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<sst xmlns="http://schemas.openxmlformats.org/spreadsheetml/2006/main" count="3817" uniqueCount="3817">
  <si>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</si>
  <si>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</si>
  <si>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</si>
  <si>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</si>
  <si>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</si>
  <si>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</si>
  <si>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</si>
  <si>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</si>
  <si>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</si>
  <si>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</si>
  <si>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</si>
  <si>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</si>
  <si>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</si>
  <si>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</si>
  <si>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</si>
  <si>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</si>
  <si>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</si>
  <si>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</si>
  <si>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</si>
  <si>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</si>
  <si>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</si>
  <si>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OVERSTOCK01</t>
  </si>
  <si>
    <t>TGTDVS</t>
  </si>
  <si>
    <t>JCPENNEY01</t>
  </si>
  <si>
    <t>ROOMECOM</t>
  </si>
  <si>
    <t>AMERSIGNDS</t>
  </si>
  <si>
    <t>MACY02</t>
  </si>
  <si>
    <t>ASHFURNDS</t>
  </si>
  <si>
    <t>BLK01</t>
  </si>
  <si>
    <t>ZOLA</t>
  </si>
  <si>
    <t>ZULILY</t>
  </si>
  <si>
    <t>LAMPDS</t>
  </si>
  <si>
    <t>HDDS</t>
  </si>
  <si>
    <t>HOUZZ</t>
  </si>
  <si>
    <t>DESINC</t>
  </si>
  <si>
    <t>NEBFUR01</t>
  </si>
  <si>
    <t>BBBDROP</t>
  </si>
  <si>
    <t>BEALLSDS</t>
  </si>
  <si>
    <t>BIGLOTSDS</t>
  </si>
  <si>
    <t>HSNDS</t>
  </si>
  <si>
    <t>NRTPORT</t>
  </si>
  <si>
    <t>AAFESDS</t>
  </si>
  <si>
    <t>BLOOM02</t>
  </si>
  <si>
    <t>BRANDX</t>
  </si>
  <si>
    <t>COSTCO01</t>
  </si>
  <si>
    <t>FINGERHUTDS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</si>
  <si>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</si>
  <si>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</si>
  <si>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</si>
  <si>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</si>
  <si>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</si>
  <si>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</si>
  <si>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</si>
  <si>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</si>
  <si>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</si>
  <si>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</si>
  <si>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</si>
  <si>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</si>
  <si>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</si>
  <si>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</si>
  <si>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</si>
  <si>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</si>
  <si>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</si>
  <si>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</si>
  <si>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</si>
  <si>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</si>
  <si>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</si>
  <si>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</si>
  <si>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</si>
  <si>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</si>
  <si>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</si>
  <si>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</si>
  <si>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</si>
  <si>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</si>
  <si>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</si>
  <si>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</si>
  <si>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</si>
  <si>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</si>
  <si>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</si>
  <si>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</si>
  <si>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</si>
  <si>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</si>
  <si>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</si>
  <si>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</si>
  <si>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</si>
  <si>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</si>
  <si>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</si>
  <si>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</si>
  <si>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</si>
  <si>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</si>
  <si>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</si>
  <si>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</si>
  <si>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</si>
  <si>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</si>
  <si>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</si>
  <si>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</si>
  <si>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</si>
  <si>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</si>
  <si>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</si>
  <si>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</si>
  <si>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</si>
  <si>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</si>
  <si>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</si>
  <si>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</si>
  <si>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</si>
  <si>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</si>
  <si>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</si>
  <si>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</si>
  <si>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</si>
  <si>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</si>
  <si>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</si>
  <si>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</si>
  <si>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</si>
  <si>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</si>
  <si>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</si>
  <si>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</si>
  <si>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</si>
  <si>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</si>
  <si>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</si>
  <si>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</si>
  <si>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</si>
  <si>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</si>
  <si>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</si>
  <si>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</si>
  <si>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</si>
  <si>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</si>
  <si>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</si>
  <si>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</si>
  <si>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</si>
  <si>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</si>
  <si>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</si>
  <si>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</si>
  <si>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</si>
  <si>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</si>
  <si>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</si>
  <si>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</si>
  <si>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</si>
  <si>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</si>
  <si>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8/29/2024</t>
  </si>
  <si>
    <t>AMAZON,AMAZONDS,AMERSIGNDS,BBBDROP,BLK01,CSNSTORES,JCPENNEY01,KIRKLANDDS,KOHLDSN,MACY02,NEBFUR01,OLLIIX,OVERSCONSIGN,OVERSTOCK01,TGTDVS,Zulily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</si>
  <si>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</si>
  <si>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</si>
  <si>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</si>
  <si>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</si>
  <si>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</si>
  <si>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</si>
  <si>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</si>
  <si>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</si>
  <si>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</si>
  <si>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</si>
  <si>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12/2/2019</t>
  </si>
  <si>
    <t>12/9/2019</t>
  </si>
  <si>
    <t>12/13/2019</t>
  </si>
  <si>
    <t>12/30/2019</t>
  </si>
  <si>
    <t>4/7/2022</t>
  </si>
  <si>
    <t>2/6/2023</t>
  </si>
  <si>
    <t>7/18/2024</t>
  </si>
  <si>
    <t>5/24/2023</t>
  </si>
  <si>
    <t>9/11/2023</t>
  </si>
  <si>
    <t>Ready To Offer</t>
  </si>
  <si>
    <t>5/18/2021</t>
  </si>
  <si>
    <t>7/14/2021</t>
  </si>
  <si>
    <t>2/22/2023</t>
  </si>
  <si>
    <t>2/22/2022</t>
  </si>
  <si>
    <t>6/8/2022</t>
  </si>
  <si>
    <t>Declined</t>
  </si>
  <si>
    <t>Discontinued</t>
  </si>
  <si>
    <t>5/28/2020</t>
  </si>
  <si>
    <t>11/6/2020</t>
  </si>
  <si>
    <t>6/14/2022</t>
  </si>
  <si>
    <t>1/11/2024</t>
  </si>
  <si>
    <t>Unproductive</t>
  </si>
  <si>
    <t>9/25/2020</t>
  </si>
  <si>
    <t>10/5/2019</t>
  </si>
  <si>
    <t>6/23/2020</t>
  </si>
  <si>
    <t>4/22/2021</t>
  </si>
  <si>
    <t>6/27/2021</t>
  </si>
  <si>
    <t>Temp Discontinued</t>
  </si>
  <si>
    <t>Open</t>
  </si>
  <si>
    <t>12/14/2023</t>
  </si>
  <si>
    <t>4/11/2024</t>
  </si>
  <si>
    <t>Restricted</t>
  </si>
  <si>
    <t>Offered</t>
  </si>
  <si>
    <t>Yes</t>
  </si>
  <si>
    <t>MP95B-0263</t>
  </si>
  <si>
    <t>Bronze</t>
  </si>
  <si>
    <t>PF005428</t>
  </si>
  <si>
    <t>Global Inspired</t>
  </si>
  <si>
    <t>5/17/2021</t>
  </si>
  <si>
    <t>AMAZON,AMAZONDS,AMERSIGNDS,BBBDROP,BLK01,CASTLEGATE,CSNSTORES,DESINC,HOUZZ,JCPENNEY01,KIRKLANDDS,KOHLDSN,LAMPDS,MACY02,OLLIIX,OVERSCONSIGN,OVERSTOCK01,TGTDVS,Zulily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</si>
  <si>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</si>
  <si>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</si>
  <si>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</si>
  <si>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</si>
  <si>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</si>
  <si>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</si>
  <si>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</si>
  <si>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</si>
  <si>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6/8/2021</t>
  </si>
  <si>
    <t>6/11/2021</t>
  </si>
  <si>
    <t>6/5/2022</t>
  </si>
  <si>
    <t>7/12/2022</t>
  </si>
  <si>
    <t>4/12/2022</t>
  </si>
  <si>
    <t>2/24/2023</t>
  </si>
  <si>
    <t>7/20/2023</t>
  </si>
  <si>
    <t>3/3/2022</t>
  </si>
  <si>
    <t>4/27/2022</t>
  </si>
  <si>
    <t>5/19/2022</t>
  </si>
  <si>
    <t>9/5/2022</t>
  </si>
  <si>
    <t>5/28/2021</t>
  </si>
  <si>
    <t>9/9/2021</t>
  </si>
  <si>
    <t>4/10/2023</t>
  </si>
  <si>
    <t>4/24/2023</t>
  </si>
  <si>
    <t>8/17/2021</t>
  </si>
  <si>
    <t>3/20/2023</t>
  </si>
  <si>
    <t>2/14/2022</t>
  </si>
  <si>
    <t>5/17/2024</t>
  </si>
  <si>
    <t>MP95B-0264</t>
  </si>
  <si>
    <t>Antique Blue</t>
  </si>
  <si>
    <t>A</t>
  </si>
  <si>
    <t>10/24/2024</t>
  </si>
  <si>
    <t>AMAZON,AMAZONDS,AMERSIGNDS,BBBDROP,BLK01,CSNSTORES,DESINC,JCPENNEY01,KIRKLANDDS,KOHLDSN,LAMPDS,MACY02,OLLIIX,OVERSTOCK01,Zulily</t>
  </si>
  <si>
    <t>12/14/2021</t>
  </si>
  <si>
    <t>6/9/2021</t>
  </si>
  <si>
    <t>1/3/2023</t>
  </si>
  <si>
    <t>12/7/2021</t>
  </si>
  <si>
    <t>12/21/2021</t>
  </si>
  <si>
    <t>6/14/2021</t>
  </si>
  <si>
    <t>9/22/2022</t>
  </si>
  <si>
    <t>5/10/2022</t>
  </si>
  <si>
    <t>1/26/2023</t>
  </si>
  <si>
    <t>7/11/2023</t>
  </si>
  <si>
    <t>3/30/2022</t>
  </si>
  <si>
    <t>5/13/2022</t>
  </si>
  <si>
    <t>8/29/2022</t>
  </si>
  <si>
    <t>7/12/2021</t>
  </si>
  <si>
    <t>8/19/2022</t>
  </si>
  <si>
    <t>9/26/2022</t>
  </si>
  <si>
    <t>4/2/2024</t>
  </si>
  <si>
    <t>7/2/2021</t>
  </si>
  <si>
    <t>2/28/2022</t>
  </si>
  <si>
    <t>1/31/2024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</si>
  <si>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</si>
  <si>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</si>
  <si>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</si>
  <si>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</si>
  <si>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</si>
  <si>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</si>
  <si>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</si>
  <si>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</si>
  <si>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AMAZON,AMAZONDS,AMERSIGNDS,BBBDROP,BLK01,CSNSTORES,DESINC,HOUZZ,JCPENNEY01,KIRKLANDDS,KOHLDSN,LAMPDS,MACY02,NEBFUR01,OLLIIX,OVERSCONSIGN,OVERSTOCK01,TGTDVS,ZOLA,Zulily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</si>
  <si>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</si>
  <si>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</si>
  <si>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</si>
  <si>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</si>
  <si>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</si>
  <si>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</si>
  <si>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</si>
  <si>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</si>
  <si>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10/13/2021</t>
  </si>
  <si>
    <t>11/11/2021</t>
  </si>
  <si>
    <t>5/20/2022</t>
  </si>
  <si>
    <t>6/7/2022</t>
  </si>
  <si>
    <t>6/6/2023</t>
  </si>
  <si>
    <t>10/3/2023</t>
  </si>
  <si>
    <t>11/3/2022</t>
  </si>
  <si>
    <t>6/29/2022</t>
  </si>
  <si>
    <t>10/22/2021</t>
  </si>
  <si>
    <t>11/1/2021</t>
  </si>
  <si>
    <t>10/27/2022</t>
  </si>
  <si>
    <t>3/27/2023</t>
  </si>
  <si>
    <t>9/27/2021</t>
  </si>
  <si>
    <t>9/26/2023</t>
  </si>
  <si>
    <t>11/16/2021</t>
  </si>
  <si>
    <t>12/13/2021</t>
  </si>
  <si>
    <t>2/15/2024</t>
  </si>
  <si>
    <t>3/14/2024</t>
  </si>
  <si>
    <t>5/2/2024</t>
  </si>
  <si>
    <t>MP167-0357</t>
  </si>
  <si>
    <t>Lenzie</t>
  </si>
  <si>
    <t>Multi-colored Lily Pad Leaves 2-piece Metal Wall Decor Set</t>
  </si>
  <si>
    <t>Multi</t>
  </si>
  <si>
    <t>AMAZON,AMAZONDS,AMERSIGNDS,ASHFURNDS,BBBDROP,BLK01,CSNSTORES,DESINC,HOUZZ,JCPENNEY01,KIRKLANDDS,KOHLDSN,LAMPDS,MACY02,NEBFUR01,OLLIIX,OVERSCONSIGN,OVERSTOCK01,ROOMECOM,ZOLA,Zulily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</si>
  <si>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</si>
  <si>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</si>
  <si>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</si>
  <si>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</si>
  <si>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</si>
  <si>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</si>
  <si>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</si>
  <si>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</si>
  <si>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</si>
  <si>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11/25/2021</t>
  </si>
  <si>
    <t>9/18/2022</t>
  </si>
  <si>
    <t>7/25/2023</t>
  </si>
  <si>
    <t>6/10/2021</t>
  </si>
  <si>
    <t>8/25/2020</t>
  </si>
  <si>
    <t>9/8/2020</t>
  </si>
  <si>
    <t>3/12/2021</t>
  </si>
  <si>
    <t>3/24/2021</t>
  </si>
  <si>
    <t>9/18/2020</t>
  </si>
  <si>
    <t>4/28/2020</t>
  </si>
  <si>
    <t>9/19/2022</t>
  </si>
  <si>
    <t>12/9/2022</t>
  </si>
  <si>
    <t>3/24/2020</t>
  </si>
  <si>
    <t>3/30/2020</t>
  </si>
  <si>
    <t>3/22/2024</t>
  </si>
  <si>
    <t>4/12/2024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</si>
  <si>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</si>
  <si>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</si>
  <si>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</si>
  <si>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</si>
  <si>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</si>
  <si>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</si>
  <si>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</si>
  <si>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</si>
  <si>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</si>
  <si>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AMAZON,AMAZONDS,ASHFURNDS,BBBDROP,BLK01,CSNSTORES,DESINC,HOUZZ,KIRKLANDDS,KOHLDSN,LAMPDS,MACY02,NEBFUR01,OLLIIX,OVERSCONSIGN,OVERSTOCK01,ROOMECOM,TGTDVS,ZOLA,Zulily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</si>
  <si>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</si>
  <si>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</si>
  <si>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</si>
  <si>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</si>
  <si>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</si>
  <si>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</si>
  <si>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</si>
  <si>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5/27/2017</t>
  </si>
  <si>
    <t>8/21/2017</t>
  </si>
  <si>
    <t>11/29/2020</t>
  </si>
  <si>
    <t>12/9/2020</t>
  </si>
  <si>
    <t>8/15/2022</t>
  </si>
  <si>
    <t>9/7/2022</t>
  </si>
  <si>
    <t>8/22/2024</t>
  </si>
  <si>
    <t>3/5/2018</t>
  </si>
  <si>
    <t>4/11/2018</t>
  </si>
  <si>
    <t>9/21/2021</t>
  </si>
  <si>
    <t>12/30/2021</t>
  </si>
  <si>
    <t>4/20/2022</t>
  </si>
  <si>
    <t>6/12/2020</t>
  </si>
  <si>
    <t>12/20/2017</t>
  </si>
  <si>
    <t>2/23/2018</t>
  </si>
  <si>
    <t>9/12/2022</t>
  </si>
  <si>
    <t>9/27/2018</t>
  </si>
  <si>
    <t>11/12/2020</t>
  </si>
  <si>
    <t>8/18/2017</t>
  </si>
  <si>
    <t>2/4/2022</t>
  </si>
  <si>
    <t>2/20/2018</t>
  </si>
  <si>
    <t>MP95B-0277</t>
  </si>
  <si>
    <t>Grey</t>
  </si>
  <si>
    <t>B</t>
  </si>
  <si>
    <t>9/18/2021</t>
  </si>
  <si>
    <t>AMAZON,AMAZONDS,BBBDROP,BLK01,CSNSTORES,DESINC,JCPENNEY01,KIRKLANDDS,KOHLDSN,LAMPDS,MACY02,OLLIIX,OVERSCONSIGN,OVERSTOCK01,TGTDVS,Zulily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</si>
  <si>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</si>
  <si>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</si>
  <si>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</si>
  <si>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</si>
  <si>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</si>
  <si>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</si>
  <si>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</si>
  <si>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6/15/2022</t>
  </si>
  <si>
    <t>4/19/2022</t>
  </si>
  <si>
    <t>4/4/2023</t>
  </si>
  <si>
    <t>11/25/2022</t>
  </si>
  <si>
    <t>12/27/2022</t>
  </si>
  <si>
    <t>3/27/2022</t>
  </si>
  <si>
    <t>3/4/2022</t>
  </si>
  <si>
    <t>MP95B-0296</t>
  </si>
  <si>
    <t>Spice</t>
  </si>
  <si>
    <t>6/2/2022</t>
  </si>
  <si>
    <t>11/3/2024</t>
  </si>
  <si>
    <t>AMAZONDS,BBBDROP,CSNSTORES,JCPENNEY01,KIRKLANDDS,KOHLDSN,MACY02,NEBFUR01,OLLIIX,OVERSTOCK01,TGTDVS,ZOLA,Zulily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</si>
  <si>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</si>
  <si>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</si>
  <si>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</si>
  <si>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</si>
  <si>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</si>
  <si>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</si>
  <si>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</si>
  <si>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10/11/2022</t>
  </si>
  <si>
    <t>10/24/2022</t>
  </si>
  <si>
    <t>4/15/2024</t>
  </si>
  <si>
    <t>6/23/2022</t>
  </si>
  <si>
    <t>10/31/2022</t>
  </si>
  <si>
    <t>8/28/2023</t>
  </si>
  <si>
    <t>10/28/2022</t>
  </si>
  <si>
    <t>11/1/2022</t>
  </si>
  <si>
    <t>3/8/2023</t>
  </si>
  <si>
    <t>10/26/2022</t>
  </si>
  <si>
    <t>7/4/2023</t>
  </si>
  <si>
    <t>6/24/2022</t>
  </si>
  <si>
    <t>8/9/2022</t>
  </si>
  <si>
    <t>1/1/2024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</si>
  <si>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</si>
  <si>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</si>
  <si>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</si>
  <si>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</si>
  <si>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</si>
  <si>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</si>
  <si>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AMAZON,AMAZONDS,AMERSIGNDS,ASHFURNDS,BBBDROP,BLK01,CSNSTORES,KIRKLANDDS,KOHLDSN,MACY02,NEBFUR01,OLLIIX,OVERSCONSIGN,OVERSTOCK01,ROOMECOM,TGTDVS,ZOLA,Zulily</t>
  </si>
  <si>
    <t>5/17/2018</t>
  </si>
  <si>
    <t>9/24/2017</t>
  </si>
  <si>
    <t>3/29/2017</t>
  </si>
  <si>
    <t>11/4/2019</t>
  </si>
  <si>
    <t>11/17/2017</t>
  </si>
  <si>
    <t>9/14/2017</t>
  </si>
  <si>
    <t>1/8/2021</t>
  </si>
  <si>
    <t>8/29/2017</t>
  </si>
  <si>
    <t>5/7/2019</t>
  </si>
  <si>
    <t>10/31/2019</t>
  </si>
  <si>
    <t>6/12/2017</t>
  </si>
  <si>
    <t>9/20/2017</t>
  </si>
  <si>
    <t>7/9/2020</t>
  </si>
  <si>
    <t>6/26/2020</t>
  </si>
  <si>
    <t>7/19/2018</t>
  </si>
  <si>
    <t>10/10/2018</t>
  </si>
  <si>
    <t>8/23/2021</t>
  </si>
  <si>
    <t>8/14/2017</t>
  </si>
  <si>
    <t>4/28/2021</t>
  </si>
  <si>
    <t>5/27/2021</t>
  </si>
  <si>
    <t>4/16/2018</t>
  </si>
  <si>
    <t>6/26/2024</t>
  </si>
  <si>
    <t>MP95B-0271</t>
  </si>
  <si>
    <t>Inactive</t>
  </si>
  <si>
    <t>C</t>
  </si>
  <si>
    <t>PF005483</t>
  </si>
  <si>
    <t>AMAZON,AMAZONDS,BBBDROP,CSNSTORES,JCPENNEY01,KOHLDSN,MACY02,OLLIIX,OVERSTOCK01,TGTDVS,Zulily</t>
  </si>
  <si>
    <t>10/26/2021</t>
  </si>
  <si>
    <t>10/11/2021</t>
  </si>
  <si>
    <t>Accepted</t>
  </si>
  <si>
    <t>10/3/2021</t>
  </si>
  <si>
    <t>6/16/2022</t>
  </si>
  <si>
    <t>7/11/2022</t>
  </si>
  <si>
    <t>11/16/2022</t>
  </si>
  <si>
    <t>8/1/2022</t>
  </si>
  <si>
    <t>1/28/2024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</si>
  <si>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</si>
  <si>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</si>
  <si>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</si>
  <si>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</si>
  <si>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</si>
  <si>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</si>
  <si>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</si>
  <si>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</si>
  <si>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</si>
  <si>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</si>
  <si>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</si>
  <si>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</si>
  <si>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</si>
  <si>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</si>
  <si>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</si>
  <si>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</si>
  <si>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</si>
  <si>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</si>
  <si>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12/21/2020</t>
  </si>
  <si>
    <t>6/10/2022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</si>
  <si>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</si>
  <si>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</si>
  <si>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</si>
  <si>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</si>
  <si>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</si>
  <si>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</si>
  <si>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</si>
  <si>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12/11/2020</t>
  </si>
  <si>
    <t>10/27/2021</t>
  </si>
  <si>
    <t>1/5/2021</t>
  </si>
  <si>
    <t>MP95B-0274</t>
  </si>
  <si>
    <t>Laurel Branches</t>
  </si>
  <si>
    <t>Laser Cut Tree Framed Panel Wall Decor</t>
  </si>
  <si>
    <t>PP001634</t>
  </si>
  <si>
    <t>1</t>
  </si>
  <si>
    <t>AMAZON,AMAZONDS,AMERSIGNDS,BBBDROP,BLK01,CSNSTORES,HOUZZ,JCPENNEY01,KIRKLANDDS,KOHLDSN,LAMPDS,MACY02,NEBFUR01,OLLIIX,OVERSTOCK01,TGTDVS,ZOLA,Zulily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</si>
  <si>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</si>
  <si>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</si>
  <si>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</si>
  <si>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</si>
  <si>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</si>
  <si>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6/3/2022</t>
  </si>
  <si>
    <t>11/15/2022</t>
  </si>
  <si>
    <t>7/12/2023</t>
  </si>
  <si>
    <t>7/14/2022</t>
  </si>
  <si>
    <t>12/9/2021</t>
  </si>
  <si>
    <t>8/17/2022</t>
  </si>
  <si>
    <t>8/29/2023</t>
  </si>
  <si>
    <t>10/20/2021</t>
  </si>
  <si>
    <t>9/19/2021</t>
  </si>
  <si>
    <t>1/10/2023</t>
  </si>
  <si>
    <t>1/6/2022</t>
  </si>
  <si>
    <t>MP95B-0275</t>
  </si>
  <si>
    <t>PP001635</t>
  </si>
  <si>
    <t>AMAZON,AMAZONDS,AMERSIGNDS,BBBDROP,BLK01,CSNSTORES,HOUZZ,JCPENNEY01,KIRKLANDDS,KOHLDSN,MACY02,NEBFUR01,OLLIIX,OVERSCONSIGN,OVERSTOCK01,TGTDVS</t>
  </si>
  <si>
    <t>7/20/2022</t>
  </si>
  <si>
    <t>11/15/2021</t>
  </si>
  <si>
    <t>10/14/2021</t>
  </si>
  <si>
    <t>12/2/2022</t>
  </si>
  <si>
    <t>10/11/2023</t>
  </si>
  <si>
    <t>3/6/2023</t>
  </si>
  <si>
    <t>12/6/2022</t>
  </si>
  <si>
    <t>8/21/2022</t>
  </si>
  <si>
    <t>4/3/2024</t>
  </si>
  <si>
    <t>9/12/2023</t>
  </si>
  <si>
    <t>7/12/2024</t>
  </si>
  <si>
    <t>12/23/2021</t>
  </si>
  <si>
    <t>12/15/2023</t>
  </si>
  <si>
    <t>8/8/2024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</si>
  <si>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</si>
  <si>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</si>
  <si>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</si>
  <si>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</si>
  <si>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</si>
  <si>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</si>
  <si>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11/10/2024</t>
  </si>
  <si>
    <t>AMERSIGNDS,ASHFURNDS,BBBDROP,BLK01,CSNSTORES,HOUZZ,JCPENNEY01,KIRKLANDDS,KOHLDSN,LAMPDS,MACY02,NEBFUR01,OLLIIX,OVERSTOCK01,TGTDVS,Zulily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</si>
  <si>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</si>
  <si>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</si>
  <si>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</si>
  <si>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</si>
  <si>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</si>
  <si>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</si>
  <si>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11/20/2019</t>
  </si>
  <si>
    <t>12/11/2019</t>
  </si>
  <si>
    <t>5/29/2020</t>
  </si>
  <si>
    <t>10/10/2021</t>
  </si>
  <si>
    <t>7/17/2023</t>
  </si>
  <si>
    <t>1/12/2020</t>
  </si>
  <si>
    <t>7/15/2021</t>
  </si>
  <si>
    <t>5/24/2022</t>
  </si>
  <si>
    <t>10/21/2022</t>
  </si>
  <si>
    <t>9/7/2020</t>
  </si>
  <si>
    <t>7/23/2021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</si>
  <si>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</si>
  <si>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</si>
  <si>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</si>
  <si>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</si>
  <si>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</si>
  <si>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</si>
  <si>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</si>
  <si>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</si>
  <si>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</si>
  <si>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</si>
  <si>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</si>
  <si>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</si>
  <si>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</si>
  <si>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</si>
  <si>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</si>
  <si>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</si>
  <si>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12/8/2022</t>
  </si>
  <si>
    <t>8/10/2022</t>
  </si>
  <si>
    <t>9/20/2022</t>
  </si>
  <si>
    <t>3/11/2022</t>
  </si>
  <si>
    <t>3/31/2022</t>
  </si>
  <si>
    <t>12/13/2022</t>
  </si>
  <si>
    <t>4/22/2022</t>
  </si>
  <si>
    <t>4/29/2024</t>
  </si>
  <si>
    <t>MP95B-0250</t>
  </si>
  <si>
    <t>Golden Gingko Leaves</t>
  </si>
  <si>
    <t>3-piece Metal Wall Decor Set</t>
  </si>
  <si>
    <t>Black/Gold</t>
  </si>
  <si>
    <t>PP001434;PF005000</t>
  </si>
  <si>
    <t>AMERSIGNDS,ASHFURNDS,BBBDROP,BLK01,CSNSTORES,DESINC,HOUZZ,JCPENNEY01,KOHLDSN,LAMPDS,MACY02,NEBFUR01,OLLIIX,OVERSCONSIGN,OVERSTOCK01,ROOMECOM,Zulily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</si>
  <si>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</si>
  <si>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</si>
  <si>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</si>
  <si>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</si>
  <si>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</si>
  <si>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</si>
  <si>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</si>
  <si>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</si>
  <si>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</si>
  <si>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10/18/2022</t>
  </si>
  <si>
    <t>7/3/2023</t>
  </si>
  <si>
    <t>12/15/2021</t>
  </si>
  <si>
    <t>7/26/2022</t>
  </si>
  <si>
    <t>2/14/2021</t>
  </si>
  <si>
    <t>1/27/2021</t>
  </si>
  <si>
    <t>5/11/2021</t>
  </si>
  <si>
    <t>7/6/2020</t>
  </si>
  <si>
    <t>9/8/2021</t>
  </si>
  <si>
    <t>3/22/2022</t>
  </si>
  <si>
    <t>10/27/2020</t>
  </si>
  <si>
    <t>7/22/2024</t>
  </si>
  <si>
    <t>MP95B-0244</t>
  </si>
  <si>
    <t>Legion</t>
  </si>
  <si>
    <t>Multi-colored Geometric Metal Discs Wall Decor</t>
  </si>
  <si>
    <t>PP001427;PF004979</t>
  </si>
  <si>
    <t>AMAZON,AMAZONDS,AMERSIGNDS,ASHFURNDS,BBBDROP,BLK01,CSNSTORES,DESINC,HOUZZ,JCPENNEY01,KIRKLANDDS,KOHLDSN,LAMPDS,MACY02,NEBFUR01,OLLIIX,OVERSCONSIGN,OVERSTOCK01,ROOMECOM,TGTDVS,Zulily</t>
  </si>
  <si>
    <t>10/22/2020</t>
  </si>
  <si>
    <t>2/11/2021</t>
  </si>
  <si>
    <t>9/29/2020</t>
  </si>
  <si>
    <t>2/12/2020</t>
  </si>
  <si>
    <t>8/31/2020</t>
  </si>
  <si>
    <t>11/10/2021</t>
  </si>
  <si>
    <t>8/30/2022</t>
  </si>
  <si>
    <t>10/7/2022</t>
  </si>
  <si>
    <t>9/5/2023</t>
  </si>
  <si>
    <t>12/28/2021</t>
  </si>
  <si>
    <t>9/8/2022</t>
  </si>
  <si>
    <t>3/19/2022</t>
  </si>
  <si>
    <t>5/13/2020</t>
  </si>
  <si>
    <t>MP95B-0224</t>
  </si>
  <si>
    <t>Paper Cloaked Leaves</t>
  </si>
  <si>
    <t>Metal Framed Decor Panel</t>
  </si>
  <si>
    <t>9/13/2019</t>
  </si>
  <si>
    <t>AMAZON,AMAZONDS,AMERSIGNDS,ASHFURNDS,BLK01,CSNSTORES,HOUZZ,JCPENNEY01,KIRKLANDDS,KOHLDSN,LAMPDS,MACY02,OLLIIX,OVERSCONSIGN,OVERSTOCK01,TGTDVS,Zulily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</si>
  <si>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</si>
  <si>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</si>
  <si>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</si>
  <si>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</si>
  <si>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</si>
  <si>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</si>
  <si>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</si>
  <si>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</si>
  <si>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</si>
  <si>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1/19/2022</t>
  </si>
  <si>
    <t>7/24/2022</t>
  </si>
  <si>
    <t>7/23/2020</t>
  </si>
  <si>
    <t>12/23/2020</t>
  </si>
  <si>
    <t>5/14/2021</t>
  </si>
  <si>
    <t>8/2/2023</t>
  </si>
  <si>
    <t>9/12/2019</t>
  </si>
  <si>
    <t>7/8/2020</t>
  </si>
  <si>
    <t>6/19/2020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</si>
  <si>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</si>
  <si>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</si>
  <si>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</si>
  <si>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</si>
  <si>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</si>
  <si>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</si>
  <si>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AMAZON,AMAZONDS,BBBDROP,BLK01,CSNSTORES,HOUZZ,JCPENNEY01,KIRKLANDDS,KOHLDSN,LAMPDS,MACY02,NEBFUR01,OLLIIX,OVERSTOCK01,TGTDVS,Zulily</t>
  </si>
  <si>
    <t>10/17/2019</t>
  </si>
  <si>
    <t>12/17/2019</t>
  </si>
  <si>
    <t>9/14/2021</t>
  </si>
  <si>
    <t>12/8/2021</t>
  </si>
  <si>
    <t>3/10/2023</t>
  </si>
  <si>
    <t>7/24/2020</t>
  </si>
  <si>
    <t>9/7/2021</t>
  </si>
  <si>
    <t>4/26/2022</t>
  </si>
  <si>
    <t>6/10/2024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</si>
  <si>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</si>
  <si>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</si>
  <si>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</si>
  <si>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</si>
  <si>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</si>
  <si>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</si>
  <si>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AMAZON,AMAZONDS,AMERSIGNDS,BBBDROP,BLK01,CSNSTORES,HDDS,HOUZZ,JCPENNEY01,KIRKLANDDS,KOHLDSN,MACY02,NEBFUR01,OLLIIX,OVERSTOCK01,ZOLA,Zulily</t>
  </si>
  <si>
    <t>7/5/2022</t>
  </si>
  <si>
    <t>11/27/2023</t>
  </si>
  <si>
    <t>3/24/2022</t>
  </si>
  <si>
    <t>9/14/2022</t>
  </si>
  <si>
    <t>5/23/2023</t>
  </si>
  <si>
    <t>8/9/2023</t>
  </si>
  <si>
    <t>3/19/2023</t>
  </si>
  <si>
    <t>6/12/2024</t>
  </si>
  <si>
    <t>8/1/2024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</si>
  <si>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</si>
  <si>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</si>
  <si>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</si>
  <si>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</si>
  <si>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</si>
  <si>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</si>
  <si>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AMAZON,AMAZONDS,AMERSIGNDS,ASHFURNDS,BLK01,CSNSTORES,HDDS,HOUZZ,JCPENNEY01,KIRKLANDDS,KOHLDSN,MACY02,OLLIIX,OVERSTOCK01,ROOMECOM,TGTDVS,ZOLA,Zulily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</si>
  <si>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</si>
  <si>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</si>
  <si>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</si>
  <si>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</si>
  <si>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</si>
  <si>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</si>
  <si>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</si>
  <si>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</si>
  <si>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4/6/2021</t>
  </si>
  <si>
    <t>1/26/2021</t>
  </si>
  <si>
    <t>4/7/2021</t>
  </si>
  <si>
    <t>12/13/2020</t>
  </si>
  <si>
    <t>7/27/2023</t>
  </si>
  <si>
    <t>MP95B-0276</t>
  </si>
  <si>
    <t>Exton</t>
  </si>
  <si>
    <t>Two-tone Overlapping Geometric Wood Panel Wall Decor</t>
  </si>
  <si>
    <t>PP001636</t>
  </si>
  <si>
    <t>AMAZON,AMAZONDS,BBBDROP,CSNSTORES,JCPENNEY01,KOHLDSN,LAMPDS,MACY02,NEBFUR01,OLLIIX,OVERSCONSIGN,OVERSTOCK01,TGTDVS,Zulily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</si>
  <si>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</si>
  <si>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</si>
  <si>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</si>
  <si>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</si>
  <si>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</si>
  <si>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</si>
  <si>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</si>
  <si>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</si>
  <si>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</si>
  <si>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AMAZON,AMAZONDS,AMERSIGNDS,BBBDROP,BLK01,CSNSTORES,DESINC,JCPENNEY01,KIRKLANDDS,KOHLDSN,LAMPDS,MACY02,NEBFUR01,OLLIIX,OVERSTOCK01,TGTDVS,Zulily</t>
  </si>
  <si>
    <t>7/16/2020</t>
  </si>
  <si>
    <t>8/10/2020</t>
  </si>
  <si>
    <t>7/13/2020</t>
  </si>
  <si>
    <t>11/8/2022</t>
  </si>
  <si>
    <t>7/21/2020</t>
  </si>
  <si>
    <t>8/11/2020</t>
  </si>
  <si>
    <t>MP95B-0229</t>
  </si>
  <si>
    <t>Grey Medallion</t>
  </si>
  <si>
    <t>Carved Wood Round Wall Decor</t>
  </si>
  <si>
    <t>PP001410;PF004956</t>
  </si>
  <si>
    <t>AMAZON,AMAZONDS,AMERSIGNDS,BBBDROP,BIGLOTSDS,BLK01,CSNSTORES,DESINC,HOUZZ,JCPENNEY01,KIRKLANDDS,KOHLDSN,LAMPDS,MACY02,NEBFUR01,OLLIIX,OVERSTOCK01,ROOMECOM,TGTDVS,Zulily</t>
  </si>
  <si>
    <t>4/12/2021</t>
  </si>
  <si>
    <t>1/24/2020</t>
  </si>
  <si>
    <t>10/15/2019</t>
  </si>
  <si>
    <t>1/2/2020</t>
  </si>
  <si>
    <t>3/26/2020</t>
  </si>
  <si>
    <t>4/1/2020</t>
  </si>
  <si>
    <t>5/1/2022</t>
  </si>
  <si>
    <t>9/29/2022</t>
  </si>
  <si>
    <t>7/19/2023</t>
  </si>
  <si>
    <t>9/5/2021</t>
  </si>
  <si>
    <t>7/28/2022</t>
  </si>
  <si>
    <t>10/3/2019</t>
  </si>
  <si>
    <t>9/2/2020</t>
  </si>
  <si>
    <t>7/19/2022</t>
  </si>
  <si>
    <t>3/31/2020</t>
  </si>
  <si>
    <t>3/2/2022</t>
  </si>
  <si>
    <t>MP95B-0272</t>
  </si>
  <si>
    <t>Lotus Medallion</t>
  </si>
  <si>
    <t>Wood Wall Decor 2 Piece set</t>
  </si>
  <si>
    <t>PP001632</t>
  </si>
  <si>
    <t>AMAZON,AMAZONDS,BBBDROP,CSNSTORES,JCPENNEY01,KIRKLANDDS,KOHLDSN,MACY02,OLLIIX,OVERSTOCK01,TGTDVS,ZOLA,Zulily</t>
  </si>
  <si>
    <t>8/5/2022</t>
  </si>
  <si>
    <t>10/28/2021</t>
  </si>
  <si>
    <t>11/26/2021</t>
  </si>
  <si>
    <t>5/26/2022</t>
  </si>
  <si>
    <t>12/4/2021</t>
  </si>
  <si>
    <t>MP95B-0258</t>
  </si>
  <si>
    <t>Reed</t>
  </si>
  <si>
    <t>Round Bamboo Wall Decor Mirror</t>
  </si>
  <si>
    <t>Donation</t>
  </si>
  <si>
    <t>PF005259</t>
  </si>
  <si>
    <t>ASHFURNDS,BBBDROP,BLK01,CSNSTORES,HDDS,JCPENNEY01,KIRKLANDDS,KOHLDSN,MACY02,OLLIIX,OVERSTOCK01,TGTDVS</t>
  </si>
  <si>
    <t>2/8/2021</t>
  </si>
  <si>
    <t>5/22/2022</t>
  </si>
  <si>
    <t>12/31/2020</t>
  </si>
  <si>
    <t>2/16/2021</t>
  </si>
  <si>
    <t>3/2/2023</t>
  </si>
  <si>
    <t>3/29/2022</t>
  </si>
  <si>
    <t>2/6/2022</t>
  </si>
  <si>
    <t>6/22/2023</t>
  </si>
  <si>
    <t>10/24/2021</t>
  </si>
  <si>
    <t>1/19/2021</t>
  </si>
  <si>
    <t>MP95B-0278</t>
  </si>
  <si>
    <t>Motley</t>
  </si>
  <si>
    <t>Geo Wood Carved Wall Panel 2 Piece Set</t>
  </si>
  <si>
    <t>Neutral/Gold</t>
  </si>
  <si>
    <t>PP001646</t>
  </si>
  <si>
    <t>Mid-Century</t>
  </si>
  <si>
    <t>AMAZON,AMAZONDS,BBBDROP,CSNSTORES,JCPENNEY01,KOHLDSN,MACY02,OLLIIX,OVERSTOCK01,TGTDVS</t>
  </si>
  <si>
    <t>9/30/2021</t>
  </si>
  <si>
    <t>10/25/2022</t>
  </si>
  <si>
    <t>10/3/2022</t>
  </si>
  <si>
    <t>10/7/2021</t>
  </si>
  <si>
    <t>MP95B-0292</t>
  </si>
  <si>
    <t>Ash</t>
  </si>
  <si>
    <t>Carved Wood 3 Piece Set Wall Decor</t>
  </si>
  <si>
    <t>Grey/Silver</t>
  </si>
  <si>
    <t>PP001723</t>
  </si>
  <si>
    <t>AMAZONDS,CSNSTORES,JCPENNEY01,KIRKLANDDS,KOHLDSN,LAMPDS,OLLIIX,OVERSTOCK01,TGTDVS,ZOLA,Zulily</t>
  </si>
  <si>
    <t>5/16/2022</t>
  </si>
  <si>
    <t>6/17/2022</t>
  </si>
  <si>
    <t>5/9/2022</t>
  </si>
  <si>
    <t>4/13/2022</t>
  </si>
  <si>
    <t>2/15/2023</t>
  </si>
  <si>
    <t>12/3/2022</t>
  </si>
  <si>
    <t>1/5/2023</t>
  </si>
  <si>
    <t>10/30/2023</t>
  </si>
  <si>
    <t>3/21/2023</t>
  </si>
  <si>
    <t>10/19/2022</t>
  </si>
  <si>
    <t>MP95B-0279</t>
  </si>
  <si>
    <t>Geo Angles</t>
  </si>
  <si>
    <t>Carved Wall Panel 2 Piece Set</t>
  </si>
  <si>
    <t>PP001648</t>
  </si>
  <si>
    <t>6/15/2021</t>
  </si>
  <si>
    <t>AMAZONDS,BBBDROP,CSNSTORES,DESINC,KOHLDSN,NEBFUR01,OLLIIX</t>
  </si>
  <si>
    <t>7/30/2021</t>
  </si>
  <si>
    <t>9/6/2021</t>
  </si>
  <si>
    <t>7/6/2021</t>
  </si>
  <si>
    <t>12/6/2021</t>
  </si>
  <si>
    <t>2/18/2022</t>
  </si>
  <si>
    <t>7/21/2021</t>
  </si>
  <si>
    <t>8/15/2021</t>
  </si>
  <si>
    <t>6/25/2021</t>
  </si>
  <si>
    <t>6/16/2021</t>
  </si>
  <si>
    <t>1/30/2022</t>
  </si>
  <si>
    <t>MP95B-0251</t>
  </si>
  <si>
    <t>Geo Tempo</t>
  </si>
  <si>
    <t>PP001435;PF005002</t>
  </si>
  <si>
    <t>AMAZON,AMAZONDS,AMERSIGNDS,BBBDROP,CSNSTORES,DESINC,HOUZZ,JCPENNEY01,KIRKLANDDS,KOHLDSN,LAMPDS,MACY02,OLLIIX,TGTDVS,Zulily</t>
  </si>
  <si>
    <t>11/7/2020</t>
  </si>
  <si>
    <t>6/22/2020</t>
  </si>
  <si>
    <t>12/8/2020</t>
  </si>
  <si>
    <t>10/9/2021</t>
  </si>
  <si>
    <t>11/8/2021</t>
  </si>
  <si>
    <t>6/28/2021</t>
  </si>
  <si>
    <t>8/26/2021</t>
  </si>
  <si>
    <t>4/16/2021</t>
  </si>
  <si>
    <t>4/30/2021</t>
  </si>
  <si>
    <t>8/13/2020</t>
  </si>
  <si>
    <t>MP95B-0242</t>
  </si>
  <si>
    <t>Metal Garden</t>
  </si>
  <si>
    <t>Botanical Metal Wall Decor 2 Piece Set</t>
  </si>
  <si>
    <t>Metal/Gold</t>
  </si>
  <si>
    <t>C+</t>
  </si>
  <si>
    <t>PP001425;PF004977</t>
  </si>
  <si>
    <t>CSNSTORES,DESINC,KOHLDSN,LAMPDS,MACY02,OLLIIX,OVERSTOCK01,TGTDVS,Zulily</t>
  </si>
  <si>
    <t>4/3/2020</t>
  </si>
  <si>
    <t>11/6/2019</t>
  </si>
  <si>
    <t>6/17/2020</t>
  </si>
  <si>
    <t>6/9/2020</t>
  </si>
  <si>
    <t>7/9/2021</t>
  </si>
  <si>
    <t>9/28/2020</t>
  </si>
  <si>
    <t>2/24/2021</t>
  </si>
  <si>
    <t>MP95B-0255</t>
  </si>
  <si>
    <t>Slate</t>
  </si>
  <si>
    <t>Metal Wall Decor 4PC Set</t>
  </si>
  <si>
    <t>Silver</t>
  </si>
  <si>
    <t>Abstract</t>
  </si>
  <si>
    <t>9/5/2020</t>
  </si>
  <si>
    <t>AMERSIGNDS,ASHFURNDS,BBBDROP,CSNSTORES,JCPENNEY01,KIRKLANDDS,KOHLDSN,MACY02,NEBFUR01,OLLIIX,OVERSTOCK01,ROOMECOM</t>
  </si>
  <si>
    <t>9/24/2020</t>
  </si>
  <si>
    <t>10/5/2020</t>
  </si>
  <si>
    <t>9/22/2020</t>
  </si>
  <si>
    <t>6/7/2021</t>
  </si>
  <si>
    <t>6/17/2021</t>
  </si>
  <si>
    <t>10/8/2020</t>
  </si>
  <si>
    <t>11/4/2020</t>
  </si>
  <si>
    <t>9/11/2020</t>
  </si>
  <si>
    <t>9/17/2020</t>
  </si>
  <si>
    <t>7/29/2022</t>
  </si>
  <si>
    <t>10/12/2022</t>
  </si>
  <si>
    <t>4/15/2022</t>
  </si>
  <si>
    <t>8/6/2021</t>
  </si>
  <si>
    <t>7/8/2021</t>
  </si>
  <si>
    <t>9/6/2020</t>
  </si>
  <si>
    <t>12/18/2020</t>
  </si>
  <si>
    <t>5/3/2022</t>
  </si>
  <si>
    <t>7/5/2021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</si>
  <si>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</si>
  <si>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</si>
  <si>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</si>
  <si>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</si>
  <si>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</si>
  <si>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</si>
  <si>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AMAZONDS,AMERSIGNDS,BEALLSDS,BLK01,CSNSTORES,DESINC,HOUZZ,JCPENNEY01,KIRKLANDDS,KOHLDSN,LAMPDS,MACY02,OLLIIX,OVERSTOCK01,TGTDVS,ZOLA,Zulily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</si>
  <si>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</si>
  <si>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</si>
  <si>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</si>
  <si>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</si>
  <si>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</si>
  <si>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</si>
  <si>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</si>
  <si>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</si>
  <si>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</si>
  <si>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</si>
  <si>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</si>
  <si>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</si>
  <si>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</si>
  <si>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</si>
  <si>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11/20/2024</t>
  </si>
  <si>
    <t>AMAZONDS,AMERSIGNDS,BBBDROP,BLK01,CSNSTORES,DESINC,JCPENNEY01,KIRKLANDDS,KOHLDSN,LAMPDS,MACY02,OLLIIX,OVERSCONSIGN,OVERSTOCK01,TGTDVS,ZOLA,Zulily</t>
  </si>
  <si>
    <t>7/6/2022</t>
  </si>
  <si>
    <t>12/5/2022</t>
  </si>
  <si>
    <t>10/2/2023</t>
  </si>
  <si>
    <t>3/30/2023</t>
  </si>
  <si>
    <t>9/13/2023</t>
  </si>
  <si>
    <t>10/10/2022</t>
  </si>
  <si>
    <t>8/24/2022</t>
  </si>
  <si>
    <t>11/3/2023</t>
  </si>
  <si>
    <t>8/16/2023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</si>
  <si>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</si>
  <si>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</si>
  <si>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</si>
  <si>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</si>
  <si>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</si>
  <si>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</si>
  <si>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AMAZON,AMAZONDS,BBBDROP,BLK01,CSNSTORES,DESINC,HOUZZ,JCPENNEY01,KIRKLANDDS,KOHLDSN,LAMPDS,MACY02,OLLIIX,OVERSTOCK01,TGTDVS,ZOLA,Zulily</t>
  </si>
  <si>
    <t>5/21/2021</t>
  </si>
  <si>
    <t>5/5/2021</t>
  </si>
  <si>
    <t>6/1/2021</t>
  </si>
  <si>
    <t>1/25/2022</t>
  </si>
  <si>
    <t>5/31/2022</t>
  </si>
  <si>
    <t>5/21/2022</t>
  </si>
  <si>
    <t>6/29/2023</t>
  </si>
  <si>
    <t>6/5/2023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</si>
  <si>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</si>
  <si>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</si>
  <si>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</si>
  <si>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</si>
  <si>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</si>
  <si>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</si>
  <si>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</si>
  <si>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</si>
  <si>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</si>
  <si>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</si>
  <si>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AMAZON,AMAZONDS,AMERSIGNDS,ASHFURNDS,BBBDROP,BLK01,CSNSTORES,DESINC,JCPENNEY01,KIRKLANDDS,KOHLDSN,LAMPDS,MACY02,NEBFUR01,OLLIIX,OVERSTOCK01,TGTDVS,ZOLA,Zulily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</si>
  <si>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</si>
  <si>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</si>
  <si>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</si>
  <si>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</si>
  <si>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3/22/2021</t>
  </si>
  <si>
    <t>4/15/2021</t>
  </si>
  <si>
    <t>8/18/2022</t>
  </si>
  <si>
    <t>7/16/2023</t>
  </si>
  <si>
    <t>2/22/2021</t>
  </si>
  <si>
    <t>3/26/2021</t>
  </si>
  <si>
    <t>2/10/2021</t>
  </si>
  <si>
    <t>12/13/2023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</si>
  <si>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</si>
  <si>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</si>
  <si>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</si>
  <si>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</si>
  <si>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</si>
  <si>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</si>
  <si>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AMAZON,AMAZONDS,AMERSIGNDS,BBBDROP,BEALLSDS,BLK01,CSNSTORES,DESINC,HOUZZ,JCPENNEY01,KIRKLANDDS,KOHLDSN,LAMPDS,MACY02,NEBFUR01,OLLIIX,OVERSTOCK01,TGTDVS,Zulily</t>
  </si>
  <si>
    <t>7/20/2021</t>
  </si>
  <si>
    <t>6/22/2021</t>
  </si>
  <si>
    <t>5/7/2021</t>
  </si>
  <si>
    <t>5/29/2022</t>
  </si>
  <si>
    <t>12/18/2023</t>
  </si>
  <si>
    <t>9/27/2022</t>
  </si>
  <si>
    <t>5/11/2023</t>
  </si>
  <si>
    <t>5/22/2023</t>
  </si>
  <si>
    <t>4/26/2024</t>
  </si>
  <si>
    <t>MP95B-0002</t>
  </si>
  <si>
    <t>Distressed Yellow Medallion 3-piece Wall Decor Set</t>
  </si>
  <si>
    <t>Yellow</t>
  </si>
  <si>
    <t>PF001903</t>
  </si>
  <si>
    <t>4/2/2017</t>
  </si>
  <si>
    <t>AMAZON,AMERSIGNDS,ASHFURNDS,BBBDROP,BIGLOTSDS,BLK01,CASTLEGATE,CSNSTORES,DESINC,HOUZZ,KIRKLANDDS,KOHLDSN,LAMPDS,MACY02,NEBFUR01,OLLIIX,OVERSTOCK01,ROOMECOM,ZOLA,Zulily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</si>
  <si>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</si>
  <si>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</si>
  <si>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</si>
  <si>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</si>
  <si>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</si>
  <si>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</si>
  <si>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</si>
  <si>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</si>
  <si>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</si>
  <si>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5/31/2016</t>
  </si>
  <si>
    <t>11/14/2016</t>
  </si>
  <si>
    <t>12/20/2016</t>
  </si>
  <si>
    <t>10/7/2016</t>
  </si>
  <si>
    <t>11/28/2016</t>
  </si>
  <si>
    <t>6/1/2017</t>
  </si>
  <si>
    <t>7/17/2017</t>
  </si>
  <si>
    <t>11/13/2019</t>
  </si>
  <si>
    <t>12/7/2019</t>
  </si>
  <si>
    <t>6/30/2020</t>
  </si>
  <si>
    <t>12/13/2017</t>
  </si>
  <si>
    <t>1/2/2018</t>
  </si>
  <si>
    <t>11/16/2018</t>
  </si>
  <si>
    <t>2/13/2019</t>
  </si>
  <si>
    <t>3/21/2021</t>
  </si>
  <si>
    <t>3/24/2016</t>
  </si>
  <si>
    <t>2/3/2022</t>
  </si>
  <si>
    <t>7/31/2016</t>
  </si>
  <si>
    <t>2/5/2024</t>
  </si>
  <si>
    <t>7/8/2024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</si>
  <si>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</si>
  <si>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</si>
  <si>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</si>
  <si>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</si>
  <si>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</si>
  <si>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</si>
  <si>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</si>
  <si>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</si>
  <si>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AMAZON,AMAZONDS,AMERSIGNDS,BBBDROP,BLK01,CSNSTORES,HOUZZ,JCPENNEY01,KIRKLANDDS,KOHLDSN,LAMPDS,MACY02,OLLIIX,OVERSTOCK01,TGTDVS,Zulily</t>
  </si>
  <si>
    <t>11/29/2021</t>
  </si>
  <si>
    <t>5/2/2022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</si>
  <si>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</si>
  <si>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</si>
  <si>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</si>
  <si>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</si>
  <si>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</si>
  <si>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</si>
  <si>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</si>
  <si>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</si>
  <si>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</si>
  <si>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AMAZON,AMAZONDS,BBBDROP,BIGLOTSDS,BLK01,CSNSTORES,DESINC,KIRKLANDDS,KOHLDSN,LAMPDS,MACY02,NEBFUR01,OLLIIX,OVERSCONSIGN,OVERSTOCK01,ROOMECOM,Zulily</t>
  </si>
  <si>
    <t>7/23/2019</t>
  </si>
  <si>
    <t>2/14/2019</t>
  </si>
  <si>
    <t>2/24/2020</t>
  </si>
  <si>
    <t>2/27/2020</t>
  </si>
  <si>
    <t>5/30/2019</t>
  </si>
  <si>
    <t>7/17/2019</t>
  </si>
  <si>
    <t>2/5/2019</t>
  </si>
  <si>
    <t>3/8/2019</t>
  </si>
  <si>
    <t>8/26/2019</t>
  </si>
  <si>
    <t>9/11/2019</t>
  </si>
  <si>
    <t>4/9/2019</t>
  </si>
  <si>
    <t>7/8/2019</t>
  </si>
  <si>
    <t>1/24/2024</t>
  </si>
  <si>
    <t>2/28/2019</t>
  </si>
  <si>
    <t>2/21/2019</t>
  </si>
  <si>
    <t>2/27/2019</t>
  </si>
  <si>
    <t>4/24/2019</t>
  </si>
  <si>
    <t>5/26/2021</t>
  </si>
  <si>
    <t>7/7/2021</t>
  </si>
  <si>
    <t>3/26/2024</t>
  </si>
  <si>
    <t>MP95B-0261</t>
  </si>
  <si>
    <t>Aster</t>
  </si>
  <si>
    <t>Framed Resin 2 Piece Set</t>
  </si>
  <si>
    <t>PF005411</t>
  </si>
  <si>
    <t>AMAZONDS,BBBDROP,KIRKLANDDS,KOHLDSN,MACY02,OLLIIX,TGTDVS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</si>
  <si>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</si>
  <si>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</si>
  <si>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</si>
  <si>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</si>
  <si>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</si>
  <si>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</si>
  <si>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</si>
  <si>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</si>
  <si>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</si>
  <si>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AMAZON,AMAZONDS,AMERSIGNDS,ASHFURNDS,BBBDROP,BIGLOTSDS,BLK01,CSNSTORES,DESINC,HOUZZ,KIRKLANDDS,KOHLDSN,LAMPDS,MACY02,NEBFUR01,OLLIIX,OVERSTOCK01,ROOMECOM,TGTDVS,Zulily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</si>
  <si>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</si>
  <si>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</si>
  <si>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</si>
  <si>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</si>
  <si>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</si>
  <si>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8/10/2019</t>
  </si>
  <si>
    <t>9/23/2019</t>
  </si>
  <si>
    <t>10/14/2019</t>
  </si>
  <si>
    <t>11/9/2022</t>
  </si>
  <si>
    <t>8/14/2019</t>
  </si>
  <si>
    <t>2/6/2020</t>
  </si>
  <si>
    <t>1/13/2022</t>
  </si>
  <si>
    <t>7/22/2020</t>
  </si>
  <si>
    <t>8/10/2021</t>
  </si>
  <si>
    <t>7/24/2024</t>
  </si>
  <si>
    <t>1/18/2023</t>
  </si>
  <si>
    <t>4/8/2020</t>
  </si>
  <si>
    <t>MP95C-0235</t>
  </si>
  <si>
    <t>Grey Branches</t>
  </si>
  <si>
    <t>Hand Embellished 2-piece Wood Panel Wall Decor Set</t>
  </si>
  <si>
    <t>10/9/2019</t>
  </si>
  <si>
    <t>AMERSIGNDS,ASHFURNDS,BBBDROP,BLK01,CSNSTORES,JCPENNEY01,KIRKLANDDS,KOHLDSN,LAMPDS,MACY02,NEBFUR01,OLLIIX,OVERSTOCK01,ROOMECOM,TGTDVS,Zulily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</si>
  <si>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</si>
  <si>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</si>
  <si>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</si>
  <si>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</si>
  <si>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</si>
  <si>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</si>
  <si>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</si>
  <si>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11/7/2022</t>
  </si>
  <si>
    <t>8/14/2023</t>
  </si>
  <si>
    <t>3/15/2022</t>
  </si>
  <si>
    <t>3/15/2021</t>
  </si>
  <si>
    <t>10/10/2019</t>
  </si>
  <si>
    <t>2/17/2020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</si>
  <si>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</si>
  <si>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</si>
  <si>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</si>
  <si>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</si>
  <si>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</si>
  <si>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AMAZON,ASHFURNDS,CSNSTORES,DESINC,KIRKLANDDS,KOHLDSN,OLLIIX,OVERSTOCK01</t>
  </si>
  <si>
    <t>1/9/2023</t>
  </si>
  <si>
    <t>7/21/2023</t>
  </si>
  <si>
    <t>8/21/2023</t>
  </si>
  <si>
    <t>5/31/2023</t>
  </si>
  <si>
    <t>8/1/2023</t>
  </si>
  <si>
    <t>1/8/2023</t>
  </si>
  <si>
    <t>4/26/2023</t>
  </si>
  <si>
    <t>10/8/2023</t>
  </si>
  <si>
    <t>6/3/2024</t>
  </si>
  <si>
    <t>1/6/2023</t>
  </si>
  <si>
    <t>4/23/2024</t>
  </si>
  <si>
    <t>KL95B-0013</t>
  </si>
  <si>
    <t>Sail Away</t>
  </si>
  <si>
    <t>30X12 Embellished Wood Plank - Sail Away</t>
  </si>
  <si>
    <t>N/A</t>
  </si>
  <si>
    <t>Other</t>
  </si>
  <si>
    <t>1/12/2023</t>
  </si>
  <si>
    <t>KL95B-0014</t>
  </si>
  <si>
    <t>Beach Path</t>
  </si>
  <si>
    <t>Hand Painted Wood Plank</t>
  </si>
  <si>
    <t>EXC</t>
  </si>
  <si>
    <t>MP95B-0319</t>
  </si>
  <si>
    <t>Radiant</t>
  </si>
  <si>
    <t>Half-moon 2-piece Metal Wall Decor Set</t>
  </si>
  <si>
    <t>Gold</t>
  </si>
  <si>
    <t>Glam/Luxury</t>
  </si>
  <si>
    <t>10/31/2023</t>
  </si>
  <si>
    <t>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</si>
  <si>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</si>
  <si>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</si>
  <si>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</si>
  <si>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</si>
  <si>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</si>
  <si>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</si>
  <si>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</si>
  <si>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</si>
  <si>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</si>
  <si>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</si>
  <si>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</si>
  <si>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</si>
  <si>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</si>
  <si>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7/30/2024</t>
  </si>
  <si>
    <t>4/10/2024</t>
  </si>
  <si>
    <t>5/14/2024</t>
  </si>
  <si>
    <t>4/21/2024</t>
  </si>
  <si>
    <t>5/20/2024</t>
  </si>
  <si>
    <t>5/7/2024</t>
  </si>
  <si>
    <t>5/30/2024</t>
  </si>
  <si>
    <t>7/15/2024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</si>
  <si>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</si>
  <si>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</si>
  <si>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</si>
  <si>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</si>
  <si>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</si>
  <si>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</si>
  <si>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</si>
  <si>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</si>
  <si>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AMAZON,AMAZONDS,AMERSIGNDS,BBBDROP,BLK01,CSNSTORES,HOUZZ,KIRKLANDDS,KOHLDSN,LAMPDS,MACY02,OLLIIX,OVERSCONSIGN,OVERSTOCK01,Zulily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</si>
  <si>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</si>
  <si>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</si>
  <si>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</si>
  <si>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</si>
  <si>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</si>
  <si>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</si>
  <si>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</si>
  <si>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</si>
  <si>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6/6/2018</t>
  </si>
  <si>
    <t>6/19/2018</t>
  </si>
  <si>
    <t>9/12/2018</t>
  </si>
  <si>
    <t>12/10/2018</t>
  </si>
  <si>
    <t>3/14/2019</t>
  </si>
  <si>
    <t>9/4/2018</t>
  </si>
  <si>
    <t>9/18/2018</t>
  </si>
  <si>
    <t>5/16/2019</t>
  </si>
  <si>
    <t>1/21/2019</t>
  </si>
  <si>
    <t>2/11/2019</t>
  </si>
  <si>
    <t>7/30/2020</t>
  </si>
  <si>
    <t>11/19/2020</t>
  </si>
  <si>
    <t>7/22/2019</t>
  </si>
  <si>
    <t>8/22/2019</t>
  </si>
  <si>
    <t>1/22/2018</t>
  </si>
  <si>
    <t>6/14/2018</t>
  </si>
  <si>
    <t>7/25/2018</t>
  </si>
  <si>
    <t>7/16/2019</t>
  </si>
  <si>
    <t>12/16/2023</t>
  </si>
  <si>
    <t>3/19/2024</t>
  </si>
  <si>
    <t>6/19/2019</t>
  </si>
  <si>
    <t>MP95C-0269</t>
  </si>
  <si>
    <t>4/23/2021</t>
  </si>
  <si>
    <t>10/5/2024</t>
  </si>
  <si>
    <t>AMAZON,AMAZONDS,AMERSIGNDS,BBBDROP,CSNSTORES,DESINC,JCPENNEY01,KIRKLANDDS,KOHLDSN,MACY02,NEBFUR01,OLLIIX,OVERSTOCK01,ROOMECOM,Zulily</t>
  </si>
  <si>
    <t>3/25/2022</t>
  </si>
  <si>
    <t>10/31/2021</t>
  </si>
  <si>
    <t>5/14/2023</t>
  </si>
  <si>
    <t>4/26/2021</t>
  </si>
  <si>
    <t>1/7/2022</t>
  </si>
  <si>
    <t>11/23/2021</t>
  </si>
  <si>
    <t>5/10/2023</t>
  </si>
  <si>
    <t>3/27/2024</t>
  </si>
  <si>
    <t>MP95C-0155</t>
  </si>
  <si>
    <t>PF004270</t>
  </si>
  <si>
    <t>3/18/2018</t>
  </si>
  <si>
    <t>AMAZON,AMAZONDS,AMERSIGNDS,BBBDROP,BEALLSDS,BLK01,CSNSTORES,HOUZZ,KIRKLANDDS,KOHLDSN,LAMPDS,MACY02,NEBFUR01,OLLIIX,OVERSCONSIGN,OVERSTOCK01,ROOMECOM,TGTDVS,Zulily</t>
  </si>
  <si>
    <t>5/8/2019</t>
  </si>
  <si>
    <t>7/24/2018</t>
  </si>
  <si>
    <t>5/2/2018</t>
  </si>
  <si>
    <t>10/22/2018</t>
  </si>
  <si>
    <t>11/27/2018</t>
  </si>
  <si>
    <t>8/8/2019</t>
  </si>
  <si>
    <t>8/12/2019</t>
  </si>
  <si>
    <t>4/26/2018</t>
  </si>
  <si>
    <t>4/16/2019</t>
  </si>
  <si>
    <t>5/30/2018</t>
  </si>
  <si>
    <t>11/29/2018</t>
  </si>
  <si>
    <t>7/7/2023</t>
  </si>
  <si>
    <t>5/18/2018</t>
  </si>
  <si>
    <t>7/13/2018</t>
  </si>
  <si>
    <t>9/10/2019</t>
  </si>
  <si>
    <t>8/29/2018</t>
  </si>
  <si>
    <t>12/12/2018</t>
  </si>
  <si>
    <t>5/1/2020</t>
  </si>
  <si>
    <t>1/15/2018</t>
  </si>
  <si>
    <t>11/9/2021</t>
  </si>
  <si>
    <t>3/12/2018</t>
  </si>
  <si>
    <t>5/22/2020</t>
  </si>
  <si>
    <t>1/3/2024</t>
  </si>
  <si>
    <t>8/30/2019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</si>
  <si>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</si>
  <si>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</si>
  <si>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</si>
  <si>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</si>
  <si>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</si>
  <si>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</si>
  <si>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</si>
  <si>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</si>
  <si>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</si>
  <si>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</si>
  <si>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</si>
  <si>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10/9/2024</t>
  </si>
  <si>
    <t>AMAZON,AMAZONDS,AMERSIGNDS,ASHFURNDS,BBBDROP,BEALLSDS,BLK01,CSNSTORES,DESINC,HOUZZ,KIRKLANDDS,KOHLDSN,LAMPDS,MACY02,NEBFUR01,OLLIIX,OVERSTOCK01,ROOMECOM,TGTDVS,Zulily</t>
  </si>
  <si>
    <t>9/23/2016</t>
  </si>
  <si>
    <t>3/10/2016</t>
  </si>
  <si>
    <t>11/26/2018</t>
  </si>
  <si>
    <t>5/1/2017</t>
  </si>
  <si>
    <t>5/17/2016</t>
  </si>
  <si>
    <t>12/22/2016</t>
  </si>
  <si>
    <t>7/24/2017</t>
  </si>
  <si>
    <t>11/4/2017</t>
  </si>
  <si>
    <t>12/30/2020</t>
  </si>
  <si>
    <t>10/8/2018</t>
  </si>
  <si>
    <t>2/24/2016</t>
  </si>
  <si>
    <t>7/25/2021</t>
  </si>
  <si>
    <t>9/26/2016</t>
  </si>
  <si>
    <t>4/7/2016</t>
  </si>
  <si>
    <t>9/7/2016</t>
  </si>
  <si>
    <t>8/6/2018</t>
  </si>
  <si>
    <t>MP95C-0268</t>
  </si>
  <si>
    <t>Glimmer</t>
  </si>
  <si>
    <t>Heavily Embellished 2-piece Canvas Wall Art Set</t>
  </si>
  <si>
    <t>2-Piece</t>
  </si>
  <si>
    <t>PF005465</t>
  </si>
  <si>
    <t>AMAZON,AMAZONDS,AMERSIGNDS,BBBDROP,BLK01,CASTLEGATE,CSNSTORES,HOUZZ,JCPENNEY01,KIRKLANDDS,KOHLDSN,MACY02,NEBFUR01,OLLIIX,OVERSCONSIGN,OVERSTOCK01,ROOMECOM,TGTDVS,Zulily</t>
  </si>
  <si>
    <t>9/24/2021</t>
  </si>
  <si>
    <t>8/9/2021</t>
  </si>
  <si>
    <t>7/5/2023</t>
  </si>
  <si>
    <t>10/18/2021</t>
  </si>
  <si>
    <t>1/23/2024</t>
  </si>
  <si>
    <t>11/20/2023</t>
  </si>
  <si>
    <t>7/31/2024</t>
  </si>
  <si>
    <t>MP95C-0173</t>
  </si>
  <si>
    <t>PP001036;PF004517</t>
  </si>
  <si>
    <t>Hotel|Modern/Contemporary</t>
  </si>
  <si>
    <t>11/5/2018</t>
  </si>
  <si>
    <t>AMAZON,AMAZONDS,AMERSIGNDS,BBBDROP,BLK01,CASTLEGATE,CSNSTORES,DESINC,HOUZZ,KIRKLANDDS,KOHLDSN,LAMPDS,MACY02,NEBFUR01,OLLIIX,OVERSCONSIGN,OVERSTOCK01,ROOMECOM,TGTDVS,Zulily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</si>
  <si>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</si>
  <si>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</si>
  <si>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</si>
  <si>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</si>
  <si>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</si>
  <si>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</si>
  <si>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</si>
  <si>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</si>
  <si>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</si>
  <si>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11/15/2018</t>
  </si>
  <si>
    <t>1/17/2019</t>
  </si>
  <si>
    <t>9/14/2019</t>
  </si>
  <si>
    <t>5/31/2019</t>
  </si>
  <si>
    <t>11/30/2018</t>
  </si>
  <si>
    <t>12/19/2018</t>
  </si>
  <si>
    <t>9/30/2020</t>
  </si>
  <si>
    <t>6/2/2021</t>
  </si>
  <si>
    <t>11/6/2018</t>
  </si>
  <si>
    <t>1/8/2019</t>
  </si>
  <si>
    <t>7/2/2020</t>
  </si>
  <si>
    <t>6/28/2024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</si>
  <si>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</si>
  <si>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</si>
  <si>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</si>
  <si>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</si>
  <si>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</si>
  <si>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</si>
  <si>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AMAZON,AMAZONDS,AMERSIGNDS,ASHFURNDS,BBBDROP,BEALLSDS,BLK01,CASTLEGATE,CSNSTORES,DESINC,HOUZZ,KIRKLANDDS,KOHLDSN,LAMPDS,MACY02,NEBFUR01,OLLIIX,OVERSCONSIGN,OVERSTOCK01,ROOMECOM,TGTDVS,Zulily</t>
  </si>
  <si>
    <t>8/25/2016</t>
  </si>
  <si>
    <t>9/19/2016</t>
  </si>
  <si>
    <t>5/20/2016</t>
  </si>
  <si>
    <t>6/21/2016</t>
  </si>
  <si>
    <t>11/18/2016</t>
  </si>
  <si>
    <t>12/27/2016</t>
  </si>
  <si>
    <t>4/20/2017</t>
  </si>
  <si>
    <t>7/27/2017</t>
  </si>
  <si>
    <t>11/24/2021</t>
  </si>
  <si>
    <t>10/7/2017</t>
  </si>
  <si>
    <t>10/5/2018</t>
  </si>
  <si>
    <t>10/11/2018</t>
  </si>
  <si>
    <t>7/11/2016</t>
  </si>
  <si>
    <t>9/21/2016</t>
  </si>
  <si>
    <t>9/17/2018</t>
  </si>
  <si>
    <t>7/14/2017</t>
  </si>
  <si>
    <t>9/13/2017</t>
  </si>
  <si>
    <t>MP95C-0009</t>
  </si>
  <si>
    <t>Teal</t>
  </si>
  <si>
    <t>PF001837</t>
  </si>
  <si>
    <t>AMAZON,AMAZONDS,AMERSIGNDS,ASHFURNDS,BBBDROP,BLK01,CASTLEGATE,CSNSTORES,HOUZZ,HSNDS,KIRKLANDDS,KOHLDSN,LAMPDS,MACY02,NEBFUR01,OLLIIX,OVERSCONSIGN,OVERSTOCK01,ROOMECOM,TGTDVS,Zulily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</si>
  <si>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</si>
  <si>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</si>
  <si>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</si>
  <si>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</si>
  <si>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</si>
  <si>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</si>
  <si>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</si>
  <si>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1/25/2023</t>
  </si>
  <si>
    <t>8/15/2023</t>
  </si>
  <si>
    <t>7/31/2017</t>
  </si>
  <si>
    <t>7/30/2019</t>
  </si>
  <si>
    <t>11/27/2017</t>
  </si>
  <si>
    <t>12/11/2017</t>
  </si>
  <si>
    <t>9/21/2020</t>
  </si>
  <si>
    <t>12/26/2018</t>
  </si>
  <si>
    <t>11/21/2015</t>
  </si>
  <si>
    <t>5/23/2016</t>
  </si>
  <si>
    <t>9/13/2016</t>
  </si>
  <si>
    <t>MP95C-0216</t>
  </si>
  <si>
    <t>Blush</t>
  </si>
  <si>
    <t>PP001323;PF004768</t>
  </si>
  <si>
    <t>6/10/2019</t>
  </si>
  <si>
    <t>AMAZON,AMAZONDS,BBBDROP,BLK01,CSNSTORES,KIRKLANDDS,KOHLDSN,LAMPDS,OLLIIX,OVERSTOCK01,TGTDVS,Zulily</t>
  </si>
  <si>
    <t>8/1/2019</t>
  </si>
  <si>
    <t>11/22/2020</t>
  </si>
  <si>
    <t>4/27/2020</t>
  </si>
  <si>
    <t>5/5/2020</t>
  </si>
  <si>
    <t>7/15/2019</t>
  </si>
  <si>
    <t>9/20/2019</t>
  </si>
  <si>
    <t>7/28/2024</t>
  </si>
  <si>
    <t>1/16/2024</t>
  </si>
  <si>
    <t>2/14/2023</t>
  </si>
  <si>
    <t>5/7/2020</t>
  </si>
  <si>
    <t>MP95C-0051</t>
  </si>
  <si>
    <t>PF001943</t>
  </si>
  <si>
    <t>AMAZON,AMAZONDS,AMERSIGNDS,ASHFURNDS,BBBDROP,BEALLSDS,BLK01,CSNSTORES,HOUZZ,KIRKLANDDS,KOHLDSN,LAMPDS,MACY02,OLLIIX,OVERSTOCK01,ROOMECOM,TGTDVS,Zulily</t>
  </si>
  <si>
    <t>9/29/2016</t>
  </si>
  <si>
    <t>10/31/2018</t>
  </si>
  <si>
    <t>6/27/2016</t>
  </si>
  <si>
    <t>12/30/2016</t>
  </si>
  <si>
    <t>5/5/2017</t>
  </si>
  <si>
    <t>7/19/2017</t>
  </si>
  <si>
    <t>1/18/2021</t>
  </si>
  <si>
    <t>1/7/2019</t>
  </si>
  <si>
    <t>7/5/2016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</si>
  <si>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</si>
  <si>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</si>
  <si>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</si>
  <si>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</si>
  <si>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</si>
  <si>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</si>
  <si>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AMAZON,AMAZONDS,AMERSIGNDS,BBBDROP,BLK01,CSNSTORES,HOUZZ,JCPENNEY01,KIRKLANDDS,KOHLDSN,LAMPDS,MACY02,NEBFUR01,OLLIIX,OVERSCONSIGN,OVERSTOCK01,ROOMECOM,TGTDVS,Zulily</t>
  </si>
  <si>
    <t>2/5/2020</t>
  </si>
  <si>
    <t>9/19/2019</t>
  </si>
  <si>
    <t>1/13/2020</t>
  </si>
  <si>
    <t>12/31/2019</t>
  </si>
  <si>
    <t>11/13/2023</t>
  </si>
  <si>
    <t>8/22/2023</t>
  </si>
  <si>
    <t>9/2/2019</t>
  </si>
  <si>
    <t>1/22/2020</t>
  </si>
  <si>
    <t>1/16/2022</t>
  </si>
  <si>
    <t>4/7/2020</t>
  </si>
  <si>
    <t>MP95C-0197</t>
  </si>
  <si>
    <t>Winter Glaze</t>
  </si>
  <si>
    <t>Blue/White</t>
  </si>
  <si>
    <t>PP001172;PF004665</t>
  </si>
  <si>
    <t>AMAZON,AMAZONDS,AMERSIGNDS,BBBDROP,BLK01,CSNSTORES,DESINC,KIRKLANDDS,KOHLDSN,LAMPDS,MACY02,OLLIIX,OVERSCONSIGN,OVERSTOCK01,ROOMECOM,TGTDVS,ZOLA,Zulily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</si>
  <si>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</si>
  <si>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</si>
  <si>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</si>
  <si>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</si>
  <si>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</si>
  <si>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</si>
  <si>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</si>
  <si>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</si>
  <si>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</si>
  <si>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1/14/2020</t>
  </si>
  <si>
    <t>4/8/2021</t>
  </si>
  <si>
    <t>11/5/2020</t>
  </si>
  <si>
    <t>3/18/2019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</si>
  <si>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</si>
  <si>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</si>
  <si>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</si>
  <si>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</si>
  <si>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</si>
  <si>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</si>
  <si>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</si>
  <si>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AMAZON,AMAZONDS,AMERSIGNDS,BBBDROP,BLK01,CSNSTORES,HOUZZ,KOHLDSN,LAMPDS,MACY02,NEBFUR01,OLLIIX,OVERSCONSIGN,OVERSTOCK01,ROOMECOM,TGTDVS,Zulily</t>
  </si>
  <si>
    <t>5/28/2019</t>
  </si>
  <si>
    <t>11/23/2018</t>
  </si>
  <si>
    <t>2/8/2019</t>
  </si>
  <si>
    <t>9/6/2023</t>
  </si>
  <si>
    <t>1/3/2019</t>
  </si>
  <si>
    <t>5/21/2019</t>
  </si>
  <si>
    <t>6/11/2019</t>
  </si>
  <si>
    <t>10/19/2020</t>
  </si>
  <si>
    <t>11/28/2018</t>
  </si>
  <si>
    <t>6/4/2021</t>
  </si>
  <si>
    <t>11/7/2018</t>
  </si>
  <si>
    <t>1/24/2019</t>
  </si>
  <si>
    <t>7/26/2024</t>
  </si>
  <si>
    <t>MP95C-0284</t>
  </si>
  <si>
    <t>Moving Midas</t>
  </si>
  <si>
    <t>Gold Foil Abstract 2-piece Framed Canvas Wall Art Set</t>
  </si>
  <si>
    <t>Black</t>
  </si>
  <si>
    <t>PP001663</t>
  </si>
  <si>
    <t>AMAZON,AMAZONDS,AMERSIGNDS,BBBDROP,BLK01,CSNSTORES,DESINC,JCPENNEY01,KIRKLANDDS,KOHLDSN,LAMPDS,MACY02,NEBFUR01,OLLIIX,OVERSTOCK01,ROOMECOM,Zulily</t>
  </si>
  <si>
    <t>7/29/2021</t>
  </si>
  <si>
    <t>6/23/2021</t>
  </si>
  <si>
    <t>9/10/2021</t>
  </si>
  <si>
    <t>2/16/2022</t>
  </si>
  <si>
    <t>8/22/2021</t>
  </si>
  <si>
    <t>2/6/2024</t>
  </si>
  <si>
    <t>10/5/2022</t>
  </si>
  <si>
    <t>8/31/2022</t>
  </si>
  <si>
    <t>6/26/2023</t>
  </si>
  <si>
    <t>2/13/2023</t>
  </si>
  <si>
    <t>3/15/2024</t>
  </si>
  <si>
    <t>MP95C-0285</t>
  </si>
  <si>
    <t>Auric Beam</t>
  </si>
  <si>
    <t>Gold Foil Abstract Framed Canvas Wall Art</t>
  </si>
  <si>
    <t>PP001664</t>
  </si>
  <si>
    <t>AMAZON,AMAZONDS,AMERSIGNDS,BBBDROP,BLK01,CSNSTORES,DESINC,JCPENNEY01,KIRKLANDDS,KOHLDSN,LAMPDS,MACY02,NEBFUR01,OLLIIX,OVERSTOCK01,ROOMECOM,TGTDVS,Zulily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</si>
  <si>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</si>
  <si>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</si>
  <si>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</si>
  <si>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</si>
  <si>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8/4/2021</t>
  </si>
  <si>
    <t>1/21/2022</t>
  </si>
  <si>
    <t>MP95C-0125</t>
  </si>
  <si>
    <t>Midnight Tide Blue</t>
  </si>
  <si>
    <t>Abstract 5-piece Canvas Wall Art Set</t>
  </si>
  <si>
    <t>PP000603</t>
  </si>
  <si>
    <t>5</t>
  </si>
  <si>
    <t>AMERSIGNDS,BBBDROP,BEALLSDS,BLK01,CSNSTORES,KIRKLANDDS,KOHLDSN,LAMPDS,MACY02,NEBFUR01,OLLIIX,OVERSTOCK01,ROOMECOM,TGTDVS,Zulily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</si>
  <si>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</si>
  <si>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</si>
  <si>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</si>
  <si>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</si>
  <si>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</si>
  <si>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</si>
  <si>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</si>
  <si>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8/25/2017</t>
  </si>
  <si>
    <t>12/27/2017</t>
  </si>
  <si>
    <t>11/7/2017</t>
  </si>
  <si>
    <t>1/29/2018</t>
  </si>
  <si>
    <t>4/3/2018</t>
  </si>
  <si>
    <t>6/12/2018</t>
  </si>
  <si>
    <t>2/4/2020</t>
  </si>
  <si>
    <t>2/21/2018</t>
  </si>
  <si>
    <t>10/19/2017</t>
  </si>
  <si>
    <t>9/7/2017</t>
  </si>
  <si>
    <t>1/9/2018</t>
  </si>
  <si>
    <t>11/2/2018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</si>
  <si>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</si>
  <si>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</si>
  <si>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</si>
  <si>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</si>
  <si>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</si>
  <si>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</si>
  <si>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AMAZON,AMAZONDS,AMERSIGNDS,ASHFURNDS,BBBDROP,BLK01,CSNSTORES,DESINC,KIRKLANDDS,KOHLDSN,LAMPDS,MACY02,NEBFUR01,OLLIIX,OVERSTOCK01,ROOMECOM,TGTDVS,Zulily</t>
  </si>
  <si>
    <t>2/4/2021</t>
  </si>
  <si>
    <t>5/29/2019</t>
  </si>
  <si>
    <t>5/9/2019</t>
  </si>
  <si>
    <t>10/8/2019</t>
  </si>
  <si>
    <t>11/29/2019</t>
  </si>
  <si>
    <t>5/24/2019</t>
  </si>
  <si>
    <t>2/8/2022</t>
  </si>
  <si>
    <t>10/13/2020</t>
  </si>
  <si>
    <t>4/18/2019</t>
  </si>
  <si>
    <t>8/21/2020</t>
  </si>
  <si>
    <t>MP95C-0312</t>
  </si>
  <si>
    <t>Janice</t>
  </si>
  <si>
    <t>Framed Embelished Canvas - Swift</t>
  </si>
  <si>
    <t>Blue/Grey</t>
  </si>
  <si>
    <t>ORC</t>
  </si>
  <si>
    <t>11/11/2022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</si>
  <si>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</si>
  <si>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</si>
  <si>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</si>
  <si>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</si>
  <si>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</si>
  <si>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</si>
  <si>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AMAZON,AMAZONDS,AMERSIGNDS,ASHFURNDS,BBBDROP,BLK01,CSNSTORES,KIRKLANDDS,KOHLDSN,LAMPDS,MACY02,NEBFUR01,OLLIIX,OVERSTOCK01,ROOMECOM,TGTDVS,Zulily</t>
  </si>
  <si>
    <t>4/8/2019</t>
  </si>
  <si>
    <t>3/1/2019</t>
  </si>
  <si>
    <t>3/3/2020</t>
  </si>
  <si>
    <t>7/19/2019</t>
  </si>
  <si>
    <t>2/25/2019</t>
  </si>
  <si>
    <t>3/15/2019</t>
  </si>
  <si>
    <t>11/23/2022</t>
  </si>
  <si>
    <t>12/1/2021</t>
  </si>
  <si>
    <t>6/22/2022</t>
  </si>
  <si>
    <t>7/15/2022</t>
  </si>
  <si>
    <t>12/18/2022</t>
  </si>
  <si>
    <t>MP95C-0309</t>
  </si>
  <si>
    <t>Derby</t>
  </si>
  <si>
    <t>Framed Embellished Canva</t>
  </si>
  <si>
    <t>HOUZZ,OLLIIX</t>
  </si>
  <si>
    <t>11/10/2022</t>
  </si>
  <si>
    <t>7/6/2023</t>
  </si>
  <si>
    <t>MP95C-0205</t>
  </si>
  <si>
    <t>Radiant Flatland</t>
  </si>
  <si>
    <t>Hand Embellished Glitter 2-piece Canvas Wall Art Set</t>
  </si>
  <si>
    <t>5/14/2019</t>
  </si>
  <si>
    <t>AMAZON,AMAZONDS,AMERSIGNDS,ASHFURNDS,BBBDROP,BLK01,CSNSTORES,DESINC,KIRKLANDDS,KOHLDSN,LAMPDS,MACY02,NEBFUR01,OLLIIX,OVERSTOCK01,Zulily</t>
  </si>
  <si>
    <t>2/5/2021</t>
  </si>
  <si>
    <t>6/8/2019</t>
  </si>
  <si>
    <t>5/17/2019</t>
  </si>
  <si>
    <t>12/22/2020</t>
  </si>
  <si>
    <t>4/13/2020</t>
  </si>
  <si>
    <t>10/4/2019</t>
  </si>
  <si>
    <t>2/26/2021</t>
  </si>
  <si>
    <t>6/17/2019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</si>
  <si>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</si>
  <si>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</si>
  <si>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</si>
  <si>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</si>
  <si>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</si>
  <si>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</si>
  <si>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</si>
  <si>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ASHFURNDS,BBBDROP,BLK01,CSNSTORES,HOUZZ,KIRKLANDDS,KOHLDSN,LAMPDS,MACY02,NEBFUR01,OLLIIX,OVERSCONSIGN,OVERSTOCK01,ROOMECOM,TGTDVS,Zulily</t>
  </si>
  <si>
    <t>2/1/2019</t>
  </si>
  <si>
    <t>3/10/2020</t>
  </si>
  <si>
    <t>4/10/2019</t>
  </si>
  <si>
    <t>2/11/2020</t>
  </si>
  <si>
    <t>9/1/2022</t>
  </si>
  <si>
    <t>11/15/2023</t>
  </si>
  <si>
    <t>3/5/2024</t>
  </si>
  <si>
    <t>7/10/2020</t>
  </si>
  <si>
    <t>2/12/2019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</si>
  <si>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</si>
  <si>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</si>
  <si>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</si>
  <si>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AMAZON,AMAZONDS,AMERSIGNDS,BBBDROP,BLK01,CSNSTORES,DESINC,KIRKLANDDS,KOHLDSN,LAMPDS,MACY02,NEBFUR01,OLLIIX,OVERSTOCK01,TGTDVS,Zulily</t>
  </si>
  <si>
    <t>10/7/2020</t>
  </si>
  <si>
    <t>7/20/2019</t>
  </si>
  <si>
    <t>5/6/2019</t>
  </si>
  <si>
    <t>2/3/2020</t>
  </si>
  <si>
    <t>8/3/2023</t>
  </si>
  <si>
    <t>11/12/2019</t>
  </si>
  <si>
    <t>9/24/2019</t>
  </si>
  <si>
    <t>7/17/2024</t>
  </si>
  <si>
    <t>MP95C-0120</t>
  </si>
  <si>
    <t>Teal Tides</t>
  </si>
  <si>
    <t>PF002038</t>
  </si>
  <si>
    <t>AMERSIGNDS,ASHFURNDS,BBBDROP,BEALLSDS,BLK01,CSNSTORES,KIRKLANDDS,KOHLDSN,LAMPDS,MACY02,NEBFUR01,OLLIIX,OVERSTOCK01,ROOMECOM,TGTDVS,Zulily</t>
  </si>
  <si>
    <t>3/14/2018</t>
  </si>
  <si>
    <t>9/5/2017</t>
  </si>
  <si>
    <t>6/7/2017</t>
  </si>
  <si>
    <t>9/19/2017</t>
  </si>
  <si>
    <t>6/11/2018</t>
  </si>
  <si>
    <t>8/15/2017</t>
  </si>
  <si>
    <t>1/8/2018</t>
  </si>
  <si>
    <t>6/1/2018</t>
  </si>
  <si>
    <t>3/26/2023</t>
  </si>
  <si>
    <t>6/13/2019</t>
  </si>
  <si>
    <t>1/29/2019</t>
  </si>
  <si>
    <t>8/9/2017</t>
  </si>
  <si>
    <t>MP95C-0308</t>
  </si>
  <si>
    <t>Fields</t>
  </si>
  <si>
    <t>Framed Embellished Canvas 2 Piece Set</t>
  </si>
  <si>
    <t>12/20/2023</t>
  </si>
  <si>
    <t>MP95C-0317</t>
  </si>
  <si>
    <t>Sedona</t>
  </si>
  <si>
    <t>Framed Pumice Canvas - Blush Canyon</t>
  </si>
  <si>
    <t>MP95C-0037</t>
  </si>
  <si>
    <t>Linen Botanicals</t>
  </si>
  <si>
    <t>Illustration 3-piece Canvas Wall Art Set</t>
  </si>
  <si>
    <t>PF001908</t>
  </si>
  <si>
    <t>AMAZON,ASHFURNDS,BBBDROP,BIGLOTSDS,BLK01,CSNSTORES,DESINC,HOUZZ,KIRKLANDDS,KOHLDSN,LAMPDS,MACY02,NEBFUR01,OLLIIX,OVERSCONSIGN,OVERSTOCK01,ROOMECOM,TGTDVS,Zulily</t>
  </si>
  <si>
    <t>10/25/2016</t>
  </si>
  <si>
    <t>5/8/2016</t>
  </si>
  <si>
    <t>4/3/2017</t>
  </si>
  <si>
    <t>5/24/2016</t>
  </si>
  <si>
    <t>12/14/2017</t>
  </si>
  <si>
    <t>4/28/2017</t>
  </si>
  <si>
    <t>2/25/2022</t>
  </si>
  <si>
    <t>5/13/2016</t>
  </si>
  <si>
    <t>4/17/2022</t>
  </si>
  <si>
    <t>8/23/2016</t>
  </si>
  <si>
    <t>6/19/2024</t>
  </si>
  <si>
    <t>7/10/2018</t>
  </si>
  <si>
    <t>MP95C-0171</t>
  </si>
  <si>
    <t>Sterling Mist</t>
  </si>
  <si>
    <t>100% Hand Brush Embellished Canvas 3 Piece Set</t>
  </si>
  <si>
    <t>PP001033;PF004515</t>
  </si>
  <si>
    <t>AMAZON,AMAZONDS,AMERSIGNDS,ASHFURNDS,BBBDROP,BLK01,CSNSTORES,KOHLDSN,LAMPDS,MACY02,NEBFUR01,OLLIIX,OVERSTOCK01,ROOMECOM,TGTDVS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</si>
  <si>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</si>
  <si>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</si>
  <si>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</si>
  <si>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</si>
  <si>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</si>
  <si>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</si>
  <si>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</si>
  <si>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1/27/2023</t>
  </si>
  <si>
    <t>4/27/2019</t>
  </si>
  <si>
    <t>4/26/2019</t>
  </si>
  <si>
    <t>5/12/2019</t>
  </si>
  <si>
    <t>12/3/2018</t>
  </si>
  <si>
    <t>ID95C-0058</t>
  </si>
  <si>
    <t>Beach Dogs</t>
  </si>
  <si>
    <t>Golden Retriever Canvas Wall Art</t>
  </si>
  <si>
    <t>Golden Retriever/Blue Multi</t>
  </si>
  <si>
    <t>10/7/2023</t>
  </si>
  <si>
    <t>AMAZON,AMAZONDS,DESINC,OLLIIX</t>
  </si>
  <si>
    <t>10/16/2023</t>
  </si>
  <si>
    <t>10/6/2023</t>
  </si>
  <si>
    <t>10/26/2023</t>
  </si>
  <si>
    <t>7/9/2024</t>
  </si>
  <si>
    <t>5/16/2024</t>
  </si>
  <si>
    <t>2/14/2024</t>
  </si>
  <si>
    <t>10/12/2023</t>
  </si>
  <si>
    <t>ID95C-0054</t>
  </si>
  <si>
    <t>Corgi Canvas Wall Art</t>
  </si>
  <si>
    <t>Corgi/Blue Multi</t>
  </si>
  <si>
    <t>5/13/2024</t>
  </si>
  <si>
    <t>10/5/2023</t>
  </si>
  <si>
    <t>10/10/2023</t>
  </si>
  <si>
    <t>1/22/2024</t>
  </si>
  <si>
    <t>ID95C-0059</t>
  </si>
  <si>
    <t>Chihuahua Canvas Wall Art</t>
  </si>
  <si>
    <t>Chihuahua/Blue Multi</t>
  </si>
  <si>
    <t>AMAZON,AMAZONDS,DESINC</t>
  </si>
  <si>
    <t>2/8/2024</t>
  </si>
  <si>
    <t>ID95C-0055</t>
  </si>
  <si>
    <t>Yorkie Canvas Wall Art</t>
  </si>
  <si>
    <t>Yorkie/Blue Multi</t>
  </si>
  <si>
    <t>AMAZON,AMAZONDS</t>
  </si>
  <si>
    <t>7/11/2024</t>
  </si>
  <si>
    <t>3/21/2024</t>
  </si>
  <si>
    <t>ID95C-0057</t>
  </si>
  <si>
    <t>Pomeranian Canvas Wall Art</t>
  </si>
  <si>
    <t>Pomeranian/Blue Multi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</si>
  <si>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</si>
  <si>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</si>
  <si>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</si>
  <si>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</si>
  <si>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</si>
  <si>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</si>
  <si>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</si>
  <si>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</si>
  <si>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</si>
  <si>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</si>
  <si>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</si>
  <si>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</si>
  <si>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</si>
  <si>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</si>
  <si>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</si>
  <si>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</si>
  <si>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AMAZON,BBBDROP,BEALLSDS,CSNSTORES,DESINC,KIRKLANDDS,KOHLDSN,LAMPDS,MACY02,NEBFUR01,OLLIIX,OVERSTOCK01,ROOMECOM,TGTDVS,Zulily</t>
  </si>
  <si>
    <t>9/18/2017</t>
  </si>
  <si>
    <t>9/15/2017</t>
  </si>
  <si>
    <t>10/17/2018</t>
  </si>
  <si>
    <t>12/22/2017</t>
  </si>
  <si>
    <t>12/15/2022</t>
  </si>
  <si>
    <t>7/6/2018</t>
  </si>
  <si>
    <t>2/10/2020</t>
  </si>
  <si>
    <t>12/4/2018</t>
  </si>
  <si>
    <t>11/29/2017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</si>
  <si>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</si>
  <si>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</si>
  <si>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</si>
  <si>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</si>
  <si>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</si>
  <si>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</si>
  <si>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AMAZON,AMAZONDS,AMERSIGNDS,BBBDROP,BEALLSDS,BLK01,HOUZZ,KIRKLANDDS,KOHLDSN,LAMPDS,OLLIIX,OVERSTOCK01,TGTDVS,ZOLA,Zulily</t>
  </si>
  <si>
    <t>5/15/2019</t>
  </si>
  <si>
    <t>10/7/2018</t>
  </si>
  <si>
    <t>4/1/2019</t>
  </si>
  <si>
    <t>6/26/2018</t>
  </si>
  <si>
    <t>9/21/2018</t>
  </si>
  <si>
    <t>10/23/2019</t>
  </si>
  <si>
    <t>12/11/2018</t>
  </si>
  <si>
    <t>2/19/2019</t>
  </si>
  <si>
    <t>2/15/2019</t>
  </si>
  <si>
    <t>2/21/2020</t>
  </si>
  <si>
    <t>6/12/2019</t>
  </si>
  <si>
    <t>3/5/2019</t>
  </si>
  <si>
    <t>9/19/2018</t>
  </si>
  <si>
    <t>12/13/2018</t>
  </si>
  <si>
    <t>8/13/2019</t>
  </si>
  <si>
    <t>MP95C-0310</t>
  </si>
  <si>
    <t>Framed Embellished Canvas</t>
  </si>
  <si>
    <t>11/2/2023</t>
  </si>
  <si>
    <t>MP95C-0132</t>
  </si>
  <si>
    <t>Abstract Gel Coat Canvas with Silver Foil Embellishment</t>
  </si>
  <si>
    <t>PP000608</t>
  </si>
  <si>
    <t>10/13/2017</t>
  </si>
  <si>
    <t>AMAZON,AMERSIGNDS,ASHFURNDS,BBBDROP,BLK01,KOHLDSN,LAMPDS,MACY02,OLLIIX,OVERSTOCK01,TGTDVS,Zulily</t>
  </si>
  <si>
    <t>12/21/2017</t>
  </si>
  <si>
    <t>7/28/2017</t>
  </si>
  <si>
    <t>10/17/2017</t>
  </si>
  <si>
    <t>10/2/2018</t>
  </si>
  <si>
    <t>1/5/2018</t>
  </si>
  <si>
    <t>1/25/2018</t>
  </si>
  <si>
    <t>2/9/2018</t>
  </si>
  <si>
    <t>8/15/2018</t>
  </si>
  <si>
    <t>12/17/2018</t>
  </si>
  <si>
    <t>2/12/2021</t>
  </si>
  <si>
    <t>10/26/2017</t>
  </si>
  <si>
    <t>9/5/2018</t>
  </si>
  <si>
    <t>MP95C-0314</t>
  </si>
  <si>
    <t>Breaker</t>
  </si>
  <si>
    <t>Embelished Canvas - Oceanic</t>
  </si>
  <si>
    <t>12/16/2022</t>
  </si>
  <si>
    <t>MP95C-0168</t>
  </si>
  <si>
    <t>Dream Forest</t>
  </si>
  <si>
    <t>Hand Embellished Canvas Wall Art</t>
  </si>
  <si>
    <t>PP001012</t>
  </si>
  <si>
    <t>9/23/2018</t>
  </si>
  <si>
    <t>AMAZON,AMAZONDS,BBBDROP,BEALLSDS,BLK01,CSNSTORES,HOUZZ,KOHLDSN,LAMPDS,MACY02,NEBFUR01,OLLIIX,OVERSTOCK01,TGTDVS,Zulily</t>
  </si>
  <si>
    <t>12/18/2018</t>
  </si>
  <si>
    <t>7/1/2018</t>
  </si>
  <si>
    <t>12/15/2018</t>
  </si>
  <si>
    <t>9/27/2019</t>
  </si>
  <si>
    <t>2/6/2019</t>
  </si>
  <si>
    <t>3/22/2023</t>
  </si>
  <si>
    <t>3/27/2019</t>
  </si>
  <si>
    <t>4/2/2021</t>
  </si>
  <si>
    <t>4/23/2020</t>
  </si>
  <si>
    <t>8/6/2019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</si>
  <si>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</si>
  <si>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</si>
  <si>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</si>
  <si>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</si>
  <si>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</si>
  <si>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</si>
  <si>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</si>
  <si>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AMAZON,AMAZONDS,ASHFURNDS,BBBDROP,BEALLSDS,CSNSTORES,KIRKLANDDS,KOHLDSN,LAMPDS,MACY02,OLLIIX,OVERSCONSIGN,OVERSTOCK01,TGTDVS,ZOLA,Zulily</t>
  </si>
  <si>
    <t>3/12/2020</t>
  </si>
  <si>
    <t>3/16/2020</t>
  </si>
  <si>
    <t>7/18/2019</t>
  </si>
  <si>
    <t>12/2/2020</t>
  </si>
  <si>
    <t>4/30/2019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</si>
  <si>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</si>
  <si>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</si>
  <si>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</si>
  <si>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</si>
  <si>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</si>
  <si>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</si>
  <si>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AMAZON,AMAZONDS,ASHFURNDS,BBBDROP,BEALLSDS,BLK01,CSNSTORES,DESINC,HOUZZ,KIRKLANDDS,KOHLDSN,LAMPDS,MACY02,OLLIIX,OVERSTOCK01,ROOMECOM,TGTDVS,Zulily</t>
  </si>
  <si>
    <t>10/3/2017</t>
  </si>
  <si>
    <t>10/3/2018</t>
  </si>
  <si>
    <t>10/16/2017</t>
  </si>
  <si>
    <t>7/3/2017</t>
  </si>
  <si>
    <t>8/7/2017</t>
  </si>
  <si>
    <t>7/24/2023</t>
  </si>
  <si>
    <t>4/23/2018</t>
  </si>
  <si>
    <t>4/5/2022</t>
  </si>
  <si>
    <t>2/7/2018</t>
  </si>
  <si>
    <t>5/16/2023</t>
  </si>
  <si>
    <t>4/5/2017</t>
  </si>
  <si>
    <t>7/7/2017</t>
  </si>
  <si>
    <t>2/1/2018</t>
  </si>
  <si>
    <t>7/23/2018</t>
  </si>
  <si>
    <t>KL95C-0006</t>
  </si>
  <si>
    <t>Neutral Map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</si>
  <si>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</si>
  <si>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</si>
  <si>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</si>
  <si>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</si>
  <si>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</si>
  <si>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</si>
  <si>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ID95C-0049</t>
  </si>
  <si>
    <t>Sunshine Animals</t>
  </si>
  <si>
    <t>Lamb Canvas Wall Art</t>
  </si>
  <si>
    <t>Lamb/Green Multi</t>
  </si>
  <si>
    <t>8/26/2024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</si>
  <si>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</si>
  <si>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</si>
  <si>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</si>
  <si>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</si>
  <si>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</si>
  <si>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</si>
  <si>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</si>
  <si>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8/5/2024</t>
  </si>
  <si>
    <t>12/12/2023</t>
  </si>
  <si>
    <t>8/28/2024</t>
  </si>
  <si>
    <t>2/26/2024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</si>
  <si>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</si>
  <si>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</si>
  <si>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</si>
  <si>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</si>
  <si>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</si>
  <si>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</si>
  <si>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</si>
  <si>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8/20/2024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</si>
  <si>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</si>
  <si>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</si>
  <si>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</si>
  <si>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</si>
  <si>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</si>
  <si>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</si>
  <si>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</si>
  <si>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ID95C-0053</t>
  </si>
  <si>
    <t>Cow Canvas Wall Art</t>
  </si>
  <si>
    <t>Cow/Green Multi</t>
  </si>
  <si>
    <t>5/22/2024</t>
  </si>
  <si>
    <t>4/9/2024</t>
  </si>
  <si>
    <t>MP95C-0311</t>
  </si>
  <si>
    <t>Jana</t>
  </si>
  <si>
    <t>Double Embelished Canvas - Golden</t>
  </si>
  <si>
    <t>MP95C-0245</t>
  </si>
  <si>
    <t>Charcoal Leaf</t>
  </si>
  <si>
    <t>Heavy Textured Canvas with Gold Foil Embellishment</t>
  </si>
  <si>
    <t>Charcoal/Gold</t>
  </si>
  <si>
    <t>PP001415;PF004967</t>
  </si>
  <si>
    <t>AMAZON,AMAZONDS,AMERSIGNDS,ASHFURNDS,BBBDROP,BLK01,CSNSTORES,JCPENNEY01,KIRKLANDDS,KOHLDSN,LAMPDS,MACY02,OLLIIX,OVERSCONSIGN,OVERSTOCK01,ROOMECOM,TGTDVS,Zulily</t>
  </si>
  <si>
    <t>2/14/2020</t>
  </si>
  <si>
    <t>10/30/2019</t>
  </si>
  <si>
    <t>12/28/2019</t>
  </si>
  <si>
    <t>2/7/2023</t>
  </si>
  <si>
    <t>11/1/2019</t>
  </si>
  <si>
    <t>4/9/2020</t>
  </si>
  <si>
    <t>MP95C-0060</t>
  </si>
  <si>
    <t>Weathered Damask Walls</t>
  </si>
  <si>
    <t>Printed Linen 3 Piece Set</t>
  </si>
  <si>
    <t>PF001949</t>
  </si>
  <si>
    <t>ASHFURNDS,BBBDROP,BEALLSDS,BLK01,CSNSTORES,HOUZZ,KOHLDSN,LAMPDS,MACY02,OLLIIX,OVERSTOCK01,ROOMECOM,TGTDVS,Zulily</t>
  </si>
  <si>
    <t>1/3/2017</t>
  </si>
  <si>
    <t>7/1/2016</t>
  </si>
  <si>
    <t>12/6/2016</t>
  </si>
  <si>
    <t>8/27/2016</t>
  </si>
  <si>
    <t>8/29/2016</t>
  </si>
  <si>
    <t>5/15/2017</t>
  </si>
  <si>
    <t>2/15/2022</t>
  </si>
  <si>
    <t>1/3/2018</t>
  </si>
  <si>
    <t>8/27/2021</t>
  </si>
  <si>
    <t>7/14/2016</t>
  </si>
  <si>
    <t>8/24/2016</t>
  </si>
  <si>
    <t>10/23/2018</t>
  </si>
  <si>
    <t>3/30/2018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</si>
  <si>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</si>
  <si>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</si>
  <si>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</si>
  <si>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</si>
  <si>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</si>
  <si>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</si>
  <si>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</si>
  <si>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</si>
  <si>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</si>
  <si>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</si>
  <si>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AMAZON,AMERSIGNDS,BBBDROP,BLK01,CSNSTORES,HOUZZ,KOHLDSN,MACY02,OLLIIX,OVERSTOCK01,ROOMECOM,TGTDVS,Zulily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</si>
  <si>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</si>
  <si>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</si>
  <si>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</si>
  <si>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</si>
  <si>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</si>
  <si>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</si>
  <si>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</si>
  <si>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5/1/2021</t>
  </si>
  <si>
    <t>1/11/2016</t>
  </si>
  <si>
    <t>7/21/2016</t>
  </si>
  <si>
    <t>WA95C-0010</t>
  </si>
  <si>
    <t>Birch Forest</t>
  </si>
  <si>
    <t xml:space="preserve">Set Of 3  Printed Canvas With Gel Coat</t>
  </si>
  <si>
    <t>PF001858</t>
  </si>
  <si>
    <t>AMAZON,ASHFURNDS,BBBDROP,BLK01,CSNSTORES,KOHLDSN,LAMPDS,MACY02,NEBFUR01,OLLIIX,OVERSTOCK01,ROOMECOM,TGTDVS</t>
  </si>
  <si>
    <t>5/19/2015</t>
  </si>
  <si>
    <t>5/8/2015</t>
  </si>
  <si>
    <t>7/14/2015</t>
  </si>
  <si>
    <t>11/23/2015</t>
  </si>
  <si>
    <t>10/13/2015</t>
  </si>
  <si>
    <t>3/26/2018</t>
  </si>
  <si>
    <t>3/16/2018</t>
  </si>
  <si>
    <t>5/23/2019</t>
  </si>
  <si>
    <t>10/14/2017</t>
  </si>
  <si>
    <t>11/14/2018</t>
  </si>
  <si>
    <t>8/10/2015</t>
  </si>
  <si>
    <t>8/1/2016</t>
  </si>
  <si>
    <t>7/27/2016</t>
  </si>
  <si>
    <t>MP95C-0015</t>
  </si>
  <si>
    <t>Lovely Blooms</t>
  </si>
  <si>
    <t>Hand Embellished Canvas 2 Piece Set</t>
  </si>
  <si>
    <t>Pink</t>
  </si>
  <si>
    <t>PF001825</t>
  </si>
  <si>
    <t>ASHFURNDS,BBBDROP,BEALLSDS,BLK01,DESINC,KOHLDSN,MACY02,OLLIIX,OVERSCONSIGN,OVERSTOCK01,TGTDVS,Zulily</t>
  </si>
  <si>
    <t>1/20/2016</t>
  </si>
  <si>
    <t>11/30/2015</t>
  </si>
  <si>
    <t>1/18/2016</t>
  </si>
  <si>
    <t>1/16/2017</t>
  </si>
  <si>
    <t>12/12/2016</t>
  </si>
  <si>
    <t>2/27/2018</t>
  </si>
  <si>
    <t>8/19/2019</t>
  </si>
  <si>
    <t>1/4/2016</t>
  </si>
  <si>
    <t>4/26/2016</t>
  </si>
  <si>
    <t>11/24/2017</t>
  </si>
  <si>
    <t>MP95C-0002</t>
  </si>
  <si>
    <t>Gilded Violet</t>
  </si>
  <si>
    <t>Gel Coat Printed Canvas 3 Piece Set</t>
  </si>
  <si>
    <t>Purple</t>
  </si>
  <si>
    <t>PF001856</t>
  </si>
  <si>
    <t>ASHFURNDS,BBBDROP,BLK01,CSNSTORES,DESINC,KIRKLANDDS,KOHLDSN,LAMPDS,MACY02,OLLIIX,OVERSCONSIGN,OVERSTOCK01,ROOMECOM,TGTDVS</t>
  </si>
  <si>
    <t>4/4/2018</t>
  </si>
  <si>
    <t>5/28/2015</t>
  </si>
  <si>
    <t>5/27/2015</t>
  </si>
  <si>
    <t>4/21/2015</t>
  </si>
  <si>
    <t>9/9/2015</t>
  </si>
  <si>
    <t>4/13/2023</t>
  </si>
  <si>
    <t>4/2/2018</t>
  </si>
  <si>
    <t>12/16/2019</t>
  </si>
  <si>
    <t>10/20/2017</t>
  </si>
  <si>
    <t>12/12/2022</t>
  </si>
  <si>
    <t>5/4/2015</t>
  </si>
  <si>
    <t>6/15/2015</t>
  </si>
  <si>
    <t>7/30/2018</t>
  </si>
  <si>
    <t>MP95C-0322</t>
  </si>
  <si>
    <t>Old Glory</t>
  </si>
  <si>
    <t>Hand Embellished Framed Canvas Horse Wall Art</t>
  </si>
  <si>
    <t>Brown/Neutral</t>
  </si>
  <si>
    <t>9/21/2023</t>
  </si>
  <si>
    <t>CSNSTORES,DESINC,OLLIIX,TGTDVS</t>
  </si>
  <si>
    <t>9/20/2023</t>
  </si>
  <si>
    <t>10/4/2023</t>
  </si>
  <si>
    <t>4/6/2024</t>
  </si>
  <si>
    <t>5/8/2024</t>
  </si>
  <si>
    <t>10/20/2023</t>
  </si>
  <si>
    <t>12/11/2023</t>
  </si>
  <si>
    <t>MP95C-0010</t>
  </si>
  <si>
    <t>Midday Bloom</t>
  </si>
  <si>
    <t>Floral Hand Embellished Canvas</t>
  </si>
  <si>
    <t>Plum</t>
  </si>
  <si>
    <t>PF001827</t>
  </si>
  <si>
    <t>AMAZON,AMAZONDS,ASHFURNDS,BBBDROP,BEALLSDS,BLK01,DESINC,HDDS,HOUZZ,KIRKLANDDS,KOHLDSN,MACY02,OLLIIX,OVERSTOCK01,ROOMECOM</t>
  </si>
  <si>
    <t>1/12/2016</t>
  </si>
  <si>
    <t>11/25/2015</t>
  </si>
  <si>
    <t>1/26/2016</t>
  </si>
  <si>
    <t>1/9/2017</t>
  </si>
  <si>
    <t>5/2/2017</t>
  </si>
  <si>
    <t>3/29/2018</t>
  </si>
  <si>
    <t>7/10/2019</t>
  </si>
  <si>
    <t>12/4/2019</t>
  </si>
  <si>
    <t>5/2/2019</t>
  </si>
  <si>
    <t>1/9/2019</t>
  </si>
  <si>
    <t>5/26/2016</t>
  </si>
  <si>
    <t>5/9/2016</t>
  </si>
  <si>
    <t>12/31/2018</t>
  </si>
  <si>
    <t>MP95C-0012</t>
  </si>
  <si>
    <t>PF001828</t>
  </si>
  <si>
    <t>AMAZON,AMAZONDS,BBBDROP,BEALLSDS,BLK01,HOUZZ,KIRKLANDDS,KOHLDSN,LAMPDS,MACY02,OLLIIX,OVERSTOCK01,ROOMECOM,Zulily</t>
  </si>
  <si>
    <t>10/16/2022</t>
  </si>
  <si>
    <t>7/11/2021</t>
  </si>
  <si>
    <t>11/24/2015</t>
  </si>
  <si>
    <t>5/12/2016</t>
  </si>
  <si>
    <t>6/20/2016</t>
  </si>
  <si>
    <t>9/30/2016</t>
  </si>
  <si>
    <t>WA95C-0009</t>
  </si>
  <si>
    <t>PF001864</t>
  </si>
  <si>
    <t>ASHFURNDS,BBBDROP,BLK01,CSNSTORES,DESINC,HOUZZ,KOHLDSN,LAMPDS,MACY02,OLLIIX,OVERSTOCK01,ROOMECOM,TGTDVS,Zulily</t>
  </si>
  <si>
    <t>8/24/2018</t>
  </si>
  <si>
    <t>4/13/2015</t>
  </si>
  <si>
    <t>7/26/2015</t>
  </si>
  <si>
    <t>3/26/2015</t>
  </si>
  <si>
    <t>4/20/2015</t>
  </si>
  <si>
    <t>9/14/2015</t>
  </si>
  <si>
    <t>12/1/2016</t>
  </si>
  <si>
    <t>3/15/2018</t>
  </si>
  <si>
    <t>3/13/2019</t>
  </si>
  <si>
    <t>4/27/2015</t>
  </si>
  <si>
    <t>6/8/2015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</si>
  <si>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</si>
  <si>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</si>
  <si>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</si>
  <si>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</si>
  <si>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</si>
  <si>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2/20/2024</t>
  </si>
  <si>
    <t>9/19/2023</t>
  </si>
  <si>
    <t>11/7/2023</t>
  </si>
  <si>
    <t>11/5/2023</t>
  </si>
  <si>
    <t>9/2/2024</t>
  </si>
  <si>
    <t>MP95C-0005</t>
  </si>
  <si>
    <t>Overseas</t>
  </si>
  <si>
    <t>Printed Canvas with Gel Coat 5pcs Set</t>
  </si>
  <si>
    <t>PF001815</t>
  </si>
  <si>
    <t>AMAZON,ASHFURNDS,BBBDROP,BLK01,HSNDS,KOHLDSN,MACY02,OLLIIX,OVERSTOCK01,TGTDVS,ZOLA</t>
  </si>
  <si>
    <t>11/4/2015</t>
  </si>
  <si>
    <t>9/28/2015</t>
  </si>
  <si>
    <t>10/16/2015</t>
  </si>
  <si>
    <t>1/17/2017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</si>
  <si>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</si>
  <si>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</si>
  <si>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</si>
  <si>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</si>
  <si>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</si>
  <si>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</si>
  <si>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ASHFURNDS,BBBDROP,BEALLSDS,BLK01,HOUZZ,KIRKLANDDS,KOHLDSN,LAMPDS,MACY02,NEBFUR01,OLLIIX,OVERSTOCK01,ROOMECOM,TGTDVS,Zulily</t>
  </si>
  <si>
    <t>9/14/2016</t>
  </si>
  <si>
    <t>6/17/2016</t>
  </si>
  <si>
    <t>12/5/2016</t>
  </si>
  <si>
    <t>6/26/2016</t>
  </si>
  <si>
    <t>12/18/2017</t>
  </si>
  <si>
    <t>5/19/2017</t>
  </si>
  <si>
    <t>8/2/2022</t>
  </si>
  <si>
    <t>8/15/2016</t>
  </si>
  <si>
    <t>12/27/2018</t>
  </si>
  <si>
    <t>MP95C-0076</t>
  </si>
  <si>
    <t>Old White Barn</t>
  </si>
  <si>
    <t>PF001889</t>
  </si>
  <si>
    <t>AMAZON,BBBDROP,BEALLSDS,BLK01,CSNSTORES,KOHLDSN,MACY02,OLLIIX,ROOMECOM,TGTDVS,Zulily</t>
  </si>
  <si>
    <t>1/10/2018</t>
  </si>
  <si>
    <t>1/23/2017</t>
  </si>
  <si>
    <t>10/17/2016</t>
  </si>
  <si>
    <t>1/12/2017</t>
  </si>
  <si>
    <t>2/13/2017</t>
  </si>
  <si>
    <t>2/3/2017</t>
  </si>
  <si>
    <t>6/23/2017</t>
  </si>
  <si>
    <t>9/28/2017</t>
  </si>
  <si>
    <t>9/6/2022</t>
  </si>
  <si>
    <t>4/30/2018</t>
  </si>
  <si>
    <t>11/13/2017</t>
  </si>
  <si>
    <t>10/4/2018</t>
  </si>
  <si>
    <t>11/17/2016</t>
  </si>
  <si>
    <t>11/9/2018</t>
  </si>
  <si>
    <t>MP95C-0321</t>
  </si>
  <si>
    <t>Shimmering Symphony</t>
  </si>
  <si>
    <t>Glitter and Gold Foil Abstract Triptych 3-piece Canvas Wall Art Set</t>
  </si>
  <si>
    <t>DESINC,OLLIIX,OVERSTOCK01,TGTDVS</t>
  </si>
  <si>
    <t>3/7/2024</t>
  </si>
  <si>
    <t>8/21/2024</t>
  </si>
  <si>
    <t>5/28/2024</t>
  </si>
  <si>
    <t>MP95C-0196</t>
  </si>
  <si>
    <t>Silver Trellis</t>
  </si>
  <si>
    <t>Heavy Textured Canvas with Glitter Embellishment</t>
  </si>
  <si>
    <t>PP001171;PF004664</t>
  </si>
  <si>
    <t>AMAZON,AMAZONDS,ASHFURNDS,BBBDROP,CSNSTORES,DESINC,KOHLDSN,MACY02,OLLIIX,OVERSTOCK01,TGTDVS</t>
  </si>
  <si>
    <t>2/28/2020</t>
  </si>
  <si>
    <t>6/18/2019</t>
  </si>
  <si>
    <t>8/23/2019</t>
  </si>
  <si>
    <t>3/21/2019</t>
  </si>
  <si>
    <t>9/30/2019</t>
  </si>
  <si>
    <t>MP95C-0293</t>
  </si>
  <si>
    <t>Desert Sunrise</t>
  </si>
  <si>
    <t>Landscape Gel Coated Framed Canvas</t>
  </si>
  <si>
    <t>PP001735</t>
  </si>
  <si>
    <t>1/27/2022</t>
  </si>
  <si>
    <t>DESINC,JCPENNEY01,KIRKLANDDS,KOHLDSN,OLLIIX,TGTDVS,Zulily</t>
  </si>
  <si>
    <t>2/23/2022</t>
  </si>
  <si>
    <t>MP95C-0228</t>
  </si>
  <si>
    <t>Farm Animals</t>
  </si>
  <si>
    <t>Printed Canvas 3 Piece Set</t>
  </si>
  <si>
    <t>PP001409;PF004955</t>
  </si>
  <si>
    <t>8/28/2019</t>
  </si>
  <si>
    <t>AMAZON,AMAZONDS,ASHFURNDS,BBBDROP,BIGLOTSDS,CSNSTORES,DESINC,JCPENNEY01,KIRKLANDDS,KOHLDSN,LAMPDS,MACY02,NEBFUR01,OLLIIX,OVERSTOCK01,TGTDVS</t>
  </si>
  <si>
    <t>1/20/2020</t>
  </si>
  <si>
    <t>11/24/2019</t>
  </si>
  <si>
    <t>1/8/2020</t>
  </si>
  <si>
    <t>6/29/2021</t>
  </si>
  <si>
    <t>3/16/2022</t>
  </si>
  <si>
    <t>6/10/2020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</si>
  <si>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</si>
  <si>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</si>
  <si>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</si>
  <si>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</si>
  <si>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</si>
  <si>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</si>
  <si>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</si>
  <si>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</si>
  <si>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</si>
  <si>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MP95C-0233</t>
  </si>
  <si>
    <t>Blue Abstract</t>
  </si>
  <si>
    <t>Printed Canvas with 30% Embellishment 2 Piece Set</t>
  </si>
  <si>
    <t>MACY02,OLLIIX,TGTDVS</t>
  </si>
  <si>
    <t>11/16/2020</t>
  </si>
  <si>
    <t>3/16/2021</t>
  </si>
  <si>
    <t>MP95C-0049</t>
  </si>
  <si>
    <t>Cobalt Garden</t>
  </si>
  <si>
    <t>Gel Coated Canvas 3 Piece Set</t>
  </si>
  <si>
    <t>PF001927</t>
  </si>
  <si>
    <t>4/22/2017</t>
  </si>
  <si>
    <t>ASHFURNDS,BBBDROP,BIGLOTSDS,BLK01,CSNSTORES,DESINC,KOHLDSN,MACY02,OLLIIX,OVERSCONSIGN,OVERSTOCK01,Zulily</t>
  </si>
  <si>
    <t>9/20/2016</t>
  </si>
  <si>
    <t>7/20/2016</t>
  </si>
  <si>
    <t>12/19/2016</t>
  </si>
  <si>
    <t>4/18/2018</t>
  </si>
  <si>
    <t>11/27/2019</t>
  </si>
  <si>
    <t>MP95C-0013</t>
  </si>
  <si>
    <t>Flourish Ikat</t>
  </si>
  <si>
    <t>PF001823</t>
  </si>
  <si>
    <t>AMAZON,AMERSIGNDS,ASHFURNDS,BBBDROP,BEALLSDS,BLK01,CSNSTORES,KIRKLANDDS,KOHLDSN,LAMPDS,MACY02,OLLIIX,OVERSTOCK01,ROOMECOM,TGTDVS,Zulily</t>
  </si>
  <si>
    <t>1/13/2016</t>
  </si>
  <si>
    <t>7/13/2016</t>
  </si>
  <si>
    <t>10/4/2016</t>
  </si>
  <si>
    <t>MP95C-0215</t>
  </si>
  <si>
    <t>Gleaming Blue Florals</t>
  </si>
  <si>
    <t>Printed Canvas 2 Piece Set</t>
  </si>
  <si>
    <t>PP001322;PF004767</t>
  </si>
  <si>
    <t>AMAZON,AMAZONDS,ASHFURNDS,BBBDROP,BIGLOTSDS,BLK01,DESINC,KIRKLANDDS,KOHLDSN,MACY02,OLLIIX,OVERSCONSIGN,OVERSTOCK01,TGTDVS</t>
  </si>
  <si>
    <t>7/4/2019</t>
  </si>
  <si>
    <t>11/14/2019</t>
  </si>
  <si>
    <t>3/25/2020</t>
  </si>
  <si>
    <t>8/15/2020</t>
  </si>
  <si>
    <t>9/9/2020</t>
  </si>
  <si>
    <t>8/5/2021</t>
  </si>
  <si>
    <t>MP95C-0330</t>
  </si>
  <si>
    <t>Grumpy Cats</t>
  </si>
  <si>
    <t>I Don't Care Canvas Wall Art</t>
  </si>
  <si>
    <t>I Don't Care/Multi</t>
  </si>
  <si>
    <t>1/6/2024</t>
  </si>
  <si>
    <t>1/19/2024</t>
  </si>
  <si>
    <t>1/5/2024</t>
  </si>
  <si>
    <t>3/11/2024</t>
  </si>
  <si>
    <t>8/9/2024</t>
  </si>
  <si>
    <t>MP95C-0335</t>
  </si>
  <si>
    <t>I'm Not Listening Canvas Wall Art</t>
  </si>
  <si>
    <t>I'm Not Listening/Multi</t>
  </si>
  <si>
    <t>6/17/2024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</si>
  <si>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</si>
  <si>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</si>
  <si>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</si>
  <si>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</si>
  <si>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</si>
  <si>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</si>
  <si>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</si>
  <si>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</si>
  <si>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</si>
  <si>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</si>
  <si>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</si>
  <si>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</si>
  <si>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</si>
  <si>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</si>
  <si>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</si>
  <si>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</si>
  <si>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</si>
  <si>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</si>
  <si>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</si>
  <si>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</si>
  <si>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</si>
  <si>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</si>
  <si>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</si>
  <si>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</si>
  <si>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</si>
  <si>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</si>
  <si>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</si>
  <si>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</si>
  <si>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</si>
  <si>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</si>
  <si>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MP95C-0008</t>
  </si>
  <si>
    <t>Liquid Waves</t>
  </si>
  <si>
    <t>Gel Coat Canvas 2pcs Set</t>
  </si>
  <si>
    <t>PF001822</t>
  </si>
  <si>
    <t>AMAZON,ASHFURNDS,BBBDROP,BEALLSDS,BLK01,CSNSTORES,DESINC,KOHLDSN,LAMPDS,MACY02,NEBFUR01,OLLIIX,OVERSTOCK01,ROOMECOM,TGTDVS,Zulily</t>
  </si>
  <si>
    <t>6/8/2017</t>
  </si>
  <si>
    <t>12/9/2015</t>
  </si>
  <si>
    <t>12/4/2015</t>
  </si>
  <si>
    <t>1/27/2016</t>
  </si>
  <si>
    <t>1/14/2022</t>
  </si>
  <si>
    <t>12/5/2015</t>
  </si>
  <si>
    <t>9/28/2022</t>
  </si>
  <si>
    <t>4/18/2016</t>
  </si>
  <si>
    <t>9/18/2016</t>
  </si>
  <si>
    <t>MP95C-0159</t>
  </si>
  <si>
    <t>Map of the World</t>
  </si>
  <si>
    <t>Printed Canvas with 30% Hand Brush Embellishment Set of 3</t>
  </si>
  <si>
    <t>PP000962</t>
  </si>
  <si>
    <t>AMAZON,ASHFURNDS,BBBDROP,BLK01,CSNSTORES,KIRKLANDDS,KOHLDSN,LAMPDS,MACY02,NEBFUR01,OLLIIX,OVERSTOCK01,ROOMECOM,TGTDVS,Zulily</t>
  </si>
  <si>
    <t>9/14/2018</t>
  </si>
  <si>
    <t>4/7/2018</t>
  </si>
  <si>
    <t>7/2/2018</t>
  </si>
  <si>
    <t>3/7/2019</t>
  </si>
  <si>
    <t>7/5/2018</t>
  </si>
  <si>
    <t>1/22/2019</t>
  </si>
  <si>
    <t>10/15/2018</t>
  </si>
  <si>
    <t>2/26/2020</t>
  </si>
  <si>
    <t>12/21/2018</t>
  </si>
  <si>
    <t>1/25/2019</t>
  </si>
  <si>
    <t>6/5/2020</t>
  </si>
  <si>
    <t>6/18/2018</t>
  </si>
  <si>
    <t>9/1/2019</t>
  </si>
  <si>
    <t>MP95C-0222</t>
  </si>
  <si>
    <t>Vintage Butterfly</t>
  </si>
  <si>
    <t>Hand Embellished Butterfly 3 Piece Canvas Set</t>
  </si>
  <si>
    <t>PP001374;PF004878</t>
  </si>
  <si>
    <t>7/26/2019</t>
  </si>
  <si>
    <t>KIRKLANDDS,KOHLDSN,OLLIIX,OVERSTOCK01,TGTDVS</t>
  </si>
  <si>
    <t>9/17/2019</t>
  </si>
  <si>
    <t>8/5/2020</t>
  </si>
  <si>
    <t>1/6/2020</t>
  </si>
  <si>
    <t>10/12/2020</t>
  </si>
  <si>
    <t>7/27/2019</t>
  </si>
  <si>
    <t>WA95C-0004</t>
  </si>
  <si>
    <t>Violin Study set</t>
  </si>
  <si>
    <t>Printed Canvas With Hand Embellishment 3 Piece Set</t>
  </si>
  <si>
    <t>Offwhite</t>
  </si>
  <si>
    <t>PF001862</t>
  </si>
  <si>
    <t>AMAZON,AMAZONDS,ASHFURNDS,BBBDROP,BLK01,HSNDS,KIRKLANDDS,KOHLDSN,MACY02,OLLIIX,OVERSTOCK01,ROOMECOM,TGTDVS,Zulily</t>
  </si>
  <si>
    <t>4/23/2015</t>
  </si>
  <si>
    <t>6/12/2015</t>
  </si>
  <si>
    <t>4/3/2015</t>
  </si>
  <si>
    <t>5/18/2017</t>
  </si>
  <si>
    <t>2/28/2018</t>
  </si>
  <si>
    <t>1/12/2018</t>
  </si>
  <si>
    <t>12/28/2020</t>
  </si>
  <si>
    <t>3/27/2015</t>
  </si>
  <si>
    <t>6/26/2015</t>
  </si>
  <si>
    <t>MP95C-0135</t>
  </si>
  <si>
    <t>Watercolor Ikat Taupe</t>
  </si>
  <si>
    <t>PP000647</t>
  </si>
  <si>
    <t>10/18/2017</t>
  </si>
  <si>
    <t>AMERSIGNDS,ASHFURNDS,BBBDROP,BEALLSDS,BLK01,CSNSTORES,KIRKLANDDS,KOHLDSN,LAMPDS,MACY02,NEBFUR01,OLLIIX,OVERSTOCK01,TGTDVS,Zulily</t>
  </si>
  <si>
    <t>8/2/2019</t>
  </si>
  <si>
    <t>9/27/2017</t>
  </si>
  <si>
    <t>12/29/2017</t>
  </si>
  <si>
    <t>12/28/2017</t>
  </si>
  <si>
    <t>7/18/2018</t>
  </si>
  <si>
    <t>8/9/2018</t>
  </si>
  <si>
    <t>9/26/2018</t>
  </si>
  <si>
    <t>3/11/2020</t>
  </si>
  <si>
    <t>10/29/2018</t>
  </si>
  <si>
    <t>11/28/2017</t>
  </si>
  <si>
    <t>4/9/2018</t>
  </si>
  <si>
    <t>7/27/2018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</si>
  <si>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</si>
  <si>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</si>
  <si>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</si>
  <si>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</si>
  <si>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</si>
  <si>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AMAZON,AMAZONDS,AMERSIGNDS,ASHFURNDS,BBBDROP,BEALLSDS,BLK01,CSNSTORES,DESINC,HOUZZ,KIRKLANDDS,KOHLDSN,LAMPDS,MACY02,NEBFUR01,OLLIIX,OVERSCONSIGN,OVERSTOCK01,ZOLA,Zulily</t>
  </si>
  <si>
    <t>6/27/2017</t>
  </si>
  <si>
    <t>5/25/2017</t>
  </si>
  <si>
    <t>2/7/2019</t>
  </si>
  <si>
    <t>6/9/2017</t>
  </si>
  <si>
    <t>9/16/2022</t>
  </si>
  <si>
    <t>1/2/2019</t>
  </si>
  <si>
    <t>2/13/2018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</si>
  <si>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</si>
  <si>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</si>
  <si>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</si>
  <si>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</si>
  <si>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</si>
  <si>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</si>
  <si>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</si>
  <si>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AMAZON,AMAZONDS,AMERSIGNDS,ASHFURNDS,BBBDROP,BEALLSDS,BLK01,CSNSTORES,DESINC,HDDS,KIRKLANDDS,KOHLDSN,LAMPDS,MACY02,NEBFUR01,OLLIIX,OVERSCONSIGN,OVERSTOCK01,TGTDVS,Zulily</t>
  </si>
  <si>
    <t>2/12/2018</t>
  </si>
  <si>
    <t>2/18/2020</t>
  </si>
  <si>
    <t>8/27/2023</t>
  </si>
  <si>
    <t>6/4/2024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</si>
  <si>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</si>
  <si>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</si>
  <si>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</si>
  <si>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</si>
  <si>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</si>
  <si>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</si>
  <si>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AMAZON,AMAZONDS,AMERSIGNDS,BBBDROP,BEALLSDS,BLK01,CSNSTORES,DESINC,KIRKLANDDS,KOHLDSN,LAMPDS,MACY02,OLLIIX,OVERSTOCK01,ROOMECOM,TGTDVS,Zulily</t>
  </si>
  <si>
    <t>8/28/2017</t>
  </si>
  <si>
    <t>10/2/2017</t>
  </si>
  <si>
    <t>9/11/2017</t>
  </si>
  <si>
    <t>4/10/2018</t>
  </si>
  <si>
    <t>4/30/2020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</si>
  <si>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</si>
  <si>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</si>
  <si>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</si>
  <si>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</si>
  <si>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</si>
  <si>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</si>
  <si>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</si>
  <si>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10/18/2019</t>
  </si>
  <si>
    <t>3/2/2020</t>
  </si>
  <si>
    <t>2/20/2019</t>
  </si>
  <si>
    <t>11/17/2022</t>
  </si>
  <si>
    <t>3/19/2019</t>
  </si>
  <si>
    <t>MP95C-0146A</t>
  </si>
  <si>
    <t>Seascape</t>
  </si>
  <si>
    <t>4-piece Framed Canvas Wall Art Set</t>
  </si>
  <si>
    <t>PP000790</t>
  </si>
  <si>
    <t>AMAZON,AMAZONDS,AMERSIGNDS,ASHFURNDS,BBBDROP,BEALLSDS,BLK01,CSNSTORES,DESINC,HOUZZ,KIRKLANDDS,KOHLDSN,LAMPDS,MACY02,OLLIIX,OVERSTOCK01,ROOMECOM,TGTDVS,Zulily</t>
  </si>
  <si>
    <t>9/29/2017</t>
  </si>
  <si>
    <t>1/11/2018</t>
  </si>
  <si>
    <t>3/19/2018</t>
  </si>
  <si>
    <t>5/21/2018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</si>
  <si>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</si>
  <si>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</si>
  <si>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</si>
  <si>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</si>
  <si>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</si>
  <si>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</si>
  <si>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AMERSIGNDS,BBBDROP,BLK01,CSNSTORES,HOUZZ,KIRKLANDDS,KOHLDSN,LAMPDS,MACY02,NEBFUR01,OLLIIX,OVERSCONSIGN,OVERSTOCK01,ROOMECOM,TGTDVS,Zulily</t>
  </si>
  <si>
    <t>2/22/2018</t>
  </si>
  <si>
    <t>7/18/2017</t>
  </si>
  <si>
    <t>4/17/2018</t>
  </si>
  <si>
    <t>1/19/2018</t>
  </si>
  <si>
    <t>5/30/2017</t>
  </si>
  <si>
    <t>MP95C-0062</t>
  </si>
  <si>
    <t>Ocean Seashells</t>
  </si>
  <si>
    <t>PF001950</t>
  </si>
  <si>
    <t>AMAZON,AMERSIGNDS,ASHFURNDS,BBBDROP,BEALLSDS,BLK01,CSNSTORES,DESINC,KIRKLANDDS,KOHLDSN,LAMPDS,MACY02,OLLIIX,OVERSTOCK01,TGTDVS,Zulily</t>
  </si>
  <si>
    <t>10/10/2016</t>
  </si>
  <si>
    <t>3/20/2024</t>
  </si>
  <si>
    <t>8/10/2016</t>
  </si>
  <si>
    <t>9/9/2016</t>
  </si>
  <si>
    <t>10/5/2016</t>
  </si>
  <si>
    <t>6/16/2017</t>
  </si>
  <si>
    <t>8/11/2024</t>
  </si>
  <si>
    <t>7/3/2018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</si>
  <si>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</si>
  <si>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</si>
  <si>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</si>
  <si>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</si>
  <si>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</si>
  <si>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</si>
  <si>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AMAZON,AMAZONDS,AMERSIGNDS,BBBDROP,BEALLSDS,BLK01,CSNSTORES,JCPENNEY01,KIRKLANDDS,KOHLDSN,LAMPDS,MACY02,NEBFUR01,OLLIIX,OVERSTOCK01,ROOMECOM,TGTDVS,Zulily</t>
  </si>
  <si>
    <t>1/7/2020</t>
  </si>
  <si>
    <t>11/27/2020</t>
  </si>
  <si>
    <t>12/10/2019</t>
  </si>
  <si>
    <t>6/2/2020</t>
  </si>
  <si>
    <t>11/21/2022</t>
  </si>
  <si>
    <t>4/17/2024</t>
  </si>
  <si>
    <t>7/7/2020</t>
  </si>
  <si>
    <t>4/21/2020</t>
  </si>
  <si>
    <t>12/4/2023</t>
  </si>
  <si>
    <t>MP95C-0143</t>
  </si>
  <si>
    <t>Strato</t>
  </si>
  <si>
    <t>Gold Foil and Hand Embellished Abstract Framed Canvas Wall Art</t>
  </si>
  <si>
    <t>PP000787</t>
  </si>
  <si>
    <t>AMAZON,AMERSIGNDS,ASHFURNDS,BBBDROP,BEALLSDS,BLK01,CSNSTORES,DESINC,HOUZZ,KIRKLANDDS,KOHLDSN,LAMPDS,MACY02,NEBFUR01,OLLIIX,OVERSTOCK01,ROOMECOM,Zulily</t>
  </si>
  <si>
    <t>4/25/2018</t>
  </si>
  <si>
    <t>1/23/2018</t>
  </si>
  <si>
    <t>5/9/2018</t>
  </si>
  <si>
    <t>9/13/2018</t>
  </si>
  <si>
    <t>5/29/2018</t>
  </si>
  <si>
    <t>2/7/2022</t>
  </si>
  <si>
    <t>4/7/2023</t>
  </si>
  <si>
    <t>3/13/2018</t>
  </si>
  <si>
    <t>3/28/2024</t>
  </si>
  <si>
    <t>MP95C-0127</t>
  </si>
  <si>
    <t>Blue Embrace</t>
  </si>
  <si>
    <t>PP000601</t>
  </si>
  <si>
    <t>AMAZON,AMERSIGNDS,ASHFURNDS,BBBDROP,BEALLSDS,BLK01,CSNSTORES,HOUZZ,KIRKLANDDS,KOHLDSN,LAMPDS,MACY02,NEBFUR01,OLLIIX,OVERSCONSIGN,OVERSTOCK01,ROOMECOM,TGTDVS,Zulily</t>
  </si>
  <si>
    <t>5/25/2018</t>
  </si>
  <si>
    <t>9/25/2017</t>
  </si>
  <si>
    <t>9/22/2017</t>
  </si>
  <si>
    <t>ID95C-0043</t>
  </si>
  <si>
    <t>Pet Portrait</t>
  </si>
  <si>
    <t>Rosie the Feline Framed Canvas Wall Art</t>
  </si>
  <si>
    <t>Rosie Feline</t>
  </si>
  <si>
    <t>6/5/2024</t>
  </si>
  <si>
    <t>ID95C-0041</t>
  </si>
  <si>
    <t>Bohemian Cat In Forest Framed Canvas Wall Art</t>
  </si>
  <si>
    <t>Bohemian Cat</t>
  </si>
  <si>
    <t>4/24/2024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</si>
  <si>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</si>
  <si>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</si>
  <si>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</si>
  <si>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</si>
  <si>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</si>
  <si>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</si>
  <si>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</si>
  <si>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</si>
  <si>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</si>
  <si>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3/4/2024</t>
  </si>
  <si>
    <t>ID95C-0044</t>
  </si>
  <si>
    <t>Bridger Kitty Framed Canvas Wall Art</t>
  </si>
  <si>
    <t>Queen Bridger</t>
  </si>
  <si>
    <t>1/30/2024</t>
  </si>
  <si>
    <t>8/7/2024</t>
  </si>
  <si>
    <t>ID95C-0045</t>
  </si>
  <si>
    <t>Captain's Guard Pug Framed Canvas Wall Art</t>
  </si>
  <si>
    <t>Captain Pug</t>
  </si>
  <si>
    <t>MP95C-0058</t>
  </si>
  <si>
    <t>Blue Print Botanicals</t>
  </si>
  <si>
    <t>3-piece Framed Canvas Wall Art Set</t>
  </si>
  <si>
    <t>PF001948</t>
  </si>
  <si>
    <t>AMAZON,ASHFURNDS,BBBDROP,BEALLSDS,BIGLOTSDS,BLK01,CASTLEGATE,HOUZZ,KIRKLANDDS,KOHLDSN,LAMPDS,MACY02,OLLIIX,OVERSCONSIGN,OVERSTOCK01,ROOMECOM,TGTDVS,Zulily</t>
  </si>
  <si>
    <t>8/31/2016</t>
  </si>
  <si>
    <t>12/13/2016</t>
  </si>
  <si>
    <t>6/2/2017</t>
  </si>
  <si>
    <t>9/1/2017</t>
  </si>
  <si>
    <t>3/1/2022</t>
  </si>
  <si>
    <t>1/30/2019</t>
  </si>
  <si>
    <t>MP95C-0063</t>
  </si>
  <si>
    <t>Golden Harvest</t>
  </si>
  <si>
    <t>Framed Canvas 3 Piece Set</t>
  </si>
  <si>
    <t>PF001951</t>
  </si>
  <si>
    <t>AMAZON,ASHFURNDS,BBBDROP,BLK01,CSNSTORES,HOUZZ,KIRKLANDDS,KOHLDSN,LAMPDS,MACY02,OLLIIX,OVERSTOCK01,ROOMECOM,TGTDVS,Zulily</t>
  </si>
  <si>
    <t>10/12/2016</t>
  </si>
  <si>
    <t>1/4/2017</t>
  </si>
  <si>
    <t>4/27/2017</t>
  </si>
  <si>
    <t>10/14/2022</t>
  </si>
  <si>
    <t>5/12/2022</t>
  </si>
  <si>
    <t>10/6/2016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</si>
  <si>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</si>
  <si>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</si>
  <si>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</si>
  <si>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</si>
  <si>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</si>
  <si>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</si>
  <si>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ASHFURNDS,BBBDROP,BLK01,CSNSTORES,KIRKLANDDS,KOHLDSN,MACY02,NEBFUR01,OLLIIX,OVERSTOCK01,TGTDVS,Zulily</t>
  </si>
  <si>
    <t>6/19/2017</t>
  </si>
  <si>
    <t>5/12/2017</t>
  </si>
  <si>
    <t>11/4/2021</t>
  </si>
  <si>
    <t>12/7/2017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</si>
  <si>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</si>
  <si>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</si>
  <si>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</si>
  <si>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</si>
  <si>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</si>
  <si>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</si>
  <si>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</si>
  <si>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</si>
  <si>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4/8/2024</t>
  </si>
  <si>
    <t>10/23/2023</t>
  </si>
  <si>
    <t>MP95C-0254</t>
  </si>
  <si>
    <t>A Kiss In Paris</t>
  </si>
  <si>
    <t>Framed Canvas with Hand Embellishment</t>
  </si>
  <si>
    <t>PP001459;PF005038</t>
  </si>
  <si>
    <t>Cityscape</t>
  </si>
  <si>
    <t>KOHLDSN,MACY02,OLLIIX</t>
  </si>
  <si>
    <t>1/24/2021</t>
  </si>
  <si>
    <t>7/31/2020</t>
  </si>
  <si>
    <t>MP95C-0227</t>
  </si>
  <si>
    <t>Velvet Lotus</t>
  </si>
  <si>
    <t>Framed Velour Canvas with Gold Foil</t>
  </si>
  <si>
    <t>Navy/Gold</t>
  </si>
  <si>
    <t>PP001408;PF004954</t>
  </si>
  <si>
    <t>AMAZON,AMAZONDS,ASHFURNDS,BBBDROP,CSNSTORES,JCPENNEY01,KOHLDSN,LAMPDS,MACY02,NEBFUR01,OLLIIX,OVERSTOCK01,ROOMECOM,TGTDVS,Zulily</t>
  </si>
  <si>
    <t>2/23/2021</t>
  </si>
  <si>
    <t>10/22/2019</t>
  </si>
  <si>
    <t>11/21/2019</t>
  </si>
  <si>
    <t>8/31/2021</t>
  </si>
  <si>
    <t>10/21/2019</t>
  </si>
  <si>
    <t>MP95C-0095A</t>
  </si>
  <si>
    <t>Water Tide</t>
  </si>
  <si>
    <t>Gallery Arts</t>
  </si>
  <si>
    <t>AMAZON,BLK01,CSNSTORES,KOHLDSN,LAMPDS,OLLIIX,OVERSTOCK01,TGTDVS,Zulily</t>
  </si>
  <si>
    <t>12/8/2017</t>
  </si>
  <si>
    <t>7/11/2017</t>
  </si>
  <si>
    <t>5/9/2017</t>
  </si>
  <si>
    <t>5/8/2017</t>
  </si>
  <si>
    <t>12/19/2017</t>
  </si>
  <si>
    <t>6/22/2018</t>
  </si>
  <si>
    <t>3/4/2021</t>
  </si>
  <si>
    <t>3/20/2018</t>
  </si>
  <si>
    <t>11/2/2021</t>
  </si>
  <si>
    <t>9/26/2017</t>
  </si>
  <si>
    <t>8/22/2018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</si>
  <si>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</si>
  <si>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</si>
  <si>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</si>
  <si>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</si>
  <si>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</si>
  <si>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AMAZONDS,BBBDROP,BLK01,CSNSTORES,DESINC,JCPENNEY01,KIRKLANDDS,KOHLDSN,MACY02,OLLIIX,OVERSTOCK01,ZOLA,Zulily</t>
  </si>
  <si>
    <t>8/8/2022</t>
  </si>
  <si>
    <t>1/17/2023</t>
  </si>
  <si>
    <t>8/23/2022</t>
  </si>
  <si>
    <t>6/13/2024</t>
  </si>
  <si>
    <t>MP95C-0297</t>
  </si>
  <si>
    <t>Cassia</t>
  </si>
  <si>
    <t>Embellished Floral 2-piece Canvas Wall Art Set</t>
  </si>
  <si>
    <t>PP001774</t>
  </si>
  <si>
    <t>AMAZONDS,BBBDROP,CSNSTORES,DESINC,HOUZZ,JCPENNEY01,KIRKLANDDS,KOHLDSN,LAMPDS,MACY02,NEBFUR01,OLLIIX,OVERSTOCK01,TGTDVS,ZOLA,Zulily</t>
  </si>
  <si>
    <t>3/3/2023</t>
  </si>
  <si>
    <t>4/17/2023</t>
  </si>
  <si>
    <t>11/27/2022</t>
  </si>
  <si>
    <t>1/31/2023</t>
  </si>
  <si>
    <t>MP95C-0301</t>
  </si>
  <si>
    <t>Kalamata Branches</t>
  </si>
  <si>
    <t>Botanical Illustration 2-piece Framed Canvas Wall Art Set</t>
  </si>
  <si>
    <t>4/29/2022</t>
  </si>
  <si>
    <t>AMAZONDS,BBBDROP,CSNSTORES,JCPENNEY01,KIRKLANDDS,KOHLDSN,MACY02,OLLIIX,OVERSTOCK01,ZOLA</t>
  </si>
  <si>
    <t>1/2/2023</t>
  </si>
  <si>
    <t>8/11/2022</t>
  </si>
  <si>
    <t>5/5/2022</t>
  </si>
  <si>
    <t>6/13/2023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</si>
  <si>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</si>
  <si>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</si>
  <si>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</si>
  <si>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</si>
  <si>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</si>
  <si>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</si>
  <si>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AMAZON,AMAZONDS,AMERSIGNDS,ASHFURNDS,BBBDROP,BLK01,CSNSTORES,HDDS,KIRKLANDDS,KOHLDSN,LAMPDS,MACY02,NEBFUR01,OLLIIX,OVERSTOCK01,ROOMECOM,TGTDVS,Zulily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</si>
  <si>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</si>
  <si>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</si>
  <si>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</si>
  <si>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</si>
  <si>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</si>
  <si>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11/10/2023</t>
  </si>
  <si>
    <t>10/2/2015</t>
  </si>
  <si>
    <t>8/1/2021</t>
  </si>
  <si>
    <t>12/15/2016</t>
  </si>
  <si>
    <t>MP95G-0005</t>
  </si>
  <si>
    <t>PF001833</t>
  </si>
  <si>
    <t>AMAZON,AMAZONDS,BBBDROP,BLK01,CSNSTORES,DESINC,KOHLDSN,MACY02,NEBFUR01,OLLIIX,OVERSTOCK01,ROOMECOM,TGTDVS,Zulily</t>
  </si>
  <si>
    <t>2/26/2016</t>
  </si>
  <si>
    <t>12/18/2015</t>
  </si>
  <si>
    <t>10/26/2015</t>
  </si>
  <si>
    <t>9/29/2015</t>
  </si>
  <si>
    <t>1/20/2017</t>
  </si>
  <si>
    <t>5/25/2023</t>
  </si>
  <si>
    <t>5/8/2018</t>
  </si>
  <si>
    <t>4/15/2020</t>
  </si>
  <si>
    <t>1/18/2024</t>
  </si>
  <si>
    <t>10/23/2015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</si>
  <si>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</si>
  <si>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</si>
  <si>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</si>
  <si>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</si>
  <si>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</si>
  <si>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AMERSIGNDS,ASHFURNDS,BBBDROP,BLK01,CSNSTORES,DESINC,HDDS,HOUZZ,JCPENNEY01,KIRKLANDDS,KOHLDSN,LAMPDS,MACY02,NEBFUR01,OLLIIX,OVERSCONSIGN,OVERSTOCK01,ROOMECOM,TGTDVS,Zulily</t>
  </si>
  <si>
    <t>12/29/2021</t>
  </si>
  <si>
    <t>8/26/2020</t>
  </si>
  <si>
    <t>7/22/2021</t>
  </si>
  <si>
    <t>4/30/2024</t>
  </si>
  <si>
    <t>MP95G-0286</t>
  </si>
  <si>
    <t>Abstract Reveal</t>
  </si>
  <si>
    <t>Framed Glass and Gallery Matted Wall Art</t>
  </si>
  <si>
    <t>PP001665</t>
  </si>
  <si>
    <t>AMAZON,AMAZONDS,AMERSIGNDS,BBBDROP,BLK01,CSNSTORES,DESINC,JCPENNEY01,KIRKLANDDS,KOHLDSN,LAMPDS,MACY02,NEBFUR01,OLLIIX,OVERSTOCK01,ROOMECOM,TGTDVS,ZOLA,Zulily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</si>
  <si>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</si>
  <si>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</si>
  <si>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</si>
  <si>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</si>
  <si>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</si>
  <si>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2/28/2023</t>
  </si>
  <si>
    <t>3/18/2024</t>
  </si>
  <si>
    <t>7/13/2021</t>
  </si>
  <si>
    <t>1/17/2022</t>
  </si>
  <si>
    <t>MP95G-0307</t>
  </si>
  <si>
    <t>Ashlar</t>
  </si>
  <si>
    <t>Hand Painted Abstract Framed Glass and Matted Wall Art</t>
  </si>
  <si>
    <t>AMAZON,ASHFURNDS,BLK01,CSNSTORES,JCPENNEY01,KIRKLANDDS,KOHLDSN,LAMPDS,MACY02,OLLIIX,OVERSTOCK01,TGTDVS,Zulily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</si>
  <si>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</si>
  <si>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</si>
  <si>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</si>
  <si>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</si>
  <si>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</si>
  <si>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</si>
  <si>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</si>
  <si>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</si>
  <si>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</si>
  <si>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MP95G-0004</t>
  </si>
  <si>
    <t>Natural Agate</t>
  </si>
  <si>
    <t>PF001832</t>
  </si>
  <si>
    <t>AMAZON,AMAZONDS,BBBDROP,BLK01,CSNSTORES,HOUZZ,KOHLDSN,LAMPDS,MACY02,OLLIIX,OVERSCONSIGN,OVERSTOCK01,ROOMECOM,TGTDVS,Zulily</t>
  </si>
  <si>
    <t>2/29/2016</t>
  </si>
  <si>
    <t>12/17/2015</t>
  </si>
  <si>
    <t>9/18/2015</t>
  </si>
  <si>
    <t>1/11/2017</t>
  </si>
  <si>
    <t>9/8/2019</t>
  </si>
  <si>
    <t>8/18/2015</t>
  </si>
  <si>
    <t>9/22/2016</t>
  </si>
  <si>
    <t>MP95G-0003</t>
  </si>
  <si>
    <t>PF001831</t>
  </si>
  <si>
    <t>AMAZON,AMAZONDS,BBBDROP,BLK01,CSNSTORES,HOUZZ,KOHLDSN,LAMPDS,MACY02,OLLIIX,OVERSTOCK01,ROOMECOM,TGTDVS,Zulily</t>
  </si>
  <si>
    <t>9/24/2015</t>
  </si>
  <si>
    <t>12/14/2016</t>
  </si>
  <si>
    <t>5/11/2018</t>
  </si>
  <si>
    <t>MP95G-0256</t>
  </si>
  <si>
    <t>Linden</t>
  </si>
  <si>
    <t>Fern 2-piece Framed Glass Wall Art Set</t>
  </si>
  <si>
    <t>AMAZONDS,AMERSIGNDS,CSNSTORES,DESINC,JCPENNEY01,KIRKLANDDS,KOHLDSN,MACY02,NEBFUR01,OLLIIX,OVERSTOCK01,ROOMECOM,TGTDVS,Zulily</t>
  </si>
  <si>
    <t>10/26/2020</t>
  </si>
  <si>
    <t>11/14/2021</t>
  </si>
  <si>
    <t>2/2/2021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</si>
  <si>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</si>
  <si>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</si>
  <si>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</si>
  <si>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</si>
  <si>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</si>
  <si>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2/20/2023</t>
  </si>
  <si>
    <t>9/25/2023</t>
  </si>
  <si>
    <t>MP95G-0282</t>
  </si>
  <si>
    <t>Skipping Stones</t>
  </si>
  <si>
    <t>Geo UV Printed Shadowbox 2 Piece Wall Art Set</t>
  </si>
  <si>
    <t>PP001661</t>
  </si>
  <si>
    <t>AMAZON,AMAZONDS,BBBDROP,CSNSTORES,JCPENNEY01,KOHLDSN,MACY02,NEBFUR01,OLLIIX,OVERSTOCK01,TGTDVS,Zulily</t>
  </si>
  <si>
    <t>7/1/2022</t>
  </si>
  <si>
    <t>3/1/2023</t>
  </si>
  <si>
    <t>1/10/2022</t>
  </si>
  <si>
    <t>MP95G-0289</t>
  </si>
  <si>
    <t>Posh Postures</t>
  </si>
  <si>
    <t>Foiled Single Mat Framed Wall Art 2 Piece Set</t>
  </si>
  <si>
    <t>PP001710</t>
  </si>
  <si>
    <t>6/18/2021</t>
  </si>
  <si>
    <t>AMAZONDS,BBBDROP,CSNSTORES,JCPENNEY01,KIRKLANDDS,KOHLDSN,MACY02,OLLIIX,OVERSTOCK01,TGTDVS,Zulily</t>
  </si>
  <si>
    <t>2/2/2022</t>
  </si>
  <si>
    <t>8/16/2022</t>
  </si>
  <si>
    <t>10/29/2021</t>
  </si>
  <si>
    <t>7/17/2022</t>
  </si>
  <si>
    <t>MP95G-0313</t>
  </si>
  <si>
    <t>Abstract Talon</t>
  </si>
  <si>
    <t>Framed Glass and Single Matted Foiled Deckle Edge Wall Art</t>
  </si>
  <si>
    <t>AMAZON,DESINC,JCPENNEY01,MACY02,OLLIIX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</si>
  <si>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</si>
  <si>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</si>
  <si>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</si>
  <si>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</si>
  <si>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</si>
  <si>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</si>
  <si>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</si>
  <si>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MP95G-0290</t>
  </si>
  <si>
    <t>Floating Floret</t>
  </si>
  <si>
    <t>Single Mat Framed Wall Art 2 Piece Set</t>
  </si>
  <si>
    <t>PP001711</t>
  </si>
  <si>
    <t>AMAZON,AMAZONDS,BBBDROP,CSNSTORES,DESINC,JCPENNEY01,KIRKLANDDS,KOHLDSN,MACY02,OLLIIX,OVERSTOCK01,TGTDVS,ZOLA,Zulily</t>
  </si>
  <si>
    <t>1/11/2023</t>
  </si>
  <si>
    <t>MP95G-0324</t>
  </si>
  <si>
    <t>Sparkling Sea</t>
  </si>
  <si>
    <t>Framed Glass and Single Matted Abstract Landscape Coastal Wall Art</t>
  </si>
  <si>
    <t>DESINC,OLLIIX,TGTDVS</t>
  </si>
  <si>
    <t>4/4/2024</t>
  </si>
  <si>
    <t>10/18/2023</t>
  </si>
  <si>
    <t>7/29/2024</t>
  </si>
  <si>
    <t>11/28/2023</t>
  </si>
  <si>
    <t>MP95G-0128</t>
  </si>
  <si>
    <t>Lilac Blooming Spring</t>
  </si>
  <si>
    <t>Frame Graphic</t>
  </si>
  <si>
    <t>PP000600</t>
  </si>
  <si>
    <t>ASHFURNDS,BBBDROP,BIGLOTSDS,BLK01,CSNSTORES,KIRKLANDDS,KOHLDSN,LAMPDS,MACY02,OLLIIX,OVERSTOCK01,ROOMECOM,ZOLA,Zulily</t>
  </si>
  <si>
    <t>1/20/2023</t>
  </si>
  <si>
    <t>1/28/2018</t>
  </si>
  <si>
    <t>7/31/2018</t>
  </si>
  <si>
    <t>2/17/2021</t>
  </si>
  <si>
    <t>1/4/2018</t>
  </si>
  <si>
    <t>MP95G-0218</t>
  </si>
  <si>
    <t>Serene Silhouette</t>
  </si>
  <si>
    <t>Glass Framed Scenery Graphic with Single Floating Mat</t>
  </si>
  <si>
    <t>AMAZONDS,BBBDROP,BLK01,CSNSTORES,KOHLDSN,LAMPDS,MACY02,OLLIIX,OVERSTOCK01,TGTDVS,ZOLA,Zulily</t>
  </si>
  <si>
    <t>9/3/2020</t>
  </si>
  <si>
    <t>4/10/2020</t>
  </si>
  <si>
    <t>5/30/2020</t>
  </si>
  <si>
    <t>2/15/2021</t>
  </si>
  <si>
    <t>MP95G-0283</t>
  </si>
  <si>
    <t>Blooming Traces</t>
  </si>
  <si>
    <t>Floral UV Printed Shadowbox 4 Piece Wall Art Set</t>
  </si>
  <si>
    <t>PP001662</t>
  </si>
  <si>
    <t>AMAZONDS,BBBDROP,CSNSTORES,JCPENNEY01,KIRKLANDDS,KOHLDSN,MACY02,NEBFUR01,OLLIIX,OVERSTOCK01,TGTDVS</t>
  </si>
  <si>
    <t>MP95G-0298</t>
  </si>
  <si>
    <t>Fair Florets</t>
  </si>
  <si>
    <t>3-piece Framed Glass Wall Art Set</t>
  </si>
  <si>
    <t>Beige</t>
  </si>
  <si>
    <t>PP001778</t>
  </si>
  <si>
    <t>AMAZON,AMAZONDS,BBBDROP,BLK01,CSNSTORES,DESINC,JCPENNEY01,KIRKLANDDS,KOHLDSN,MACY02,NEBFUR01,OLLIIX,OVERSTOCK01,TGTDVS,ZOLA,Zulily</t>
  </si>
  <si>
    <t>9/10/2023</t>
  </si>
  <si>
    <t>3/12/2023</t>
  </si>
  <si>
    <t>10/4/2022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</si>
  <si>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</si>
  <si>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</si>
  <si>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</si>
  <si>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</si>
  <si>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</si>
  <si>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</si>
  <si>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</si>
  <si>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</si>
  <si>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</si>
  <si>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</si>
  <si>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</si>
  <si>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BBBDROP,BEALLSDS,CSNSTORES,DESINC,JCPENNEY01,KIRKLANDDS,KOHLDSN,MACY02,OLLIIX,OVERSTOCK01,ZOLA,Zulily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</si>
  <si>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</si>
  <si>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</si>
  <si>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</si>
  <si>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</si>
  <si>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</si>
  <si>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</si>
  <si>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</si>
  <si>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</si>
  <si>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</si>
  <si>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</si>
  <si>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AMAZON,AMAZONDS,AMERSIGNDS,ASHFURNDS,BBBDROP,BLK01,CSNSTORES,HDDS,HOUZZ,KOHLDSN,LAMPDS,MACY02,NEBFUR01,OLLIIX,OVERSCONSIGN,OVERSTOCK01,ROOMECOM,TGTDVS</t>
  </si>
  <si>
    <t>1/6/2018</t>
  </si>
  <si>
    <t>1/14/2018</t>
  </si>
  <si>
    <t>11/23/2019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</si>
  <si>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</si>
  <si>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</si>
  <si>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</si>
  <si>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</si>
  <si>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</si>
  <si>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</si>
  <si>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</si>
  <si>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AMAZON,AMERSIGNDS,ASHFURNDS,BBBDROP,BLK01,CSNSTORES,HOUZZ,KIRKLANDDS,KOHLDSN,LAMPDS,MACY02,NEBFUR01,OLLIIX,OVERSTOCK01,ROOMECOM,TGTDVS,Zulily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</si>
  <si>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</si>
  <si>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</si>
  <si>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</si>
  <si>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</si>
  <si>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</si>
  <si>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</si>
  <si>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</si>
  <si>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</si>
  <si>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MP95F-0265</t>
  </si>
  <si>
    <t>PF005437</t>
  </si>
  <si>
    <t>AMAZON,AMAZONDS,BBBDROP,BLK01,CSNSTORES,JCPENNEY01,KOHLDSN,LAMPDS,MACY02,NEBFUR01,OLLIIX,OVERSTOCK01,ROOMECOM,TGTDVS</t>
  </si>
  <si>
    <t>2/1/2024</t>
  </si>
  <si>
    <t>MP95F-0266</t>
  </si>
  <si>
    <t>PF005438</t>
  </si>
  <si>
    <t>AMAZON,AMAZONDS,BBBDROP,CSNSTORES,HOUZZ,JCPENNEY01,KIRKLANDDS,KOHLDSN,MACY02,OLLIIX,OVERSTOCK01,TGTDVS,Zulily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</si>
  <si>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</si>
  <si>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</si>
  <si>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</si>
  <si>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</si>
  <si>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</si>
  <si>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</si>
  <si>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</si>
  <si>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AMAZON,AMAZONDS,AMERSIGNDS,BBBDROP,BLK01,CASTLEGATE,CSNSTORES,HOUZZ,JCPENNEY01,KIRKLANDDS,KOHLDSN,LAMPDS,MACY02,OLLIIX,OVERSCONSIGN,OVERSTOCK01,TGTDVS,Zulily</t>
  </si>
  <si>
    <t>12/17/2021</t>
  </si>
  <si>
    <t>6/14/2024</t>
  </si>
  <si>
    <t>MP95F-0315</t>
  </si>
  <si>
    <t>Decor Mirror</t>
  </si>
  <si>
    <t>Adaline</t>
  </si>
  <si>
    <t>Arched Metal Floral Wall Mirror</t>
  </si>
  <si>
    <t>25.75"H</t>
  </si>
  <si>
    <t>10/27/2024</t>
  </si>
  <si>
    <t>AMAZON,AMAZONDS,CSNSTORES,DESINC,LAMPDS,MACY02,OLLIIX,OVERSTOCK01,TGTDVS,ZOLA</t>
  </si>
  <si>
    <t>7/22/2023</t>
  </si>
  <si>
    <t>11/25/2023</t>
  </si>
  <si>
    <t>8/31/2023</t>
  </si>
  <si>
    <t>8/16/2024</t>
  </si>
  <si>
    <t>7/2/2024</t>
  </si>
  <si>
    <t>9/18/2023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</si>
  <si>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</si>
  <si>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</si>
  <si>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</si>
  <si>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</si>
  <si>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</si>
  <si>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</si>
  <si>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</si>
  <si>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</si>
  <si>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</si>
  <si>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MP95F-0318</t>
  </si>
  <si>
    <t>Adelaide</t>
  </si>
  <si>
    <t>Gold Scalloped Wood Wall Mirror</t>
  </si>
  <si>
    <t>CSNSTORES,OLLIIX,OVERSTOCK01,TGTDVS</t>
  </si>
  <si>
    <t>4/25/2024</t>
  </si>
  <si>
    <t>MP95F-0320</t>
  </si>
  <si>
    <t>Lilbeth</t>
  </si>
  <si>
    <t>Beaded Arch Wall Decor Mirror</t>
  </si>
  <si>
    <t>CSNSTORES,DESINC,OLLIIX,OVERSTOCK01,TGTDVS</t>
  </si>
  <si>
    <t>11/21/2023</t>
  </si>
  <si>
    <t>5/24/2024</t>
  </si>
  <si>
    <t>MP95F-0359</t>
  </si>
  <si>
    <t>Aurelia</t>
  </si>
  <si>
    <t>Rounded Rectangle Fluted Wall Mirror</t>
  </si>
  <si>
    <t>5/27/2024</t>
  </si>
  <si>
    <t>5/31/2024</t>
  </si>
  <si>
    <t>MP95F-0327</t>
  </si>
  <si>
    <t>Mia</t>
  </si>
  <si>
    <t>Gold Metal Arch Wall Mirror</t>
  </si>
  <si>
    <t>7/3/2024</t>
  </si>
  <si>
    <t>5/9/2024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</si>
  <si>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</si>
  <si>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</si>
  <si>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</si>
  <si>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</si>
  <si>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</si>
  <si>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</si>
  <si>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</si>
  <si>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</si>
  <si>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AMAZON,AMAZONDS,AMERSIGNDS,ASHFURNDS,BBBDROP,BLK01,CSNSTORES,DESINC,HDDS,HOUZZ,JCPENNEY01,KIRKLANDDS,KOHLDSN,LAMPDS,MACY02,NEBFUR01,OLLIIX,OVERSTOCK01,ZOLA,Zulily</t>
  </si>
  <si>
    <t>9/15/2020</t>
  </si>
  <si>
    <t>10/6/2020</t>
  </si>
  <si>
    <t>9/1/2020</t>
  </si>
  <si>
    <t>3/5/2020</t>
  </si>
  <si>
    <t>8/7/2023</t>
  </si>
  <si>
    <t>8/12/2021</t>
  </si>
  <si>
    <t>10/6/2021</t>
  </si>
  <si>
    <t>4/22/2024</t>
  </si>
  <si>
    <t>MP95D-0303</t>
  </si>
  <si>
    <t>Natural/Black</t>
  </si>
  <si>
    <t>PP001422</t>
  </si>
  <si>
    <t>AMAZON,AMAZONDS,BLK01,CSNSTORES,JCPENNEY01,KIRKLANDDS,KOHLDSN,NEBFUR01,OLLIIX,OVERSTOCK01,TGTDVS,ZOLA,Zulily</t>
  </si>
  <si>
    <t>5/12/2023</t>
  </si>
  <si>
    <t>9/2/2022</t>
  </si>
  <si>
    <t>5/18/2023</t>
  </si>
  <si>
    <t>6/20/2024</t>
  </si>
  <si>
    <t>MP95D-0304</t>
  </si>
  <si>
    <t>Brown/Gold</t>
  </si>
  <si>
    <t>AMAZON,AMAZONDS,BLK01,CSNSTORES,JCPENNEY01,KIRKLANDDS,KOHLDSN,MACY02,NEBFUR01,OLLIIX,OVERSTOCK01,TGTDVS,ZOLA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</si>
  <si>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</si>
  <si>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</si>
  <si>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</si>
  <si>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</si>
  <si>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</si>
  <si>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</si>
  <si>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PF002033</t>
  </si>
  <si>
    <t>AMAZON,AMAZONDS,AMERSIGNDS,ASHFURNDS,BBBDROP,BEALLSDS,BLK01,CSNSTORES,HDDS,KIRKLANDDS,KOHLDSN,LAMPDS,MACY02,NEBFUR01,OLLIIX,OVERSTOCK01,ROOMECOM,TGTDVS,ZOLA,Zulily</t>
  </si>
  <si>
    <t>12/1/2017</t>
  </si>
  <si>
    <t>6/4/2018</t>
  </si>
  <si>
    <t>8/17/2017</t>
  </si>
  <si>
    <t>12/26/2017</t>
  </si>
  <si>
    <t>6/5/2019</t>
  </si>
  <si>
    <t>10/25/2019</t>
  </si>
  <si>
    <t>MP95A-0281</t>
  </si>
  <si>
    <t>PP001657</t>
  </si>
  <si>
    <t>AMAZON,AMAZONDS,BBBDROP,CSNSTORES,DESINC,JCPENNEY01,KIRKLANDDS,KOHLDSN,MACY02,OLLIIX,OVERSCONSIGN,OVERSTOCK01,TGTDVS,ZOLA,Zulily</t>
  </si>
  <si>
    <t>8/3/2022</t>
  </si>
  <si>
    <t>MP95A-0001</t>
  </si>
  <si>
    <t>Moroccan Tile</t>
  </si>
  <si>
    <t>4-piece Framed Art Set</t>
  </si>
  <si>
    <t>PF001830</t>
  </si>
  <si>
    <t>AMAZON,ASHFURNDS,BBBDROP,BEALLSDS,BLK01,CSNSTORES,DESINC,HDDS,HSNDS,KOHLDSN,LAMPDS,MACY02,OLLIIX,OVERSTOCK01,ROOMECOM,TGTDVS,Zulily</t>
  </si>
  <si>
    <t>12/10/2015</t>
  </si>
  <si>
    <t>1/25/2016</t>
  </si>
  <si>
    <t>2/3/2023</t>
  </si>
  <si>
    <t>3/10/2022</t>
  </si>
  <si>
    <t>MP95A-0111</t>
  </si>
  <si>
    <t>Bella Blue Tiles</t>
  </si>
  <si>
    <t>Deco Box 4 Piece Set</t>
  </si>
  <si>
    <t>PF002006</t>
  </si>
  <si>
    <t>AMAZON,BBBDROP,BLK01,CSNSTORES,HDDS,KIRKLANDDS,KOHLDSN,LAMPDS,MACY02,OLLIIX,OVERSCONSIGN,OVERSTOCK01,Zulily</t>
  </si>
  <si>
    <t>2/14/2018</t>
  </si>
  <si>
    <t>6/26/2017</t>
  </si>
  <si>
    <t>7/13/2017</t>
  </si>
  <si>
    <t>4/21/2021</t>
  </si>
  <si>
    <t>7/26/2017</t>
  </si>
  <si>
    <t>MP95A-0287</t>
  </si>
  <si>
    <t>Golden Impressions</t>
  </si>
  <si>
    <t>Drop Lip Gold Foil Framed 3 Piece Wall Art Set</t>
  </si>
  <si>
    <t>PP001667</t>
  </si>
  <si>
    <t>BBBDROP,CSNSTORES,HOUZZ,JCPENNEY01,KIRKLANDDS,KOHLDSN,MACY02,OLLIIX,OVERSCONSIGN,OVERSTOCK01,TGTDVS,Zulily</t>
  </si>
  <si>
    <t>7/16/2021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</si>
  <si>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</si>
  <si>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</si>
  <si>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</si>
  <si>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</si>
  <si>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</si>
  <si>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</si>
  <si>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</si>
  <si>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</si>
  <si>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</si>
  <si>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</si>
  <si>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</si>
  <si>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AMAZON,AMAZONDS,AMERSIGNDS,BBBDROP,BLK01,CSNSTORES,HOUZZ,KIRKLANDDS,KOHLDSN,NEBFUR01,OLLIIX,OVERSCONSIGN,OVERSTOCK01,ROOMECOM,TGTDVS,ZOLA,Zulily</t>
  </si>
  <si>
    <t>10/10/2017</t>
  </si>
  <si>
    <t>12/6/2018</t>
  </si>
  <si>
    <t>11/8/2019</t>
  </si>
  <si>
    <t>4/15/2018</t>
  </si>
  <si>
    <t>5/7/2018</t>
  </si>
  <si>
    <t>11/1/2017</t>
  </si>
  <si>
    <t>3/27/2018</t>
  </si>
  <si>
    <t>6/9/2024</t>
  </si>
  <si>
    <t>6/16/2019</t>
  </si>
  <si>
    <t>8/22/2017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</si>
  <si>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</si>
  <si>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</si>
  <si>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</si>
  <si>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</si>
  <si>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</si>
  <si>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</si>
  <si>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</si>
  <si>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</si>
  <si>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DESINC,KOHLDSN,OLLIIX,OVERSTOCK01</t>
  </si>
  <si>
    <t>3/23/2020</t>
  </si>
  <si>
    <t>11/20/2020</t>
  </si>
  <si>
    <t>MP167-0353</t>
  </si>
  <si>
    <t>Large Object</t>
  </si>
  <si>
    <t>Large</t>
  </si>
  <si>
    <t>CSNSTORES,DESINC,OLLIIX,OVERSTOCK01</t>
  </si>
  <si>
    <t>4/16/2020</t>
  </si>
  <si>
    <t>11/10/2020</t>
  </si>
  <si>
    <t>11/9/2020</t>
  </si>
  <si>
    <t>MP167-0332</t>
  </si>
  <si>
    <t>Mina</t>
  </si>
  <si>
    <t>Container</t>
  </si>
  <si>
    <t>CSNSTORES,OLLIIX</t>
  </si>
  <si>
    <t>11/10/2019</t>
  </si>
  <si>
    <t>6/8/2020</t>
  </si>
  <si>
    <t>11/11/2019</t>
  </si>
  <si>
    <t>7/20/2020</t>
  </si>
  <si>
    <t>MP167-0335</t>
  </si>
  <si>
    <t>Tilburg</t>
  </si>
  <si>
    <t>Bird 2 Piece Set</t>
  </si>
  <si>
    <t>Shiny Nickel</t>
  </si>
  <si>
    <t>12/12/2019</t>
  </si>
  <si>
    <t>12/18/2019</t>
  </si>
  <si>
    <t>11/19/2019</t>
  </si>
  <si>
    <t>5/6/2020</t>
  </si>
  <si>
    <t>1/16/2020</t>
  </si>
  <si>
    <t>MP162-0340</t>
  </si>
  <si>
    <t>VASES &amp; BOWLS</t>
  </si>
  <si>
    <t>Hobro</t>
  </si>
  <si>
    <t>Glass Vase</t>
  </si>
  <si>
    <t>Brown</t>
  </si>
  <si>
    <t>7/28/2021</t>
  </si>
  <si>
    <t>3/3/2021</t>
  </si>
  <si>
    <t>MPS95F-0034</t>
  </si>
  <si>
    <t>Madison Park Signature</t>
  </si>
  <si>
    <t>Marlowe</t>
  </si>
  <si>
    <t>27" Medium Decorative Round Wall Mirror with Beaded Metal Frame</t>
  </si>
  <si>
    <t>27" Dia</t>
  </si>
  <si>
    <t>10/20/2024</t>
  </si>
  <si>
    <t>AMAZON,AMAZONDS,AMERSIGNDS,ASHFURNDS,BBBDROP,BLK01,CSNSTORES,DESINC,HDDS,HOUZZ,JCPENNEY01,KIRKLANDDS,KOHLDSN,LAMPDS,MACY02,NEBFUR01,OLLIIX,OVERSTOCK01,TGTDVS</t>
  </si>
  <si>
    <t>10/16/2020</t>
  </si>
  <si>
    <t>10/10/2020</t>
  </si>
  <si>
    <t>10/21/2020</t>
  </si>
  <si>
    <t>10/15/2021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</si>
  <si>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</si>
  <si>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</si>
  <si>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</si>
  <si>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</si>
  <si>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</si>
  <si>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</si>
  <si>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AMAZON,AMAZONDS,AMERSIGNDS,ASHFURNDS,BBBDROP,BLK01,CSNSTORES,HDDS,HOUZZ,KIRKLANDDS,KOHLDSN,LAMPDS,MACY02,NEBFUR01,OLLIIX,OVERSTOCK01,ROOMECOM,TGTDVS,Zulily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</si>
  <si>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</si>
  <si>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</si>
  <si>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</si>
  <si>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</si>
  <si>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</si>
  <si>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</si>
  <si>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3/28/2021</t>
  </si>
  <si>
    <t>3/26/2017</t>
  </si>
  <si>
    <t>11/10/2017</t>
  </si>
  <si>
    <t>8/16/2017</t>
  </si>
  <si>
    <t>12/4/2017</t>
  </si>
  <si>
    <t>MPS95F-0036</t>
  </si>
  <si>
    <t>PF005436</t>
  </si>
  <si>
    <t>AMAZON,AMAZONDS,AMERSIGNDS,BBBDROP,BLK01,CSNSTORES,DESINC,HDDS,HOUZZ,JCPENNEY01,KIRKLANDDS,KOHLDSN,NEBFUR01,OLLIIX,OVERSTOCK01,ROOMECOM,TGTDVS</t>
  </si>
  <si>
    <t>7/27/2021</t>
  </si>
  <si>
    <t>6/30/2022</t>
  </si>
  <si>
    <t>4/1/2022</t>
  </si>
  <si>
    <t>9/3/2021</t>
  </si>
  <si>
    <t>MPS95F-0037</t>
  </si>
  <si>
    <t>PF005435</t>
  </si>
  <si>
    <t>AMAZON,AMAZONDS,AMERSIGNDS,BBBDROP,BLK01,CSNSTORES,HDDS,HOUZZ,KIRKLANDDS,KOHLDSN,MACY02,OLLIIX,OVERSTOCK01,ROOMECOM,TGTDVS,Zulily</t>
  </si>
  <si>
    <t>2/27/2023</t>
  </si>
  <si>
    <t>6/14/2023</t>
  </si>
  <si>
    <t>MPS95F-0035</t>
  </si>
  <si>
    <t>AMAZON,AMAZONDS,AMERSIGNDS,ASHFURNDS,BBBDROP,BLK01,CSNSTORES,HDDS,HOUZZ,JCPENNEY01,KIRKLANDDS,KOHLDSN,LAMPDS,MACY02,OLLIIX,OVERSTOCK01,ROOMECOM,TGTDVS</t>
  </si>
  <si>
    <t>MPS160-339</t>
  </si>
  <si>
    <t>AMAZON,AMAZONDS,AMERSIGNDS,ASHFURNDS,BBBDROP,BLK01,CSNSTORES,HOUZZ,KOHLDSN,LAMPDS,MACY02,NEBFUR01,OLLIIX,OVERSTOCK01,ROOMECOM,TGTDVS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</si>
  <si>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</si>
  <si>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</si>
  <si>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</si>
  <si>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</si>
  <si>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</si>
  <si>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</si>
  <si>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</si>
  <si>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</si>
  <si>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9/7/2019</t>
  </si>
  <si>
    <t>MPS95F-0042</t>
  </si>
  <si>
    <t>11/26/2022</t>
  </si>
  <si>
    <t>CSNSTORES,DESINC,HDDS,KIRKLANDDS,KOHLDSN,OLLIIX,OVERSTOCK01,TGTDVS</t>
  </si>
  <si>
    <t>MPS95F-0043</t>
  </si>
  <si>
    <t>CSNSTORES,HDDS,HOUZZ,KIRKLANDDS,KOHLDSN,OLLIIX,OVERSTOCK01,TGTDVS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</si>
  <si>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</si>
  <si>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</si>
  <si>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</si>
  <si>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</si>
  <si>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</si>
  <si>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</si>
  <si>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</si>
  <si>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AMAZON,AMAZONDS,AMERSIGNDS,BBBDROP,BLK01,CSNSTORES,DESINC,KOHLDSN,LAMPDS,MACY02,NEBFUR01,OLLIIX,OVERSTOCK01,ROOMECOM,TGTDVS</t>
  </si>
  <si>
    <t>6/28/2019</t>
  </si>
  <si>
    <t>10/4/2017</t>
  </si>
  <si>
    <t>4/28/2019</t>
  </si>
  <si>
    <t>11/30/2017</t>
  </si>
  <si>
    <t>9/11/2022</t>
  </si>
  <si>
    <t>MPS95F-0039</t>
  </si>
  <si>
    <t>Gold Trio Wall Mirror</t>
  </si>
  <si>
    <t>AMAZONDS,CSNSTORES,DESINC,HOUZZ,JCPENNEY01,KIRKLANDDS,KOHLDSN,MACY02,NEBFUR01,OLLIIX,OVERSTOCK01,ZOLA</t>
  </si>
  <si>
    <t>7/2/2022</t>
  </si>
  <si>
    <t>7/21/2022</t>
  </si>
  <si>
    <t>8/22/2022</t>
  </si>
  <si>
    <t>2/10/2023</t>
  </si>
  <si>
    <t>3/7/2023</t>
  </si>
  <si>
    <t>MPS95F-0041</t>
  </si>
  <si>
    <t>Gold Beaded Round Wall Mirror 3-piece set</t>
  </si>
  <si>
    <t>3-Piece</t>
  </si>
  <si>
    <t>AMAZONDS,BLK01,CSNSTORES,HOUZZ,JCPENNEY01,KIRKLANDDS,KOHLDSN,MACY02,OLLIIX,OVERSTOCK01,TGTDVS,ZOLA</t>
  </si>
  <si>
    <t>4/3/2023</t>
  </si>
  <si>
    <t>MPS167-211</t>
  </si>
  <si>
    <t>Vases</t>
  </si>
  <si>
    <t>Ansen</t>
  </si>
  <si>
    <t>Mirrored Ceramic Decorative Vases 3-piece set</t>
  </si>
  <si>
    <t>PF002966</t>
  </si>
  <si>
    <t>AMAZON,AMAZONDS,AMERSIGNDS,BBBDROP,BLK01,CASTLEGATE,CSNSTORES,DESINC,HDDS,HOUZZ,KOHLDSN,LAMPDS,MACY02,NEBFUR01,OLLIIX,OVERSCONSIGN,OVERSTOCK01,ROOMECOM,ZOLA</t>
  </si>
  <si>
    <t>3/15/2017</t>
  </si>
  <si>
    <t>2/23/2017</t>
  </si>
  <si>
    <t>3/1/2017</t>
  </si>
  <si>
    <t>9/25/2022</t>
  </si>
  <si>
    <t>9/28/2023</t>
  </si>
  <si>
    <t>3/23/2017</t>
  </si>
  <si>
    <t>1/19/2017</t>
  </si>
  <si>
    <t>3/7/2017</t>
  </si>
  <si>
    <t>MPS162-347</t>
  </si>
  <si>
    <t>9/9/2019</t>
  </si>
  <si>
    <t>AMAZON,AMAZONDS,AMERSIGNDS,BBBDROP,BLK01,CSNSTORES,DESINC,HDDS,HOUZZ,KIRKLANDDS,KOHLDSN,LAMPDS,MACY02,NEBFUR01,NRTPORT,OLLIIX,OVERSCONSIGN,OVERSTOCK01,ZOLA</t>
  </si>
  <si>
    <t>9/21/2019</t>
  </si>
  <si>
    <t>2/25/2021</t>
  </si>
  <si>
    <t>9/18/2019</t>
  </si>
  <si>
    <t>7/28/2020</t>
  </si>
  <si>
    <t>1/1/2021</t>
  </si>
  <si>
    <t>4/1/2021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</si>
  <si>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</si>
  <si>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</si>
  <si>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</si>
  <si>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</si>
  <si>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</si>
  <si>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</si>
  <si>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AMAZON,AMAZONDS,AMERSIGNDS,BBBDROP,BLK01,CSNSTORES,DESINC,HOUZZ,KOHLDSN,LAMPDS,MACY02,NEBFUR01,OLLIIX,OVERSCONSIGN,OVERSTOCK01,ROOMECOM,ZOLA</t>
  </si>
  <si>
    <t>1/21/2017</t>
  </si>
  <si>
    <t>6/18/2017</t>
  </si>
  <si>
    <t>6/6/2017</t>
  </si>
  <si>
    <t>11/1/2018</t>
  </si>
  <si>
    <t>MPS95A-0023</t>
  </si>
  <si>
    <t>Sunburst</t>
  </si>
  <si>
    <t>Hand Painted Dimensional Resin Wall Art</t>
  </si>
  <si>
    <t>30x30"</t>
  </si>
  <si>
    <t>PF002029</t>
  </si>
  <si>
    <t>AMAZON,AMAZONDS,AMERSIGNDS,BBBDROP,BLK01,CSNSTORES,HDDS,HOUZZ,KIRKLANDDS,KOHLDSN,LAMPDS,MACY02,NEBFUR01,OLLIIX,OVERSTOCK01,ROOMECOM,TGTDVS,ZOLA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</si>
  <si>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</si>
  <si>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</si>
  <si>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</si>
  <si>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</si>
  <si>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</si>
  <si>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</si>
  <si>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MPS95A-0038</t>
  </si>
  <si>
    <t>PF005495</t>
  </si>
  <si>
    <t>AMAZON,AMAZONDS,AMERSIGNDS,BBBDROP,BLK01,CSNSTORES,HOUZZ,JCPENNEY01,KIRKLANDDS,KOHLDSN,MACY02,NEBFUR01,OLLIIX,OVERSCONSIGN,OVERSTOCK01,ROOMECOM,TGTDVS</t>
  </si>
  <si>
    <t>3/13/2023</t>
  </si>
  <si>
    <t>11/4/2022</t>
  </si>
  <si>
    <t>12/7/2023</t>
  </si>
  <si>
    <t>MPS95A-0022</t>
  </si>
  <si>
    <t>PF002028</t>
  </si>
  <si>
    <t>AMAZON,AMAZONDS,AMERSIGNDS,ASHFURNDS,BBBDROP,BEALLSDS,BLK01,CSNSTORES,HDDS,KIRKLANDDS,KOHLDSN,LAMPDS,MACY02,NEBFUR01,OLLIIX,OVERSCONSIGN,OVERSTOCK01,ROOMECOM,TGTDVS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</si>
  <si>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</si>
  <si>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</si>
  <si>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</si>
  <si>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</si>
  <si>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</si>
  <si>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</si>
  <si>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</si>
  <si>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AMAZONDS,AMERSIGNDS,BBBDROP,CASTLEGATE,CSNSTORES,DESINC,JCPENNEY01,KIRKLANDDS,KOHLDSN,LAMPDS,MACY02,NEBFUR01,OLLIIX,OVERSTOCK01,TGTDVS,ZOLA</t>
  </si>
  <si>
    <t>2/23/2023</t>
  </si>
  <si>
    <t>8/25/2024</t>
  </si>
  <si>
    <t>5/21/2024</t>
  </si>
  <si>
    <t>MPS95B-0044</t>
  </si>
  <si>
    <t>CSNSTORES,OLLIIX,OVERSTOCK01</t>
  </si>
  <si>
    <t>MPS95B-0045</t>
  </si>
  <si>
    <t>2/12/2024</t>
  </si>
  <si>
    <t>MPS167-256</t>
  </si>
  <si>
    <t>Clement</t>
  </si>
  <si>
    <t>Metal Wall Decor Set of 3</t>
  </si>
  <si>
    <t>PF003168</t>
  </si>
  <si>
    <t>AMAZON,ASHFURNDS,BBBDROP,CSNSTORES,HOUZZ,KOHLDSN,LAMPDS,MACY02,NEBFUR01,OLLIIX,OVERSTOCK01,Zulily</t>
  </si>
  <si>
    <t>5/4/2022</t>
  </si>
  <si>
    <t>10/2/2020</t>
  </si>
  <si>
    <t>8/10/2017</t>
  </si>
  <si>
    <t>2/11/2018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</si>
  <si>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</si>
  <si>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</si>
  <si>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</si>
  <si>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</si>
  <si>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</si>
  <si>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6/3/2019</t>
  </si>
  <si>
    <t>7/11/2018</t>
  </si>
  <si>
    <t>6/18/2023</t>
  </si>
  <si>
    <t>1/25/2021</t>
  </si>
  <si>
    <t>MPS95C-0020</t>
  </si>
  <si>
    <t>Blue Seascape</t>
  </si>
  <si>
    <t>Framed Canvas Wall Art</t>
  </si>
  <si>
    <t>PF001995</t>
  </si>
  <si>
    <t>ASHFURNDS,BBBDROP,CSNSTORES,KOHLDSN,LAMPDS,MACY02,OLLIIX,OVERSTOCK01,ROOMECOM,TGTDVS,ZOLA</t>
  </si>
  <si>
    <t>5/17/2017</t>
  </si>
  <si>
    <t>3/2/2021</t>
  </si>
  <si>
    <t>2/19/2020</t>
  </si>
  <si>
    <t>MPS95G-0017</t>
  </si>
  <si>
    <t>Purple Ladies Rose</t>
  </si>
  <si>
    <t>Frame Graphic 2 Piece Set</t>
  </si>
  <si>
    <t>PF001988</t>
  </si>
  <si>
    <t>AMAZON,AMAZONDS,BBBDROP,BLK01,CSNSTORES,KIRKLANDDS,KOHLDSN,LAMPDS,MACY02,OLLIIX,OVERSTOCK01,TGTDVS</t>
  </si>
  <si>
    <t>1/15/2017</t>
  </si>
  <si>
    <t>11/24/2020</t>
  </si>
  <si>
    <t>4/7/2017</t>
  </si>
  <si>
    <t>9/24/2018</t>
  </si>
  <si>
    <t>6/15/2017</t>
  </si>
  <si>
    <t>3/21/2018</t>
  </si>
  <si>
    <t>4/23/2019</t>
  </si>
  <si>
    <t>MPS95G-0031</t>
  </si>
  <si>
    <t>Ivory Ladies Rose</t>
  </si>
  <si>
    <t>Glass Framed Graphic Single Floating Mat 2 Piece Set</t>
  </si>
  <si>
    <t>Ivory</t>
  </si>
  <si>
    <t>AMAZONDS,BBBDROP,CSNSTORES,DESINC,KIRKLANDDS,KOHLDSN,LAMPDS,MACY02,OLLIIX,OVERSTOCK01,ROOMECOM</t>
  </si>
  <si>
    <t>10/7/2019</t>
  </si>
  <si>
    <t>7/29/2020</t>
  </si>
  <si>
    <t>2/25/2020</t>
  </si>
  <si>
    <t>10/23/2022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</si>
  <si>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</si>
  <si>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</si>
  <si>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</si>
  <si>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</si>
  <si>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</si>
  <si>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</si>
  <si>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</si>
  <si>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AMAZON,AMAZONDS,BBBDROP,BLK01,CASTLEGATE,CSNSTORES,HDDS,HOUZZ,JCPENNEY01,KIRKLANDDS,KOHLDSN,MACY02,NEBFUR01,OLLIIX,OVERSCONSIGN,OVERSTOCK01,ROOMECOM,TGTDVS,ZOLA,Zulily</t>
  </si>
  <si>
    <t>8/7/2019</t>
  </si>
  <si>
    <t>4/23/2023</t>
  </si>
  <si>
    <t>8/27/2019</t>
  </si>
  <si>
    <t>4/18/2022</t>
  </si>
  <si>
    <t>7/10/2023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</si>
  <si>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</si>
  <si>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</si>
  <si>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</si>
  <si>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</si>
  <si>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</si>
  <si>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AMAZON,AMAZONDS,ASHFURNDS,BLK01,CSNSTORES,DESINC,HDDS,HOUZZ,JCPENNEY01,KIRKLANDDS,KOHLDSN,MACY02,OLLIIX,OVERSTOCK01,ROOMECOM,TGTDVS,ZOLA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</si>
  <si>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</si>
  <si>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</si>
  <si>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</si>
  <si>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</si>
  <si>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</si>
  <si>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</si>
  <si>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</si>
  <si>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</si>
  <si>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</si>
  <si>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3/18/2020</t>
  </si>
  <si>
    <t>4/6/2023</t>
  </si>
  <si>
    <t>5/16/2020</t>
  </si>
  <si>
    <t>7/14/2023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</si>
  <si>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</si>
  <si>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</si>
  <si>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</si>
  <si>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</si>
  <si>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AMAZON,AMAZONDS,BLK01,CSNSTORES,HDDS,HOUZZ,JCPENNEY01,KIRKLANDDS,KOHLDSN,MACY02,OLLIIX,OVERSTOCK01,ROOMECOM,TGTDVS,ZOLA</t>
  </si>
  <si>
    <t>1/7/2021</t>
  </si>
  <si>
    <t>MT95C-0005</t>
  </si>
  <si>
    <t>French Herbarium</t>
  </si>
  <si>
    <t>2-piece Framed Canvas Wall Art Set</t>
  </si>
  <si>
    <t>AMAZON,AMAZONDS,ASHFURNDS,BBBDROP,BLK01,CSNSTORES,DESINC,JCPENNEY01,KIRKLANDDS,KOHLDSN,MACY02,OLLIIX,OVERSTOCK01,ROOMECOM,TGTDVS,ZOLA,Zulily</t>
  </si>
  <si>
    <t>12/6/2020</t>
  </si>
  <si>
    <t>2/21/2023</t>
  </si>
  <si>
    <t>MT95C-0025</t>
  </si>
  <si>
    <t>Foggy Morning</t>
  </si>
  <si>
    <t>PP001444;PF005011</t>
  </si>
  <si>
    <t>AMAZONDS,BBBDROP,BLK01,CSNSTORES,HOUZZ,JCPENNEY01,KOHLDSN,MACY02,OLLIIX,OVERSTOCK01,ROOMECOM,TGTDVS,ZOLA,Zulily</t>
  </si>
  <si>
    <t>5/8/2023</t>
  </si>
  <si>
    <t>MT95C-0013</t>
  </si>
  <si>
    <t>Stratus</t>
  </si>
  <si>
    <t>Abstract Framed Canvas Wall Art</t>
  </si>
  <si>
    <t>AMAZONDS,ASHFURNDS,BBBDROP,BLK01,CSNSTORES,DESINC,HOUZZ,JCPENNEY01,KIRKLANDDS,KOHLDSN,LAMPDS,MACY02,OLLIIX,OVERSTOCK01,ROOMECOM,TGTDVS,ZOLA,Zulily</t>
  </si>
  <si>
    <t>8/20/2020</t>
  </si>
  <si>
    <t>11/7/2019</t>
  </si>
  <si>
    <t>9/1/2023</t>
  </si>
  <si>
    <t>12/21/2019</t>
  </si>
  <si>
    <t>5/4/2020</t>
  </si>
  <si>
    <t>MT95C-0023</t>
  </si>
  <si>
    <t>Across The Plains 2</t>
  </si>
  <si>
    <t>PP001442;PF005009</t>
  </si>
  <si>
    <t>AMAZON,AMAZONDS,BBBDROP,BLK01,CSNSTORES,JCPENNEY01,KOHLDSN,LAMPDS,MACY02,OLLIIX,OVERSTOCK01,TGTDVS,ZOLA,Zulily</t>
  </si>
  <si>
    <t>5/20/2020</t>
  </si>
  <si>
    <t>4/2/2023</t>
  </si>
  <si>
    <t>MT95C-0011</t>
  </si>
  <si>
    <t>Study in Gold &amp; White</t>
  </si>
  <si>
    <t>Framed Canvas with Gold Foil</t>
  </si>
  <si>
    <t>AMAZON,AMAZONDS,BBBDROP,BLK01,CSNSTORES,DESINC,HOUZZ,LAMPDS,MACY02,OLLIIX,OVERSTOCK01,ROOMECOM,TGTDVS,Zulily</t>
  </si>
  <si>
    <t>MT95C-0018</t>
  </si>
  <si>
    <t>Kinetic I</t>
  </si>
  <si>
    <t>Framed Gel Coated Canvas</t>
  </si>
  <si>
    <t>PP001437;PF005004</t>
  </si>
  <si>
    <t>AMAZONDS,ASHFURNDS,BBBDROP,CASTLEGATE,CSNSTORES,LAMPDS,MACY02,OLLIIX,OVERSTOCK01,TGTDVS,Zulily</t>
  </si>
  <si>
    <t>5/15/2020</t>
  </si>
  <si>
    <t>MT95C-0020</t>
  </si>
  <si>
    <t>Squall</t>
  </si>
  <si>
    <t>Framed Canvas Art</t>
  </si>
  <si>
    <t>PP001439;PF005006</t>
  </si>
  <si>
    <t>AMAZON,AMAZONDS,ASHFURNDS,BBBDROP,CSNSTORES,MACY02,OLLIIX,OVERSCONSIGN,OVERSTOCK01,ROOMECOM,TGTDVS,Zulily</t>
  </si>
  <si>
    <t>4/22/2020</t>
  </si>
  <si>
    <t>10/14/2020</t>
  </si>
  <si>
    <t>1/27/2020</t>
  </si>
  <si>
    <t>MT95C-0019</t>
  </si>
  <si>
    <t>Kinetic II</t>
  </si>
  <si>
    <t>PP001438;PF005005</t>
  </si>
  <si>
    <t>MT95C-0010</t>
  </si>
  <si>
    <t>Eucalyptus Simplicity</t>
  </si>
  <si>
    <t>Framed Canvas 2 Piece Set</t>
  </si>
  <si>
    <t>CSNSTORES,KIRKLANDDS,MACY02,OLLIIX,TGTDVS</t>
  </si>
  <si>
    <t>7/27/2020</t>
  </si>
  <si>
    <t>6/26/2019</t>
  </si>
  <si>
    <t>1/4/2021</t>
  </si>
  <si>
    <t>MT95C-0066</t>
  </si>
  <si>
    <t>Remnants</t>
  </si>
  <si>
    <t>Abstract Embellished Framed Canvas</t>
  </si>
  <si>
    <t>PP001712</t>
  </si>
  <si>
    <t>AMAZON,AMAZONDS,BBBDROP,CSNSTORES,DESINC,KIRKLANDDS,MACY02,OLLIIX,OVERSTOCK01,TGTDVS</t>
  </si>
  <si>
    <t>1/31/2022</t>
  </si>
  <si>
    <t>MT95C-0075</t>
  </si>
  <si>
    <t>Florescent</t>
  </si>
  <si>
    <t>AMAZONDS,CSNSTORES,DESINC,JCPENNEY01,KIRKLANDDS,KOHLDSN,MACY02,OLLIIX,OVERSTOCK01</t>
  </si>
  <si>
    <t>10/20/2022</t>
  </si>
  <si>
    <t>10/6/2022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</si>
  <si>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</si>
  <si>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</si>
  <si>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</si>
  <si>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</si>
  <si>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</si>
  <si>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11/30/2023</t>
  </si>
  <si>
    <t>MT167-0023</t>
  </si>
  <si>
    <t>Faye</t>
  </si>
  <si>
    <t>Gold Foil Metal Ginkgo Leaf Wall Decor</t>
  </si>
  <si>
    <t>3/13/2020</t>
  </si>
  <si>
    <t>AMAZON,AMAZONDS,ASHFURNDS,BBBDROP,BLK01,CSNSTORES,DESINC,HOUZZ,JCPENNEY01,KOHLDSN,MACY02,OLLIIX,OVERSCONSIGN,OVERSTOCK01,ROOMECOM,ZOLA,Zulily</t>
  </si>
  <si>
    <t>3/6/2020</t>
  </si>
  <si>
    <t>12/29/2020</t>
  </si>
  <si>
    <t>1/14/2021</t>
  </si>
  <si>
    <t>6/24/2020</t>
  </si>
  <si>
    <t>10/9/2020</t>
  </si>
  <si>
    <t>MT167-0024</t>
  </si>
  <si>
    <t>Clio</t>
  </si>
  <si>
    <t>Gold Foil Ginkgo Leaf 2-Piece Set</t>
  </si>
  <si>
    <t>AMAZONDS,BBBDROP,CSNSTORES,MACY02,OLLIIX,OVERSTOCK01,TGTDVS,ZOLA,Zulily</t>
  </si>
  <si>
    <t>4/20/2020</t>
  </si>
  <si>
    <t>MT95B-0083</t>
  </si>
  <si>
    <t>Staggered Stones</t>
  </si>
  <si>
    <t>Blue Natural Agate Double Mat Shadow Box Wall Decor</t>
  </si>
  <si>
    <t>MT Lily Pond</t>
  </si>
  <si>
    <t>5/15/2024</t>
  </si>
  <si>
    <t>5/6/2024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</si>
  <si>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</si>
  <si>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</si>
  <si>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</si>
  <si>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</si>
  <si>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</si>
  <si>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</si>
  <si>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AMAZON,AMAZONDS,BBBDROP,BLK01,CSNSTORES,HDDS,HOUZZ,JCPENNEY01,KIRKLANDDS,KOHLDSN,MACY02,OLLIIX,OVERSCONSIGN,OVERSTOCK01,TGTDVS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</si>
  <si>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</si>
  <si>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</si>
  <si>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</si>
  <si>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</si>
  <si>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</si>
  <si>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</si>
  <si>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</si>
  <si>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</si>
  <si>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AMAZON,AMAZONDS,BBBDROP,BLK01,CSNSTORES,HOUZZ,JCPENNEY01,KIRKLANDDS,KOHLDSN,MACY02,OLLIIX,OVERSTOCK01,TGTDVS</t>
  </si>
  <si>
    <t>4/12/2023</t>
  </si>
  <si>
    <t>5/4/2023</t>
  </si>
  <si>
    <t>6/21/2022</t>
  </si>
  <si>
    <t>4/16/2024</t>
  </si>
  <si>
    <t>1/11/2022</t>
  </si>
  <si>
    <t>MT95B-0077</t>
  </si>
  <si>
    <t>Elements</t>
  </si>
  <si>
    <t>Geometric MDF Wood Carved Wall Decor 3 Piece Set</t>
  </si>
  <si>
    <t>11/12/2022</t>
  </si>
  <si>
    <t>AMAZONDS,ASHFURNDS,CSNSTORES,DESINC,JCPENNEY01,KOHLDSN,OLLIIX,OVERSTOCK01,TGTDVS</t>
  </si>
  <si>
    <t>MT95B-0079</t>
  </si>
  <si>
    <t>Lillian</t>
  </si>
  <si>
    <t>Framed Rice Paper Shadow Box Gingko Leaf Wall Decor Art</t>
  </si>
  <si>
    <t>AMAZON,OLLIIX,OVERSTOCK01,TGTDVS</t>
  </si>
  <si>
    <t>3/25/2024</t>
  </si>
  <si>
    <t>6/25/2024</t>
  </si>
  <si>
    <t>MT160-0021</t>
  </si>
  <si>
    <t>Eden</t>
  </si>
  <si>
    <t>Gold Gingko Leaf Round Wall Mirror 30.5"</t>
  </si>
  <si>
    <t>AMAZON,AMAZONDS,ASHFURNDS,BBBDROP,BLK01,CSNSTORES,HDDS,JCPENNEY01,KIRKLANDDS,KOHLDSN,MACY02,OLLIIX,OVERSCONSIGN,OVERSTOCK01,ROOMECOM,TGTDVS,ZOLA,Zulily</t>
  </si>
  <si>
    <t>7/14/2020</t>
  </si>
  <si>
    <t>12/16/2020</t>
  </si>
  <si>
    <t>5/1/2024</t>
  </si>
  <si>
    <t>11/17/2023</t>
  </si>
  <si>
    <t>4/18/2024</t>
  </si>
  <si>
    <t>MT160-0011</t>
  </si>
  <si>
    <t>Katonah</t>
  </si>
  <si>
    <t>Black Round Wall Mirror 36"</t>
  </si>
  <si>
    <t>AMAZON,AMAZONDS,ASHFURNDS,BBBDROP,BLK01,CSNSTORES,HOUZZ,JCPENNEY01,KOHLDSN,MACY02,OLLIIX,OVERSTOCK01,ROOMECOM,ZOLA,Zulily</t>
  </si>
  <si>
    <t>7/9/2019</t>
  </si>
  <si>
    <t>12/19/2021</t>
  </si>
  <si>
    <t>MT95F-0039</t>
  </si>
  <si>
    <t>Round Framed Decor Wall Mirror</t>
  </si>
  <si>
    <t>PF005351</t>
  </si>
  <si>
    <t>AMAZON,AMAZONDS,ASHFURNDS,BBBDROP,BLK01,CSNSTORES,JCPENNEY01,MACY02,OLLIIX,OVERSTOCK01,TGTDVS</t>
  </si>
  <si>
    <t>8/16/2021</t>
  </si>
  <si>
    <t>4/19/2021</t>
  </si>
  <si>
    <t>5/15/2023</t>
  </si>
  <si>
    <t>9/1/2021</t>
  </si>
  <si>
    <t>MT95F-0078</t>
  </si>
  <si>
    <t>Luna</t>
  </si>
  <si>
    <t>Natural Rattan Round Wall Mirror</t>
  </si>
  <si>
    <t>10/19/2024</t>
  </si>
  <si>
    <t>AMAZON,AMAZONDS,CSNSTORES,LAMPDS,OLLIIX,OVERSTOCK01,TGTDVS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</si>
  <si>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</si>
  <si>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</si>
  <si>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</si>
  <si>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</si>
  <si>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</si>
  <si>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</si>
  <si>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</si>
  <si>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7/16/2024</t>
  </si>
  <si>
    <t>MT95F-0088</t>
  </si>
  <si>
    <t>Naomi</t>
  </si>
  <si>
    <t>Rectangular Wood and Rattan Mirror</t>
  </si>
  <si>
    <t>Gray</t>
  </si>
  <si>
    <t>MT95F-0089</t>
  </si>
  <si>
    <t>5/3/2024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</si>
  <si>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</si>
  <si>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</si>
  <si>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</si>
  <si>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</si>
  <si>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</si>
  <si>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</si>
  <si>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</si>
  <si>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</si>
  <si>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</si>
  <si>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</si>
  <si>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</si>
  <si>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AMAZON,AMAZONDS,BBBDROP,BLK01,CSNSTORES,HDDS,JCPENNEY01,KIRKLANDDS,KOHLDSN,MACY02,OLLIIX,OVERSTOCK01,TGTDVS,ZOLA,Zulily</t>
  </si>
  <si>
    <t>12/23/2019</t>
  </si>
  <si>
    <t>9/27/2023</t>
  </si>
  <si>
    <t>MT95G-0003</t>
  </si>
  <si>
    <t>Lady Fern Collection</t>
  </si>
  <si>
    <t>Botanical Illustration 3-piece Framed Glass and Single Matted Wall Art Set</t>
  </si>
  <si>
    <t>AMAZONDS,BBBDROP,BLK01,CSNSTORES,JCPENNEY01,KIRKLANDDS,KOHLDSN,LAMPDS,MACY02,OLLIIX,OVERSTOCK01,ROOMECOM,ZOLA,Zulily</t>
  </si>
  <si>
    <t>5/8/2020</t>
  </si>
  <si>
    <t>3/5/2023</t>
  </si>
  <si>
    <t>1/30/2020</t>
  </si>
  <si>
    <t>2/2/2024</t>
  </si>
  <si>
    <t>MT95G-0030</t>
  </si>
  <si>
    <t>Estuary</t>
  </si>
  <si>
    <t>Abstract Landscape Framed Glass Wall Art</t>
  </si>
  <si>
    <t>PP001449;PF005016</t>
  </si>
  <si>
    <t>AMAZONDS,ASHFURNDS,BBBDROP,BLK01,CSNSTORES,JCPENNEY01,KIRKLANDDS,KOHLDSN,MACY02,OLLIIX,OVERSTOCK01,ZOLA,Zulily</t>
  </si>
  <si>
    <t>5/24/2021</t>
  </si>
  <si>
    <t>MT95G-0017</t>
  </si>
  <si>
    <t>Directional Ebony</t>
  </si>
  <si>
    <t>Framed Canvas</t>
  </si>
  <si>
    <t>BBBDROP,BLK01,CSNSTORES,KIRKLANDDS,MACY02,OLLIIX,OVERSTOCK01,ROOMECOM,ZOLA,Zulily</t>
  </si>
  <si>
    <t>9/10/2020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</si>
  <si>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</si>
  <si>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</si>
  <si>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</si>
  <si>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</si>
  <si>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</si>
  <si>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</si>
  <si>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</si>
  <si>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7/25/2024</t>
  </si>
  <si>
    <t>7/10/2024</t>
  </si>
  <si>
    <t>MT95G-0033</t>
  </si>
  <si>
    <t>Impasto Landscape</t>
  </si>
  <si>
    <t>Framed Glass Wall Art Double Mat</t>
  </si>
  <si>
    <t>PP001452;PF005019</t>
  </si>
  <si>
    <t>9/27/2020</t>
  </si>
  <si>
    <t>MT95G-0001</t>
  </si>
  <si>
    <t>Pretty Bird</t>
  </si>
  <si>
    <t>Double Mat Framed Graphic 4 Piece Set</t>
  </si>
  <si>
    <t>AMAZONDS,ASHFURNDS,BBBDROP,KIRKLANDDS,MACY02,OLLIIX,OVERSTOCK01</t>
  </si>
  <si>
    <t>MT95G-0026</t>
  </si>
  <si>
    <t>Rothko's Stripes II</t>
  </si>
  <si>
    <t>Framed Glass Wall Art Single Mat</t>
  </si>
  <si>
    <t>PP001445;PF005012</t>
  </si>
  <si>
    <t>AMAZONDS,CSNSTORES,MACY02,OLLIIX,OVERSTOCK01,ZOLA,Zulily</t>
  </si>
  <si>
    <t>8/6/2020</t>
  </si>
  <si>
    <t>MT95G-0008</t>
  </si>
  <si>
    <t>Tinted Botanical</t>
  </si>
  <si>
    <t>Single Linen Mat 2 Piece Set</t>
  </si>
  <si>
    <t>AMAZONDS,ASHFURNDS,BBBDROP,CSNSTORES,KIRKLANDDS,OLLIIX,OVERSTOCK01,Zulily</t>
  </si>
  <si>
    <t>MT95G-0027</t>
  </si>
  <si>
    <t>Wind Feather I</t>
  </si>
  <si>
    <t>PP001446;PF005013</t>
  </si>
  <si>
    <t>AMAZONDS,CSNSTORES,OLLIIX,OVERSTOCK01,ZOLA</t>
  </si>
  <si>
    <t>MT95G-0087</t>
  </si>
  <si>
    <t>Gilded Trio</t>
  </si>
  <si>
    <t>Gold Metallic Leaf Square Framed Graphic Wall Decor 3-Piece Set</t>
  </si>
  <si>
    <t>8/12/2024</t>
  </si>
  <si>
    <t>MT95G-0086</t>
  </si>
  <si>
    <t>The Duel</t>
  </si>
  <si>
    <t>Cheetah Framed Graphic Wall Decor 2 Piece set</t>
  </si>
  <si>
    <t>8/27/2024</t>
  </si>
  <si>
    <t>MT161-0019</t>
  </si>
  <si>
    <t>Duke</t>
  </si>
  <si>
    <t>Round Clock</t>
  </si>
  <si>
    <t>White/Silver</t>
  </si>
  <si>
    <t>AMAZON,AMAZONDS,BBBDROP,CSNSTORES,KIRKLANDDS,OLLIIX,OVERSCONSIGN,OVERSTOCK01,ZOLA,Zulily</t>
  </si>
  <si>
    <t>7/10/2021</t>
  </si>
  <si>
    <t>MT161-0020</t>
  </si>
  <si>
    <t>Watson</t>
  </si>
  <si>
    <t>AMAZON,AMAZONDS,ASHFURNDS,BBBDROP,BLK01,CSNSTORES,HOUZZ,KIRKLANDDS,OLLIIX,OVERSTOCK01,TGTDVS,ZOLA,Zulily</t>
  </si>
  <si>
    <t>2/3/2021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</si>
  <si>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</si>
  <si>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</si>
  <si>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</si>
  <si>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</si>
  <si>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</si>
  <si>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</si>
  <si>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AMAZON,AMAZONDS,AMERSIGNDS,ASHFURNDS,BBBDROP,BEALLSDS,BLK01,KIRKLANDDS,KOHLDSN,LAMPDS,MACY02,NEBFUR01,OLLIIX,OVERSTOCK01,ROOMECOM,TGTDVS,ZOLA,Zulily</t>
  </si>
  <si>
    <t>12/5/2017</t>
  </si>
  <si>
    <t>9/2/2016</t>
  </si>
  <si>
    <t>6/15/2016</t>
  </si>
  <si>
    <t>4/13/2017</t>
  </si>
  <si>
    <t>7/15/2016</t>
  </si>
  <si>
    <t>1/6/2017</t>
  </si>
  <si>
    <t>4/24/2017</t>
  </si>
  <si>
    <t>8/12/2016</t>
  </si>
  <si>
    <t>10/24/2016</t>
  </si>
  <si>
    <t>7/16/2018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</si>
  <si>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</si>
  <si>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</si>
  <si>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</si>
  <si>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</si>
  <si>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</si>
  <si>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AMAZON,AMAZONDS,AMERSIGNDS,ASHFURNDS,BBBDROP,BEALLSDS,BLK01,CSNSTORES,DESINC,KIRKLANDDS,KOHLDSN,LAMPDS,MACY02,NEBFUR01,OLLIIX,OVERSTOCK01,ROOMECOM,TGTDVS,Zulily</t>
  </si>
  <si>
    <t>6/8/2018</t>
  </si>
  <si>
    <t>10/11/2017</t>
  </si>
  <si>
    <t>1/31/2018</t>
  </si>
  <si>
    <t>11/21/2020</t>
  </si>
  <si>
    <t>10/11/2019</t>
  </si>
  <si>
    <t>1/23/2020</t>
  </si>
  <si>
    <t>11/19/2021</t>
  </si>
  <si>
    <t>II95C-0061</t>
  </si>
  <si>
    <t>Rolling Waves</t>
  </si>
  <si>
    <t>PF001917</t>
  </si>
  <si>
    <t>AMAZON,AMERSIGNDS,ASHFURNDS,BBBDROP,BEALLSDS,BLK01,CSNSTORES,DESINC,HDDS,HOUZZ,KIRKLANDDS,KOHLDSN,LAMPDS,MACY02,NEBFUR01,OLLIIX,OVERSCONSIGN,OVERSTOCK01,ROOMECOM,TGTDVS,Zulily</t>
  </si>
  <si>
    <t>9/28/2016</t>
  </si>
  <si>
    <t>4/28/2016</t>
  </si>
  <si>
    <t>6/6/2016</t>
  </si>
  <si>
    <t>9/12/2016</t>
  </si>
  <si>
    <t>II95C-0148</t>
  </si>
  <si>
    <t>Kent</t>
  </si>
  <si>
    <t>Framed Embelished Canvas - Iron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</si>
  <si>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</si>
  <si>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</si>
  <si>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</si>
  <si>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</si>
  <si>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</si>
  <si>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</si>
  <si>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II95C-0086</t>
  </si>
  <si>
    <t>Shattering Rock Yellow</t>
  </si>
  <si>
    <t>Abstract Canvas Wall Art</t>
  </si>
  <si>
    <t>PF001886</t>
  </si>
  <si>
    <t>AMAZON,AMERSIGNDS,BBBDROP,BEALLSDS,BLK01,CSNSTORES,DESINC,HOUZZ,KIRKLANDDS,KOHLDSN,LAMPDS,OLLIIX,OVERSTOCK01,ROOMECOM,TGTDVS,Zulily</t>
  </si>
  <si>
    <t>10/30/2016</t>
  </si>
  <si>
    <t>9/1/2016</t>
  </si>
  <si>
    <t>11/8/2016</t>
  </si>
  <si>
    <t>2/14/2017</t>
  </si>
  <si>
    <t>9/25/2016</t>
  </si>
  <si>
    <t>11/11/2016</t>
  </si>
  <si>
    <t>5/10/2018</t>
  </si>
  <si>
    <t>8/30/2016</t>
  </si>
  <si>
    <t>11/9/2016</t>
  </si>
  <si>
    <t>10/11/2016</t>
  </si>
  <si>
    <t>II95C-0149</t>
  </si>
  <si>
    <t>Misty</t>
  </si>
  <si>
    <t>Embelished Canvas - Sunset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</si>
  <si>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</si>
  <si>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</si>
  <si>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</si>
  <si>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</si>
  <si>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</si>
  <si>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</si>
  <si>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</si>
  <si>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</si>
  <si>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</si>
  <si>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</si>
  <si>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</si>
  <si>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</si>
  <si>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</si>
  <si>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</si>
  <si>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WA95C-0007</t>
  </si>
  <si>
    <t>Painted Puzzle</t>
  </si>
  <si>
    <t>Canvas With Heavy Gel Coat</t>
  </si>
  <si>
    <t>PF001854</t>
  </si>
  <si>
    <t>AMAZON,ASHFURNDS,BBBDROP,BEALLSDS,BLK01,CSNSTORES,KIRKLANDDS,KOHLDSN,LAMPDS,MACY02,OLLIIX,OVERSTOCK01,ROOMECOM,TGTDVS,ZOLA,Zulily</t>
  </si>
  <si>
    <t>3/11/2015</t>
  </si>
  <si>
    <t>5/26/2015</t>
  </si>
  <si>
    <t>4/16/2015</t>
  </si>
  <si>
    <t>7/9/2015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</si>
  <si>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</si>
  <si>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</si>
  <si>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</si>
  <si>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</si>
  <si>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</si>
  <si>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</si>
  <si>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</si>
  <si>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</si>
  <si>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</si>
  <si>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</si>
  <si>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AMAZON,AMERSIGNDS,BBBDROP,BEALLSDS,BLK01,CSNSTORES,HSNDS,KIRKLANDDS,KOHLDSN,LAMPDS,OLLIIX,OVERSCONSIGN,OVERSTOCK01,ROOMECOM,TGTDVS,Zulily</t>
  </si>
  <si>
    <t>11/25/2020</t>
  </si>
  <si>
    <t>3/9/2016</t>
  </si>
  <si>
    <t>4/25/2016</t>
  </si>
  <si>
    <t>3/11/2016</t>
  </si>
  <si>
    <t>7/7/2016</t>
  </si>
  <si>
    <t>10/19/2018</t>
  </si>
  <si>
    <t>II95C-0075</t>
  </si>
  <si>
    <t>Ocean Breeze Blossom</t>
  </si>
  <si>
    <t>4 Piece Set Gel Coat Printed on Canvas</t>
  </si>
  <si>
    <t>PF001937</t>
  </si>
  <si>
    <t>AMAZON,ASHFURNDS,BBBDROP,BEALLSDS,BLK01,KIRKLANDDS,KOHLDSN,LAMPDS,MACY02,NEBFUR01,OLLIIX,OVERSCONSIGN,OVERSTOCK01,ROOMECOM,TGTDVS,Zulily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</si>
  <si>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</si>
  <si>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</si>
  <si>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</si>
  <si>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</si>
  <si>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</si>
  <si>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</si>
  <si>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</si>
  <si>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</si>
  <si>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</si>
  <si>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</si>
  <si>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</si>
  <si>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AMERSIGNDS,BBBDROP,BLK01,HOUZZ,KIRKLANDDS,KOHLDSN,LAMPDS,OLLIIX,OVERSTOCK01,ROOMECOM,TGTDVS,Zulily</t>
  </si>
  <si>
    <t>10/13/2016</t>
  </si>
  <si>
    <t>4/5/2016</t>
  </si>
  <si>
    <t>6/12/2016</t>
  </si>
  <si>
    <t>5/13/2019</t>
  </si>
  <si>
    <t>3/30/2016</t>
  </si>
  <si>
    <t>9/4/2016</t>
  </si>
  <si>
    <t>II95C-0069</t>
  </si>
  <si>
    <t>Abstracted Chevron Navy</t>
  </si>
  <si>
    <t>Canvas with Heavy Gel Coat</t>
  </si>
  <si>
    <t>PF001933</t>
  </si>
  <si>
    <t>AMAZON,AMAZONDS,AMERSIGNDS,BBBDROP,BLK01,KOHLDSN,MACY02,NEBFUR01,OLLIIX,ZOLA</t>
  </si>
  <si>
    <t>12/7/2016</t>
  </si>
  <si>
    <t>8/9/2016</t>
  </si>
  <si>
    <t>II95C-0158</t>
  </si>
  <si>
    <t>Windswept</t>
  </si>
  <si>
    <t>Hand Embellished Highland Bull Canvas Wall Art</t>
  </si>
  <si>
    <t>Lodge/Cabin</t>
  </si>
  <si>
    <t>6/2/2024</t>
  </si>
  <si>
    <t>II95C-0005</t>
  </si>
  <si>
    <t>History Of Aviation II</t>
  </si>
  <si>
    <t>Printed Silver Mettallic Canvas</t>
  </si>
  <si>
    <t>PF001812</t>
  </si>
  <si>
    <t>AMAZON,KOHLDSN,OLLIIX</t>
  </si>
  <si>
    <t>1/22/2016</t>
  </si>
  <si>
    <t>10/28/2015</t>
  </si>
  <si>
    <t>9/30/2015</t>
  </si>
  <si>
    <t>10/25/2015</t>
  </si>
  <si>
    <t>2/27/2017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</si>
  <si>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</si>
  <si>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</si>
  <si>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</si>
  <si>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</si>
  <si>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</si>
  <si>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</si>
  <si>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6/27/2024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</si>
  <si>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</si>
  <si>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</si>
  <si>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</si>
  <si>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</si>
  <si>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</si>
  <si>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</si>
  <si>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</si>
  <si>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</si>
  <si>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</si>
  <si>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AMAZON,AMAZONDS,AMERSIGNDS,ASHFURNDS,BBBDROP,BLK01,CSNSTORES,KIRKLANDDS,KOHLDSN,LAMPDS,MACY02,NEBFUR01,OLLIIX,OVERSCONSIGN,OVERSTOCK01,ROOMECOM,TGTDVS,Zulily</t>
  </si>
  <si>
    <t>6/22/2017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</si>
  <si>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</si>
  <si>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</si>
  <si>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</si>
  <si>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</si>
  <si>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</si>
  <si>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</si>
  <si>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</si>
  <si>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AMERSIGNDS,ASHFURNDS,BBBDROP,CSNSTORES,DESINC,HOUZZ,KIRKLANDDS,KOHLDSN,OLLIIX,OVERSTOCK01,TGTDVS,Zulily</t>
  </si>
  <si>
    <t>11/22/2017</t>
  </si>
  <si>
    <t>5/1/2018</t>
  </si>
  <si>
    <t>1/6/2016</t>
  </si>
  <si>
    <t>9/11/2016</t>
  </si>
  <si>
    <t>8/20/2017</t>
  </si>
  <si>
    <t>6/12/2021</t>
  </si>
  <si>
    <t>2/15/2017</t>
  </si>
  <si>
    <t>II167-907</t>
  </si>
  <si>
    <t>Ranger</t>
  </si>
  <si>
    <t>Layered Triangles Wood Wall Decor</t>
  </si>
  <si>
    <t>PF003047</t>
  </si>
  <si>
    <t>AMAZON,AMERSIGNDS,ASHFURNDS,BBBDROP,BLK01,CSNSTORES,KIRKLANDDS,KOHLDSN,LAMPDS,NEBFUR01,OLLIIX,OVERSCONSIGN,OVERSTOCK01,ROOMECOM,TGTDVS,ZOLA,Zulily</t>
  </si>
  <si>
    <t>5/24/2017</t>
  </si>
  <si>
    <t>II167-944</t>
  </si>
  <si>
    <t>Ralston</t>
  </si>
  <si>
    <t>Ivory Geometric Carved Wood Wall Decor</t>
  </si>
  <si>
    <t>AMAZON,AMERSIGNDS,ASHFURNDS,BBBDROP,BLK01,CSNSTORES,DESINC,KIRKLANDDS,KOHLDSN,LAMPDS,MACY02,OLLIIX,OVERSCONSIGN,OVERSTOCK01,ROOMECOM,TGTDVS,ZOLA,Zulily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</si>
  <si>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</si>
  <si>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</si>
  <si>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</si>
  <si>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</si>
  <si>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</si>
  <si>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</si>
  <si>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</si>
  <si>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</si>
  <si>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</si>
  <si>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Textured Framed Carved Resin Dimensional Wall Décor</t>
  </si>
  <si>
    <t>II167-913</t>
  </si>
  <si>
    <t>Essex</t>
  </si>
  <si>
    <t>PF003053</t>
  </si>
  <si>
    <t>AMAZON,AMAZONDS,AMERSIGNDS,ASHFURNDS,BBBDROP,BLK01,CSNSTORES,KIRKLANDDS,KOHLDSN,LAMPDS,MACY02,NEBFUR01,OLLIIX,OVERSTOCK01,Zulily</t>
  </si>
  <si>
    <t>3/9/2018</t>
  </si>
  <si>
    <t>8/8/2017</t>
  </si>
  <si>
    <t>2/17/2019</t>
  </si>
  <si>
    <t>3/14/2017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</si>
  <si>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</si>
  <si>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</si>
  <si>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</si>
  <si>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</si>
  <si>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</si>
  <si>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</si>
  <si>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</si>
  <si>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</si>
  <si>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</si>
  <si>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</si>
  <si>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</si>
  <si>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</si>
  <si>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</si>
  <si>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</si>
  <si>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</si>
  <si>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</si>
  <si>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</si>
  <si>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</si>
  <si>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AMAZON,AMAZONDS,BBBDROP,CSNSTORES,DESINC,JCPENNEY01,KIRKLANDDS,KOHLDSN,LAMPDS,MACY02,OLLIIX,OVERSTOCK01,TGTDVS,ZOLA</t>
  </si>
  <si>
    <t>12/12/2021</t>
  </si>
  <si>
    <t>5/25/2022</t>
  </si>
  <si>
    <t>12/20/2021</t>
  </si>
  <si>
    <t>8/4/2022</t>
  </si>
  <si>
    <t>12/31/2021</t>
  </si>
  <si>
    <t>II95G-0156</t>
  </si>
  <si>
    <t>Dreaming</t>
  </si>
  <si>
    <t>Abstract Landscape Diptych 2-Piece Framed Glass Wall Art Set</t>
  </si>
  <si>
    <t>Blue/Multi</t>
  </si>
  <si>
    <t>DESINC,OLLIIX,OVERSTOCK01</t>
  </si>
  <si>
    <t>3/1/2024</t>
  </si>
  <si>
    <t>3/24/2024</t>
  </si>
  <si>
    <t>6/7/2024</t>
  </si>
  <si>
    <t>II95G-0145</t>
  </si>
  <si>
    <t>Waymark</t>
  </si>
  <si>
    <t>Abstract Two Tone Contrast Framed Graphic 2 Piece Set</t>
  </si>
  <si>
    <t>Brown/Black</t>
  </si>
  <si>
    <t>PP001718</t>
  </si>
  <si>
    <t>AMAZONDS,BBBDROP,CSNSTORES,DESINC,KIRKLANDDS,KOHLDSN,OLLIIX,OVERSTOCK01,TGTDVS</t>
  </si>
  <si>
    <t>5/15/2022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</si>
  <si>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</si>
  <si>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</si>
  <si>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</si>
  <si>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</si>
  <si>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</si>
  <si>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AMAZON,AMAZONDS,AMERSIGNDS,BBBDROP,BEALLSDS,BLK01,CSNSTORES,HOUZZ,KIRKLANDDS,KOHLDSN,LAMPDS,MACY02,OLLIIX,OVERSTOCK01,ROOMECOM,TGTDVS,Zulily</t>
  </si>
  <si>
    <t>10/3/2016</t>
  </si>
  <si>
    <t>3/22/2018</t>
  </si>
  <si>
    <t>8/7/2016</t>
  </si>
  <si>
    <t>6/25/2018</t>
  </si>
  <si>
    <t>UH95C-0030</t>
  </si>
  <si>
    <t>Cosmic Curl</t>
  </si>
  <si>
    <t>Black/Taupe</t>
  </si>
  <si>
    <t>PP001611</t>
  </si>
  <si>
    <t>AMAZON,AMAZONDS,AMERSIGNDS,ASHFURNDS,BBBDROP,BLK01,CSNSTORES,HDDS,JCPENNEY01,KIRKLANDDS,KOHLDSN,LAMPDS,MACY02,NEBFUR01,OLLIIX,OVERSTOCK01,ROOMECOM,TGTDVS,ZOLA,Zulily</t>
  </si>
  <si>
    <t>4/14/2021</t>
  </si>
  <si>
    <t>UH95C-0019</t>
  </si>
  <si>
    <t>This and That Way</t>
  </si>
  <si>
    <t>PP000593</t>
  </si>
  <si>
    <t>AMAZON,AMAZONDS,AMERSIGNDS,ASHFURNDS,BBBDROP,BEALLSDS,CSNSTORES,KOHLDSN,LAMPDS,MACY02,NEBFUR01,OLLIIX,OVERSCONSIGN,OVERSTOCK01,ROOMECOM,TGTDVS,Zulily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</si>
  <si>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</si>
  <si>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</si>
  <si>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</si>
  <si>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</si>
  <si>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</si>
  <si>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</si>
  <si>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</si>
  <si>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AMERSIGNDS,BBBDROP,BEALLSDS,BLK01,CSNSTORES,KOHLDSN,NEBFUR01,OLLIIX,OVERSCONSIGN,OVERSTOCK01,TGTDVS,ZOLA,Zulily</t>
  </si>
  <si>
    <t>9/16/2019</t>
  </si>
  <si>
    <t>12/15/2017</t>
  </si>
  <si>
    <t>1/30/2018</t>
  </si>
  <si>
    <t>1/10/2020</t>
  </si>
  <si>
    <t>6/28/2018</t>
  </si>
  <si>
    <t>UH95C-0006</t>
  </si>
  <si>
    <t>Traveling Road</t>
  </si>
  <si>
    <t>Abstract Printed Canvas with Metallic Foil 3 Piece Set</t>
  </si>
  <si>
    <t>PF001888</t>
  </si>
  <si>
    <t>AMAZON,AMAZONDS,AMERSIGNDS,ASHFURNDS,BBBDROP,BLK01,CSNSTORES,DESINC,HDDS,KOHLDSN,LAMPDS,MACY02,NEBFUR01,OLLIIX,OVERSTOCK01,ROOMECOM,Zulily</t>
  </si>
  <si>
    <t>UH95C-0032</t>
  </si>
  <si>
    <t>PF005467</t>
  </si>
  <si>
    <t>AMAZON,AMAZONDS,BBBDROP,JCPENNEY01,KIRKLANDDS,KOHLDSN,MACY02,NEBFUR01,OLLIIX,OVERSTOCK01,Zulily</t>
  </si>
  <si>
    <t>7/18/2021</t>
  </si>
  <si>
    <t>4/29/2021</t>
  </si>
  <si>
    <t>6/28/2022</t>
  </si>
  <si>
    <t>UH95C-0021</t>
  </si>
  <si>
    <t>PP000655</t>
  </si>
  <si>
    <t>AMAZON,AMAZONDS,AMERSIGNDS,ASHFURNDS,BBBDROP,BEALLSDS,BLK01,KIRKLANDDS,KOHLDSN,LAMPDS,MACY02,NEBFUR01,OLLIIX,OVERSTOCK01,TGTDVS,ZOLA,Zulily</t>
  </si>
  <si>
    <t>11/19/2017</t>
  </si>
  <si>
    <t>5/14/2018</t>
  </si>
  <si>
    <t>4/13/2018</t>
  </si>
  <si>
    <t>UH95C-0033</t>
  </si>
  <si>
    <t>Wandering Strokes</t>
  </si>
  <si>
    <t>Abstract Framed Canvas 3 Piece Set</t>
  </si>
  <si>
    <t>PP001666</t>
  </si>
  <si>
    <t>BBBDROP,CSNSTORES,KIRKLANDDS,KOHLDSN,MACY02,NEBFUR01,OLLIIX,OVERSTOCK01,Zulily</t>
  </si>
  <si>
    <t>9/15/2023</t>
  </si>
  <si>
    <t>UH95G-0034</t>
  </si>
  <si>
    <t>Humming Birds</t>
  </si>
  <si>
    <t>2-Piece Framed Graphics Wall Art Set</t>
  </si>
  <si>
    <t>AMAZON,OLLIIX</t>
  </si>
  <si>
    <t>8/23/2023</t>
  </si>
  <si>
    <t>2/11/2024</t>
  </si>
  <si>
    <t>UH95G-0029</t>
  </si>
  <si>
    <t>Abstract Groove</t>
  </si>
  <si>
    <t>Framed and Matted Wall Art 2 Piece Set</t>
  </si>
  <si>
    <t>PP001455;PF005027</t>
  </si>
  <si>
    <t>8/30/2021</t>
  </si>
  <si>
    <t>5/12/2020</t>
  </si>
  <si>
    <t>UH95G-0009</t>
  </si>
  <si>
    <t>Gilbert Goldfish</t>
  </si>
  <si>
    <t>Frame Art</t>
  </si>
  <si>
    <t>PF001982</t>
  </si>
  <si>
    <t>Novelty</t>
  </si>
  <si>
    <t>AMAZON,BBBDROP,BEALLSDS,BLK01,CSNSTORES,KOHLDSN,LAMPDS,MACY02,OLLIIX,Zulily</t>
  </si>
  <si>
    <t>3/20/2017</t>
  </si>
  <si>
    <t>1/2/2017</t>
  </si>
  <si>
    <t>3/2/2017</t>
  </si>
  <si>
    <t>12/12/2017</t>
  </si>
  <si>
    <t>UH95B-0031</t>
  </si>
  <si>
    <t>Crowned Motions</t>
  </si>
  <si>
    <t>Crystal Glass Coat with Foil Framed Wall Art</t>
  </si>
  <si>
    <t>PF005427</t>
  </si>
  <si>
    <t>ASHFURNDS,CSNSTORES,KOHLDSN,MACY02,OLLIIX,ZOLA</t>
  </si>
  <si>
    <t>3/9/2021</t>
  </si>
  <si>
    <t>3/17/2021</t>
  </si>
  <si>
    <t>3/9/2022</t>
  </si>
  <si>
    <t>ID95C-0027</t>
  </si>
  <si>
    <t xml:space="preserve">Intelligent Design </t>
  </si>
  <si>
    <t>Flight Time</t>
  </si>
  <si>
    <t>6/30/2017</t>
  </si>
  <si>
    <t>11/20/2017</t>
  </si>
  <si>
    <t>WA95C-0001</t>
  </si>
  <si>
    <t>Sweet Florals</t>
  </si>
  <si>
    <t>2-piece Hand Embellished Canvas Wall Art Set</t>
  </si>
  <si>
    <t>PF001851</t>
  </si>
  <si>
    <t>AMAZON,ASHFURNDS,BBBDROP,BIGLOTSDS,BLK01,HOUZZ,KIRKLANDDS,KOHLDSN,MACY02,NEBFUR01,OLLIIX,OVERSTOCK01,ROOMECOM,TGTDVS,Zulily</t>
  </si>
  <si>
    <t>4/15/2015</t>
  </si>
  <si>
    <t>4/1/2015</t>
  </si>
  <si>
    <t>4/28/2015</t>
  </si>
  <si>
    <t>9/8/2015</t>
  </si>
  <si>
    <t>6/9/2015</t>
  </si>
  <si>
    <t>9/6/2018</t>
  </si>
  <si>
    <t>ID95C-0013</t>
  </si>
  <si>
    <t>Gold Palms</t>
  </si>
  <si>
    <t>Gold Foil Embellished Canvas</t>
  </si>
  <si>
    <t>PF001915</t>
  </si>
  <si>
    <t>AMAZON,BBBDROP,BLK01,CSNSTORES,DESINC,KOHLDSN,LAMPDS,MACY02,OLLIIX,OVERSTOCK01,ROOMECOM,TGTDVS,Zulily</t>
  </si>
  <si>
    <t>7/18/2016</t>
  </si>
  <si>
    <t>1/11/2021</t>
  </si>
  <si>
    <t>8/10/2018</t>
  </si>
  <si>
    <t>ID95A-0035</t>
  </si>
  <si>
    <t>Vintage Models</t>
  </si>
  <si>
    <t>3-piece Framed Wall Art Set</t>
  </si>
  <si>
    <t>PF002025</t>
  </si>
  <si>
    <t>AMAZON,ASHFURNDS,BBBDROP,BEALLSDS,BIGLOTSDS,BLK01,CSNSTORES,DESINC,HDDS,KIRKLANDDS,KOHLDSN,LAMPDS,MACY02,NEBFUR01,OLLIIX,OVERSTOCK01,ROOMECOM,TGTDVS,Zulily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</si>
  <si>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</si>
  <si>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</si>
  <si>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</si>
  <si>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</si>
  <si>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</si>
  <si>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AMAZON,HOUZZ,KIRKLANDDS,KOHLDSN,MACY02,OLLIIX,ZOLA</t>
  </si>
  <si>
    <t>2/1/2023</t>
  </si>
  <si>
    <t>4/5/2023</t>
  </si>
  <si>
    <t>ID95A-0022</t>
  </si>
  <si>
    <t>Gemstone Tiles</t>
  </si>
  <si>
    <t>Decorative Box</t>
  </si>
  <si>
    <t>PF001928</t>
  </si>
  <si>
    <t>4/4/2017</t>
  </si>
  <si>
    <t>AMAZON,ASHFURNDS,BBBDROP,BEALLSDS,BIGLOTSDS,BLK01,CSNSTORES,DESINC,HDDS,KOHLDSN,MACY02,NEBFUR01,OLLIIX,OVERSTOCK01,ROOMECOM,TGTDVS,Zulily</t>
  </si>
  <si>
    <t>4/25/2017</t>
  </si>
  <si>
    <t>7/17/2016</t>
  </si>
  <si>
    <t>ID95A-0001</t>
  </si>
  <si>
    <t>Blooming Florals</t>
  </si>
  <si>
    <t>Gel Coat Deco Box 2 Piece Set</t>
  </si>
  <si>
    <t>PF001829</t>
  </si>
  <si>
    <t>BBBDROP,BLK01,CSNSTORES,DESINC,HDDS,HOUZZ,KOHLDSN,LAMPDS,MACY02,OLLIIX,OVERSTOCK01,TGTDVS,Zulily</t>
  </si>
  <si>
    <t>10/31/2016</t>
  </si>
  <si>
    <t>4/20/2016</t>
  </si>
  <si>
    <t>1/8/2016</t>
  </si>
  <si>
    <t>1/21/2016</t>
  </si>
  <si>
    <t>12/15/2015</t>
  </si>
  <si>
    <t>ID95B-0025</t>
  </si>
  <si>
    <t>Summer Bliss</t>
  </si>
  <si>
    <t>Silver Framed Floral Medallion 3-piece Wall Decor Set</t>
  </si>
  <si>
    <t>PF001929</t>
  </si>
  <si>
    <t>AMAZON,AMERSIGNDS,ASHFURNDS,BBBDROP,BEALLSDS,BIGLOTSDS,BLK01,CASTLEGATE,KIRKLANDDS,KOHLDSN,MACY02,NEBFUR01,OLLIIX,OVERSTOCK01,ROOMECOM,TGTDVS,Zulily</t>
  </si>
  <si>
    <t>9/15/2022</t>
  </si>
  <si>
    <t>7/12/2016</t>
  </si>
  <si>
    <t>11/3/2016</t>
  </si>
  <si>
    <t>ID95B-0031</t>
  </si>
  <si>
    <t>Hip Cat</t>
  </si>
  <si>
    <t>Printed MDF Box</t>
  </si>
  <si>
    <t>PF002021</t>
  </si>
  <si>
    <t>AMAZON,BBBDROP,BEALLSDS,BLK01,CSNSTORES,DESINC,KOHLDSN,MACY02,OLLIIX,OVERSCONSIGN,OVERSTOCK01,ROOMECOM,TGTDVS,Zulily</t>
  </si>
  <si>
    <t>7/6/2017</t>
  </si>
  <si>
    <t>4/19/2018</t>
  </si>
  <si>
    <t>ID95B-0032</t>
  </si>
  <si>
    <t>Hip Dog</t>
  </si>
  <si>
    <t>PF002022</t>
  </si>
  <si>
    <t>AMAZON,AMAZONDS,AMERSIGNDS,BBBDROP,BEALLSDS,BLK01,CSNSTORES,DESINC,KOHLDSN,MACY02,NEBFUR01,OLLIIX,OVERSTOCK01,TGTDVS</t>
  </si>
  <si>
    <t>7/10/2017</t>
  </si>
  <si>
    <t>WA95B-0002</t>
  </si>
  <si>
    <t>Wise As An Owl</t>
  </si>
  <si>
    <t>Framed Gel Coat 3 Piece Set</t>
  </si>
  <si>
    <t>PF001849</t>
  </si>
  <si>
    <t>4/14/2015</t>
  </si>
  <si>
    <t>3/13/2015</t>
  </si>
  <si>
    <t>3/30/2015</t>
  </si>
  <si>
    <t>7/22/2015</t>
  </si>
  <si>
    <t>8/14/2018</t>
  </si>
  <si>
    <t>MZ95B-0003</t>
  </si>
  <si>
    <t>Mi Zone Kids</t>
  </si>
  <si>
    <t>Wise Wendy</t>
  </si>
  <si>
    <t xml:space="preserve">Printed MDF Box  2 Piece Set</t>
  </si>
  <si>
    <t>PF001957;PP000535</t>
  </si>
  <si>
    <t>AMAZON,AMAZONDS,ASHFURNDS,BBBDROP,BLK01,CSNSTORES,KOHLDSN,MACY02,OLLIIX,OVERSTOCK01,TGTDVS,Zulily</t>
  </si>
  <si>
    <t>5/18/2016</t>
  </si>
  <si>
    <t>3/14/2016</t>
  </si>
  <si>
    <t>4/1/2018</t>
  </si>
  <si>
    <t>3/1/2016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</si>
  <si>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</si>
  <si>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</si>
  <si>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</si>
  <si>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</si>
  <si>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</si>
  <si>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</si>
  <si>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</si>
  <si>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</si>
  <si>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</si>
  <si>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</si>
  <si>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</si>
  <si>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</si>
  <si>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</si>
  <si>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</si>
  <si>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MZ95C-0010</t>
  </si>
  <si>
    <t>Mi Zone</t>
  </si>
  <si>
    <t>Born to Shine</t>
  </si>
  <si>
    <t>5 PC Canvas Set With Gold Glitter</t>
  </si>
  <si>
    <t>BBBDROP,OLLIIX</t>
  </si>
  <si>
    <t>MZ95C-0006</t>
  </si>
  <si>
    <t>Vibrant Yellow</t>
  </si>
  <si>
    <t>Gel Coated Canvas</t>
  </si>
  <si>
    <t>PF001891</t>
  </si>
  <si>
    <t>ASHFURNDS,BBBDROP,BEALLSDS,BIGLOTSDS,BLK01,CSNSTORES,DESINC,KIRKLANDDS,KOHLDSN,LAMPDS,MACY02,OLLIIX,OVERSTOCK01,Zulily</t>
  </si>
  <si>
    <t>1/18/2017</t>
  </si>
  <si>
    <t>2/10/2017</t>
  </si>
  <si>
    <t>12/9/2016</t>
  </si>
  <si>
    <t>2/16/2018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</si>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</sst>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5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143</v>
      </c>
      <c r="AA6" s="4">
        <f>=ROUNDDOWN(7.52631578947368,0)</f>
      </c>
      <c r="AB6" s="5">
        <v>19</v>
      </c>
      <c r="AC6" s="2" t="s">
        <v>138</v>
      </c>
      <c r="AD6" s="4">
        <v>150</v>
      </c>
      <c r="AE6" s="4">
        <v>430</v>
      </c>
      <c r="AF6" s="6">
        <v>65</v>
      </c>
      <c r="AG6" s="6">
        <v>48</v>
      </c>
      <c r="AH6" s="7">
        <v>0.9918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1037</v>
      </c>
      <c r="AQ6" s="8">
        <v>54926.05</v>
      </c>
      <c r="AR6" s="4">
        <v>1526</v>
      </c>
      <c r="AS6" s="8">
        <v>77590.57</v>
      </c>
      <c r="AT6" s="7">
        <v>-0.3204</v>
      </c>
      <c r="AU6" s="7">
        <v>-0.2921</v>
      </c>
      <c r="AV6" s="4">
        <v>1037</v>
      </c>
      <c r="AW6" s="8">
        <v>54926.05</v>
      </c>
      <c r="AX6" s="4">
        <v>1526</v>
      </c>
      <c r="AY6" s="8">
        <v>77590.57</v>
      </c>
      <c r="AZ6" s="7">
        <v>-0.3204</v>
      </c>
      <c r="BA6" s="7">
        <v>-0.2921</v>
      </c>
      <c r="BB6" s="7">
        <v>1</v>
      </c>
      <c r="BC6" s="4">
        <v>2021</v>
      </c>
      <c r="BD6" s="8">
        <v>108582.87</v>
      </c>
      <c r="BE6" s="4">
        <v>2477</v>
      </c>
      <c r="BF6" s="8">
        <v>129463.19</v>
      </c>
      <c r="BG6" s="7">
        <v>-0.1841</v>
      </c>
      <c r="BH6" s="7">
        <v>-0.1613</v>
      </c>
      <c r="BI6" s="7">
        <v>0.5058</v>
      </c>
      <c r="BJ6" s="4">
        <v>1037</v>
      </c>
      <c r="BK6" s="8">
        <v>54926.05</v>
      </c>
      <c r="BL6" s="2" t="s">
        <v>139</v>
      </c>
      <c r="BM6" s="7">
        <v>1</v>
      </c>
      <c r="BN6" s="7">
        <v>1</v>
      </c>
      <c r="BO6" s="4">
        <v>394</v>
      </c>
      <c r="BP6" s="8">
        <v>20728.34</v>
      </c>
      <c r="BQ6" s="4">
        <v>364</v>
      </c>
      <c r="BR6" s="8">
        <v>15847.84</v>
      </c>
      <c r="BS6" s="7">
        <v>0.0824</v>
      </c>
      <c r="BT6" s="7">
        <v>0.308</v>
      </c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100</v>
      </c>
      <c r="CB6" s="8">
        <v>4571.25</v>
      </c>
      <c r="CC6" s="4">
        <v>227</v>
      </c>
      <c r="CD6" s="8">
        <v>10697.26</v>
      </c>
      <c r="CE6" s="7">
        <v>-0.5595</v>
      </c>
      <c r="CF6" s="7">
        <v>-0.5727</v>
      </c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25</v>
      </c>
      <c r="CN6" s="8">
        <v>1409.14</v>
      </c>
      <c r="CO6" s="4">
        <v>128</v>
      </c>
      <c r="CP6" s="8">
        <v>7374.76</v>
      </c>
      <c r="CQ6" s="7">
        <v>-0.8047</v>
      </c>
      <c r="CR6" s="7">
        <v>-0.8089</v>
      </c>
      <c r="CS6" s="2" t="s">
        <v>140</v>
      </c>
      <c r="CT6" s="2" t="s">
        <v>129</v>
      </c>
      <c r="CU6" s="2" t="s">
        <v>137</v>
      </c>
      <c r="CV6" s="2" t="s">
        <v>145</v>
      </c>
      <c r="CW6" s="2" t="s">
        <v>142</v>
      </c>
      <c r="CX6" s="2" t="s">
        <v>132</v>
      </c>
      <c r="CY6" s="4">
        <v>294</v>
      </c>
      <c r="CZ6" s="8">
        <v>16117.08</v>
      </c>
      <c r="DA6" s="4">
        <v>221</v>
      </c>
      <c r="DB6" s="8">
        <v>12115.22</v>
      </c>
      <c r="DC6" s="7">
        <v>0.3303</v>
      </c>
      <c r="DD6" s="7">
        <v>0.3303</v>
      </c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>
        <v>66</v>
      </c>
      <c r="DL6" s="8">
        <v>3415.5</v>
      </c>
      <c r="DM6" s="4">
        <v>206</v>
      </c>
      <c r="DN6" s="8">
        <v>10660.5</v>
      </c>
      <c r="DO6" s="7">
        <v>-0.6796</v>
      </c>
      <c r="DP6" s="7">
        <v>-0.6796</v>
      </c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64</v>
      </c>
      <c r="DX6" s="8">
        <v>3532.8</v>
      </c>
      <c r="DY6" s="4">
        <v>190</v>
      </c>
      <c r="DZ6" s="8">
        <v>10488</v>
      </c>
      <c r="EA6" s="7">
        <v>-0.6632</v>
      </c>
      <c r="EB6" s="7">
        <v>-0.6632</v>
      </c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23</v>
      </c>
      <c r="EJ6" s="8">
        <v>1334</v>
      </c>
      <c r="EK6" s="4">
        <v>85</v>
      </c>
      <c r="EL6" s="8">
        <v>4930</v>
      </c>
      <c r="EM6" s="7">
        <v>-0.7294</v>
      </c>
      <c r="EN6" s="7">
        <v>-0.7294</v>
      </c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43</v>
      </c>
      <c r="EV6" s="8">
        <v>2349.01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132</v>
      </c>
      <c r="FQ6" s="2" t="s">
        <v>142</v>
      </c>
      <c r="FR6" s="2" t="s">
        <v>132</v>
      </c>
      <c r="FS6" s="4">
        <v>1</v>
      </c>
      <c r="FT6" s="8">
        <v>53.57</v>
      </c>
      <c r="FU6" s="4"/>
      <c r="FV6" s="8"/>
      <c r="FW6" s="7"/>
      <c r="FX6" s="7"/>
      <c r="FY6" s="2" t="s">
        <v>140</v>
      </c>
      <c r="FZ6" s="2" t="s">
        <v>129</v>
      </c>
      <c r="GA6" s="2" t="s">
        <v>157</v>
      </c>
      <c r="GB6" s="2" t="s">
        <v>158</v>
      </c>
      <c r="GC6" s="2" t="s">
        <v>142</v>
      </c>
      <c r="GD6" s="2" t="s">
        <v>132</v>
      </c>
      <c r="GE6" s="4">
        <v>2</v>
      </c>
      <c r="GF6" s="8">
        <v>109.64</v>
      </c>
      <c r="GG6" s="4">
        <v>19</v>
      </c>
      <c r="GH6" s="8">
        <v>1041.58</v>
      </c>
      <c r="GI6" s="7">
        <v>-0.8947</v>
      </c>
      <c r="GJ6" s="7">
        <v>-0.8947</v>
      </c>
      <c r="GK6" s="2" t="s">
        <v>159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132</v>
      </c>
      <c r="HA6" s="2" t="s">
        <v>142</v>
      </c>
      <c r="HB6" s="2" t="s">
        <v>132</v>
      </c>
      <c r="HC6" s="4">
        <v>15</v>
      </c>
      <c r="HD6" s="8">
        <v>795.27</v>
      </c>
      <c r="HE6" s="4">
        <v>6</v>
      </c>
      <c r="HF6" s="8">
        <v>328.92</v>
      </c>
      <c r="HG6" s="7">
        <v>1.5</v>
      </c>
      <c r="HH6" s="7">
        <v>1.4178</v>
      </c>
      <c r="HI6" s="2" t="s">
        <v>140</v>
      </c>
      <c r="HJ6" s="2" t="s">
        <v>129</v>
      </c>
      <c r="HK6" s="2" t="s">
        <v>163</v>
      </c>
      <c r="HL6" s="2" t="s">
        <v>164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165</v>
      </c>
      <c r="HV6" s="2" t="s">
        <v>129</v>
      </c>
      <c r="HW6" s="2" t="s">
        <v>132</v>
      </c>
      <c r="HX6" s="2" t="s">
        <v>132</v>
      </c>
      <c r="HY6" s="2" t="s">
        <v>142</v>
      </c>
      <c r="HZ6" s="2" t="s">
        <v>132</v>
      </c>
      <c r="IA6" s="4">
        <v>9</v>
      </c>
      <c r="IB6" s="8">
        <v>459.45</v>
      </c>
      <c r="IC6" s="4">
        <v>13</v>
      </c>
      <c r="ID6" s="8">
        <v>678.73</v>
      </c>
      <c r="IE6" s="7">
        <v>-0.3077</v>
      </c>
      <c r="IF6" s="7">
        <v>-0.3231</v>
      </c>
      <c r="IG6" s="2" t="s">
        <v>140</v>
      </c>
      <c r="IH6" s="2" t="s">
        <v>166</v>
      </c>
      <c r="II6" s="2" t="s">
        <v>167</v>
      </c>
      <c r="IJ6" s="2" t="s">
        <v>168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169</v>
      </c>
      <c r="IV6" s="2" t="s">
        <v>170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159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171</v>
      </c>
      <c r="JR6" s="2" t="s">
        <v>129</v>
      </c>
      <c r="JS6" s="2" t="s">
        <v>172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173</v>
      </c>
      <c r="KF6" s="2" t="s">
        <v>174</v>
      </c>
      <c r="KG6" s="2" t="s">
        <v>142</v>
      </c>
      <c r="KH6" s="2" t="s">
        <v>132</v>
      </c>
      <c r="KI6" s="4"/>
      <c r="KJ6" s="8"/>
      <c r="KK6" s="4">
        <v>2</v>
      </c>
      <c r="KL6" s="8">
        <v>112.76</v>
      </c>
      <c r="KM6" s="7">
        <v>-1</v>
      </c>
      <c r="KN6" s="7">
        <v>-1</v>
      </c>
      <c r="KO6" s="2" t="s">
        <v>140</v>
      </c>
      <c r="KP6" s="2" t="s">
        <v>166</v>
      </c>
      <c r="KQ6" s="2" t="s">
        <v>175</v>
      </c>
      <c r="KR6" s="2" t="s">
        <v>176</v>
      </c>
      <c r="KS6" s="2" t="s">
        <v>142</v>
      </c>
      <c r="KT6" s="2" t="s">
        <v>132</v>
      </c>
      <c r="KU6" s="4">
        <v>1</v>
      </c>
      <c r="KV6" s="8">
        <v>51</v>
      </c>
      <c r="KW6" s="4">
        <v>65</v>
      </c>
      <c r="KX6" s="8">
        <v>3315</v>
      </c>
      <c r="KY6" s="7">
        <v>-0.9846</v>
      </c>
      <c r="KZ6" s="7">
        <v>-0.9846</v>
      </c>
      <c r="LA6" s="2" t="s">
        <v>140</v>
      </c>
      <c r="LB6" s="2" t="s">
        <v>177</v>
      </c>
      <c r="LC6" s="2" t="s">
        <v>148</v>
      </c>
      <c r="LD6" s="2" t="s">
        <v>149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178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159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140</v>
      </c>
      <c r="MX6" s="2" t="s">
        <v>129</v>
      </c>
      <c r="MY6" s="2" t="s">
        <v>179</v>
      </c>
      <c r="MZ6" s="2" t="s">
        <v>180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178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178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181</v>
      </c>
      <c r="OT6" s="2" t="s">
        <v>129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178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178</v>
      </c>
      <c r="PR6" s="2" t="s">
        <v>166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182</v>
      </c>
      <c r="QD6" s="2" t="s">
        <v>129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159</v>
      </c>
      <c r="RB6" s="2" t="s">
        <v>166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178</v>
      </c>
      <c r="RN6" s="2" t="s">
        <v>129</v>
      </c>
      <c r="RO6" s="2" t="s">
        <v>132</v>
      </c>
      <c r="RP6" s="2" t="s">
        <v>132</v>
      </c>
      <c r="RQ6" s="2" t="s">
        <v>142</v>
      </c>
      <c r="RR6" s="2" t="s">
        <v>183</v>
      </c>
    </row>
    <row r="7">
      <c r="A7" s="2" t="s">
        <v>184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187</v>
      </c>
      <c r="Y7" s="2" t="s">
        <v>188</v>
      </c>
      <c r="Z7" s="4"/>
      <c r="AA7" s="4">
        <f>=ROUNDDOWN({0},0)</f>
      </c>
      <c r="AB7" s="5">
        <v>18</v>
      </c>
      <c r="AC7" s="2" t="s">
        <v>138</v>
      </c>
      <c r="AD7" s="4">
        <v>150</v>
      </c>
      <c r="AE7" s="4">
        <v>400</v>
      </c>
      <c r="AF7" s="6">
        <v>65</v>
      </c>
      <c r="AG7" s="6">
        <v>48</v>
      </c>
      <c r="AH7" s="7">
        <v>0.9096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536</v>
      </c>
      <c r="AQ7" s="8">
        <v>29021.98</v>
      </c>
      <c r="AR7" s="4">
        <v>509</v>
      </c>
      <c r="AS7" s="8">
        <v>27932.91</v>
      </c>
      <c r="AT7" s="7">
        <v>0.053</v>
      </c>
      <c r="AU7" s="7">
        <v>0.039</v>
      </c>
      <c r="AV7" s="4">
        <v>536</v>
      </c>
      <c r="AW7" s="8">
        <v>29021.98</v>
      </c>
      <c r="AX7" s="4">
        <v>509</v>
      </c>
      <c r="AY7" s="8">
        <v>27932.91</v>
      </c>
      <c r="AZ7" s="7">
        <v>0.053</v>
      </c>
      <c r="BA7" s="7">
        <v>0.039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0.2673</v>
      </c>
      <c r="BJ7" s="4">
        <v>536</v>
      </c>
      <c r="BK7" s="8">
        <v>29021.98</v>
      </c>
      <c r="BL7" s="2" t="s">
        <v>189</v>
      </c>
      <c r="BM7" s="7">
        <v>1</v>
      </c>
      <c r="BN7" s="7">
        <v>1</v>
      </c>
      <c r="BO7" s="4">
        <v>78</v>
      </c>
      <c r="BP7" s="8">
        <v>4460.04</v>
      </c>
      <c r="BQ7" s="4">
        <v>61</v>
      </c>
      <c r="BR7" s="8">
        <v>3487.98</v>
      </c>
      <c r="BS7" s="7">
        <v>0.2787</v>
      </c>
      <c r="BT7" s="7">
        <v>0.2787</v>
      </c>
      <c r="BU7" s="2" t="s">
        <v>140</v>
      </c>
      <c r="BV7" s="2" t="s">
        <v>129</v>
      </c>
      <c r="BW7" s="2" t="s">
        <v>132</v>
      </c>
      <c r="BX7" s="2" t="s">
        <v>190</v>
      </c>
      <c r="BY7" s="2" t="s">
        <v>142</v>
      </c>
      <c r="BZ7" s="2" t="s">
        <v>132</v>
      </c>
      <c r="CA7" s="4">
        <v>75</v>
      </c>
      <c r="CB7" s="8">
        <v>3385.09</v>
      </c>
      <c r="CC7" s="4">
        <v>43</v>
      </c>
      <c r="CD7" s="8">
        <v>2038.76</v>
      </c>
      <c r="CE7" s="7">
        <v>0.7442</v>
      </c>
      <c r="CF7" s="7">
        <v>0.6604</v>
      </c>
      <c r="CG7" s="2" t="s">
        <v>140</v>
      </c>
      <c r="CH7" s="2" t="s">
        <v>129</v>
      </c>
      <c r="CI7" s="2" t="s">
        <v>191</v>
      </c>
      <c r="CJ7" s="2" t="s">
        <v>192</v>
      </c>
      <c r="CK7" s="2" t="s">
        <v>142</v>
      </c>
      <c r="CL7" s="2" t="s">
        <v>132</v>
      </c>
      <c r="CM7" s="4">
        <v>30</v>
      </c>
      <c r="CN7" s="8">
        <v>1795.25</v>
      </c>
      <c r="CO7" s="4">
        <v>57</v>
      </c>
      <c r="CP7" s="8">
        <v>3556.12</v>
      </c>
      <c r="CQ7" s="7">
        <v>-0.4737</v>
      </c>
      <c r="CR7" s="7">
        <v>-0.4952</v>
      </c>
      <c r="CS7" s="2" t="s">
        <v>140</v>
      </c>
      <c r="CT7" s="2" t="s">
        <v>129</v>
      </c>
      <c r="CU7" s="2" t="s">
        <v>188</v>
      </c>
      <c r="CV7" s="2" t="s">
        <v>193</v>
      </c>
      <c r="CW7" s="2" t="s">
        <v>142</v>
      </c>
      <c r="CX7" s="2" t="s">
        <v>132</v>
      </c>
      <c r="CY7" s="4">
        <v>117</v>
      </c>
      <c r="CZ7" s="8">
        <v>6413.94</v>
      </c>
      <c r="DA7" s="4"/>
      <c r="DB7" s="8"/>
      <c r="DC7" s="7"/>
      <c r="DD7" s="7"/>
      <c r="DE7" s="2" t="s">
        <v>140</v>
      </c>
      <c r="DF7" s="2" t="s">
        <v>129</v>
      </c>
      <c r="DG7" s="2" t="s">
        <v>194</v>
      </c>
      <c r="DH7" s="2" t="s">
        <v>195</v>
      </c>
      <c r="DI7" s="2" t="s">
        <v>142</v>
      </c>
      <c r="DJ7" s="2" t="s">
        <v>132</v>
      </c>
      <c r="DK7" s="4">
        <v>61</v>
      </c>
      <c r="DL7" s="8">
        <v>3156.75</v>
      </c>
      <c r="DM7" s="4">
        <v>70</v>
      </c>
      <c r="DN7" s="8">
        <v>3622.5</v>
      </c>
      <c r="DO7" s="7">
        <v>-0.1286</v>
      </c>
      <c r="DP7" s="7">
        <v>-0.1286</v>
      </c>
      <c r="DQ7" s="2" t="s">
        <v>140</v>
      </c>
      <c r="DR7" s="2" t="s">
        <v>129</v>
      </c>
      <c r="DS7" s="2" t="s">
        <v>196</v>
      </c>
      <c r="DT7" s="2" t="s">
        <v>197</v>
      </c>
      <c r="DU7" s="2" t="s">
        <v>142</v>
      </c>
      <c r="DV7" s="2" t="s">
        <v>132</v>
      </c>
      <c r="DW7" s="4">
        <v>32</v>
      </c>
      <c r="DX7" s="8">
        <v>1766.4</v>
      </c>
      <c r="DY7" s="4">
        <v>230</v>
      </c>
      <c r="DZ7" s="8">
        <v>12696</v>
      </c>
      <c r="EA7" s="7">
        <v>-0.8609</v>
      </c>
      <c r="EB7" s="7">
        <v>-0.8609</v>
      </c>
      <c r="EC7" s="2" t="s">
        <v>140</v>
      </c>
      <c r="ED7" s="2" t="s">
        <v>129</v>
      </c>
      <c r="EE7" s="2" t="s">
        <v>198</v>
      </c>
      <c r="EF7" s="2" t="s">
        <v>199</v>
      </c>
      <c r="EG7" s="2" t="s">
        <v>142</v>
      </c>
      <c r="EH7" s="2" t="s">
        <v>132</v>
      </c>
      <c r="EI7" s="4">
        <v>49</v>
      </c>
      <c r="EJ7" s="8">
        <v>2842</v>
      </c>
      <c r="EK7" s="4">
        <v>7</v>
      </c>
      <c r="EL7" s="8">
        <v>406</v>
      </c>
      <c r="EM7" s="7">
        <v>6</v>
      </c>
      <c r="EN7" s="7">
        <v>6</v>
      </c>
      <c r="EO7" s="2" t="s">
        <v>140</v>
      </c>
      <c r="EP7" s="2" t="s">
        <v>129</v>
      </c>
      <c r="EQ7" s="2" t="s">
        <v>200</v>
      </c>
      <c r="ER7" s="2" t="s">
        <v>201</v>
      </c>
      <c r="ES7" s="2" t="s">
        <v>142</v>
      </c>
      <c r="ET7" s="2" t="s">
        <v>132</v>
      </c>
      <c r="EU7" s="4">
        <v>51</v>
      </c>
      <c r="EV7" s="8">
        <v>2790.32</v>
      </c>
      <c r="EW7" s="4"/>
      <c r="EX7" s="8"/>
      <c r="EY7" s="7"/>
      <c r="EZ7" s="7"/>
      <c r="FA7" s="2" t="s">
        <v>140</v>
      </c>
      <c r="FB7" s="2" t="s">
        <v>129</v>
      </c>
      <c r="FC7" s="2" t="s">
        <v>202</v>
      </c>
      <c r="FD7" s="2" t="s">
        <v>203</v>
      </c>
      <c r="FE7" s="2" t="s">
        <v>142</v>
      </c>
      <c r="FF7" s="2" t="s">
        <v>132</v>
      </c>
      <c r="FG7" s="4"/>
      <c r="FH7" s="8"/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132</v>
      </c>
      <c r="FQ7" s="2" t="s">
        <v>142</v>
      </c>
      <c r="FR7" s="2" t="s">
        <v>132</v>
      </c>
      <c r="FS7" s="4">
        <v>12</v>
      </c>
      <c r="FT7" s="8">
        <v>650.62</v>
      </c>
      <c r="FU7" s="4"/>
      <c r="FV7" s="8"/>
      <c r="FW7" s="7"/>
      <c r="FX7" s="7"/>
      <c r="FY7" s="2" t="s">
        <v>140</v>
      </c>
      <c r="FZ7" s="2" t="s">
        <v>129</v>
      </c>
      <c r="GA7" s="2" t="s">
        <v>157</v>
      </c>
      <c r="GB7" s="2" t="s">
        <v>204</v>
      </c>
      <c r="GC7" s="2" t="s">
        <v>142</v>
      </c>
      <c r="GD7" s="2" t="s">
        <v>132</v>
      </c>
      <c r="GE7" s="4">
        <v>14</v>
      </c>
      <c r="GF7" s="8">
        <v>767.48</v>
      </c>
      <c r="GG7" s="4">
        <v>2</v>
      </c>
      <c r="GH7" s="8">
        <v>109.64</v>
      </c>
      <c r="GI7" s="7">
        <v>6</v>
      </c>
      <c r="GJ7" s="7">
        <v>6</v>
      </c>
      <c r="GK7" s="2" t="s">
        <v>140</v>
      </c>
      <c r="GL7" s="2" t="s">
        <v>129</v>
      </c>
      <c r="GM7" s="2" t="s">
        <v>205</v>
      </c>
      <c r="GN7" s="2" t="s">
        <v>206</v>
      </c>
      <c r="GO7" s="2" t="s">
        <v>142</v>
      </c>
      <c r="GP7" s="2" t="s">
        <v>132</v>
      </c>
      <c r="GQ7" s="4"/>
      <c r="GR7" s="8"/>
      <c r="GS7" s="4"/>
      <c r="GT7" s="8"/>
      <c r="GU7" s="7"/>
      <c r="GV7" s="7"/>
      <c r="GW7" s="2" t="s">
        <v>140</v>
      </c>
      <c r="GX7" s="2" t="s">
        <v>129</v>
      </c>
      <c r="GY7" s="2" t="s">
        <v>162</v>
      </c>
      <c r="GZ7" s="2" t="s">
        <v>132</v>
      </c>
      <c r="HA7" s="2" t="s">
        <v>142</v>
      </c>
      <c r="HB7" s="2" t="s">
        <v>132</v>
      </c>
      <c r="HC7" s="4">
        <v>12</v>
      </c>
      <c r="HD7" s="8">
        <v>646.84</v>
      </c>
      <c r="HE7" s="4">
        <v>2</v>
      </c>
      <c r="HF7" s="8">
        <v>109.64</v>
      </c>
      <c r="HG7" s="7">
        <v>5</v>
      </c>
      <c r="HH7" s="7">
        <v>4.8997</v>
      </c>
      <c r="HI7" s="2" t="s">
        <v>140</v>
      </c>
      <c r="HJ7" s="2" t="s">
        <v>129</v>
      </c>
      <c r="HK7" s="2" t="s">
        <v>207</v>
      </c>
      <c r="HL7" s="2" t="s">
        <v>208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165</v>
      </c>
      <c r="HV7" s="2" t="s">
        <v>129</v>
      </c>
      <c r="HW7" s="2" t="s">
        <v>132</v>
      </c>
      <c r="HX7" s="2" t="s">
        <v>132</v>
      </c>
      <c r="HY7" s="2" t="s">
        <v>142</v>
      </c>
      <c r="HZ7" s="2" t="s">
        <v>132</v>
      </c>
      <c r="IA7" s="4"/>
      <c r="IB7" s="8"/>
      <c r="IC7" s="4">
        <v>18</v>
      </c>
      <c r="ID7" s="8">
        <v>939.78</v>
      </c>
      <c r="IE7" s="7">
        <v>-1</v>
      </c>
      <c r="IF7" s="7">
        <v>-1</v>
      </c>
      <c r="IG7" s="2" t="s">
        <v>140</v>
      </c>
      <c r="IH7" s="2" t="s">
        <v>166</v>
      </c>
      <c r="II7" s="2" t="s">
        <v>209</v>
      </c>
      <c r="IJ7" s="2" t="s">
        <v>210</v>
      </c>
      <c r="IK7" s="2" t="s">
        <v>142</v>
      </c>
      <c r="IL7" s="2" t="s">
        <v>132</v>
      </c>
      <c r="IM7" s="4">
        <v>1</v>
      </c>
      <c r="IN7" s="8">
        <v>56.38</v>
      </c>
      <c r="IO7" s="4"/>
      <c r="IP7" s="8"/>
      <c r="IQ7" s="7"/>
      <c r="IR7" s="7"/>
      <c r="IS7" s="2" t="s">
        <v>140</v>
      </c>
      <c r="IT7" s="2" t="s">
        <v>129</v>
      </c>
      <c r="IU7" s="2" t="s">
        <v>202</v>
      </c>
      <c r="IV7" s="2" t="s">
        <v>211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159</v>
      </c>
      <c r="JF7" s="2" t="s">
        <v>129</v>
      </c>
      <c r="JG7" s="2" t="s">
        <v>132</v>
      </c>
      <c r="JH7" s="2" t="s">
        <v>132</v>
      </c>
      <c r="JI7" s="2" t="s">
        <v>142</v>
      </c>
      <c r="JJ7" s="2" t="s">
        <v>132</v>
      </c>
      <c r="JK7" s="4">
        <v>1</v>
      </c>
      <c r="JL7" s="8">
        <v>50.74</v>
      </c>
      <c r="JM7" s="4"/>
      <c r="JN7" s="8"/>
      <c r="JO7" s="7"/>
      <c r="JP7" s="7"/>
      <c r="JQ7" s="2" t="s">
        <v>140</v>
      </c>
      <c r="JR7" s="2" t="s">
        <v>129</v>
      </c>
      <c r="JS7" s="2" t="s">
        <v>196</v>
      </c>
      <c r="JT7" s="2" t="s">
        <v>212</v>
      </c>
      <c r="JU7" s="2" t="s">
        <v>142</v>
      </c>
      <c r="JV7" s="2" t="s">
        <v>132</v>
      </c>
      <c r="JW7" s="4">
        <v>2</v>
      </c>
      <c r="JX7" s="8">
        <v>189.13</v>
      </c>
      <c r="JY7" s="4">
        <v>1</v>
      </c>
      <c r="JZ7" s="8">
        <v>48.49</v>
      </c>
      <c r="KA7" s="7">
        <v>1</v>
      </c>
      <c r="KB7" s="7">
        <v>2.9004</v>
      </c>
      <c r="KC7" s="2" t="s">
        <v>140</v>
      </c>
      <c r="KD7" s="2" t="s">
        <v>129</v>
      </c>
      <c r="KE7" s="2" t="s">
        <v>188</v>
      </c>
      <c r="KF7" s="2" t="s">
        <v>213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140</v>
      </c>
      <c r="KP7" s="2" t="s">
        <v>166</v>
      </c>
      <c r="KQ7" s="2" t="s">
        <v>214</v>
      </c>
      <c r="KR7" s="2" t="s">
        <v>132</v>
      </c>
      <c r="KS7" s="2" t="s">
        <v>142</v>
      </c>
      <c r="KT7" s="2" t="s">
        <v>132</v>
      </c>
      <c r="KU7" s="4">
        <v>1</v>
      </c>
      <c r="KV7" s="8">
        <v>51</v>
      </c>
      <c r="KW7" s="4">
        <v>18</v>
      </c>
      <c r="KX7" s="8">
        <v>918</v>
      </c>
      <c r="KY7" s="7">
        <v>-0.9444</v>
      </c>
      <c r="KZ7" s="7">
        <v>-0.9444</v>
      </c>
      <c r="LA7" s="2" t="s">
        <v>140</v>
      </c>
      <c r="LB7" s="2" t="s">
        <v>177</v>
      </c>
      <c r="LC7" s="2" t="s">
        <v>196</v>
      </c>
      <c r="LD7" s="2" t="s">
        <v>215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178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178</v>
      </c>
      <c r="LZ7" s="2" t="s">
        <v>166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159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140</v>
      </c>
      <c r="MX7" s="2" t="s">
        <v>129</v>
      </c>
      <c r="MY7" s="2" t="s">
        <v>179</v>
      </c>
      <c r="MZ7" s="2" t="s">
        <v>216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178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178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181</v>
      </c>
      <c r="OT7" s="2" t="s">
        <v>129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178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178</v>
      </c>
      <c r="PR7" s="2" t="s">
        <v>166</v>
      </c>
      <c r="PS7" s="2" t="s">
        <v>132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182</v>
      </c>
      <c r="QD7" s="2" t="s">
        <v>129</v>
      </c>
      <c r="QE7" s="2" t="s">
        <v>132</v>
      </c>
      <c r="QF7" s="2" t="s">
        <v>132</v>
      </c>
      <c r="QG7" s="2" t="s">
        <v>142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159</v>
      </c>
      <c r="RB7" s="2" t="s">
        <v>166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178</v>
      </c>
      <c r="RN7" s="2" t="s">
        <v>129</v>
      </c>
      <c r="RO7" s="2" t="s">
        <v>132</v>
      </c>
      <c r="RP7" s="2" t="s">
        <v>132</v>
      </c>
      <c r="RQ7" s="2" t="s">
        <v>142</v>
      </c>
      <c r="RR7" s="2" t="s">
        <v>183</v>
      </c>
    </row>
    <row r="8">
      <c r="A8" s="2" t="s">
        <v>217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218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219</v>
      </c>
      <c r="Q8" s="2" t="s">
        <v>131</v>
      </c>
      <c r="R8" s="2" t="s">
        <v>132</v>
      </c>
      <c r="S8" s="2" t="s">
        <v>186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187</v>
      </c>
      <c r="Y8" s="2" t="s">
        <v>188</v>
      </c>
      <c r="Z8" s="4">
        <v>116</v>
      </c>
      <c r="AA8" s="4">
        <f>=ROUNDDOWN(8.92307692307692,0)</f>
      </c>
      <c r="AB8" s="5">
        <v>13</v>
      </c>
      <c r="AC8" s="2" t="s">
        <v>220</v>
      </c>
      <c r="AD8" s="4">
        <v>170</v>
      </c>
      <c r="AE8" s="4">
        <v>270</v>
      </c>
      <c r="AF8" s="6">
        <v>65</v>
      </c>
      <c r="AG8" s="6"/>
      <c r="AH8" s="7">
        <v>0.7863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448</v>
      </c>
      <c r="AQ8" s="8">
        <v>24634.84</v>
      </c>
      <c r="AR8" s="4">
        <v>442</v>
      </c>
      <c r="AS8" s="8">
        <v>23939.71</v>
      </c>
      <c r="AT8" s="7">
        <v>0.0136</v>
      </c>
      <c r="AU8" s="7">
        <v>0.029</v>
      </c>
      <c r="AV8" s="4">
        <v>448</v>
      </c>
      <c r="AW8" s="8">
        <v>24634.84</v>
      </c>
      <c r="AX8" s="4">
        <v>442</v>
      </c>
      <c r="AY8" s="8">
        <v>23939.71</v>
      </c>
      <c r="AZ8" s="7">
        <v>0.0136</v>
      </c>
      <c r="BA8" s="7">
        <v>0.029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0.2269</v>
      </c>
      <c r="BJ8" s="4">
        <v>448</v>
      </c>
      <c r="BK8" s="8">
        <v>24634.84</v>
      </c>
      <c r="BL8" s="2" t="s">
        <v>221</v>
      </c>
      <c r="BM8" s="7">
        <v>1</v>
      </c>
      <c r="BN8" s="7">
        <v>1</v>
      </c>
      <c r="BO8" s="4">
        <v>124</v>
      </c>
      <c r="BP8" s="8">
        <v>7090.32</v>
      </c>
      <c r="BQ8" s="4">
        <v>84</v>
      </c>
      <c r="BR8" s="8">
        <v>4803.12</v>
      </c>
      <c r="BS8" s="7">
        <v>0.4762</v>
      </c>
      <c r="BT8" s="7">
        <v>0.4762</v>
      </c>
      <c r="BU8" s="2" t="s">
        <v>140</v>
      </c>
      <c r="BV8" s="2" t="s">
        <v>129</v>
      </c>
      <c r="BW8" s="2" t="s">
        <v>132</v>
      </c>
      <c r="BX8" s="2" t="s">
        <v>154</v>
      </c>
      <c r="BY8" s="2" t="s">
        <v>142</v>
      </c>
      <c r="BZ8" s="2" t="s">
        <v>132</v>
      </c>
      <c r="CA8" s="4">
        <v>39</v>
      </c>
      <c r="CB8" s="8">
        <v>1854.06</v>
      </c>
      <c r="CC8" s="4">
        <v>49</v>
      </c>
      <c r="CD8" s="8">
        <v>2303.73</v>
      </c>
      <c r="CE8" s="7">
        <v>-0.2041</v>
      </c>
      <c r="CF8" s="7">
        <v>-0.1952</v>
      </c>
      <c r="CG8" s="2" t="s">
        <v>140</v>
      </c>
      <c r="CH8" s="2" t="s">
        <v>129</v>
      </c>
      <c r="CI8" s="2" t="s">
        <v>191</v>
      </c>
      <c r="CJ8" s="2" t="s">
        <v>222</v>
      </c>
      <c r="CK8" s="2" t="s">
        <v>142</v>
      </c>
      <c r="CL8" s="2" t="s">
        <v>132</v>
      </c>
      <c r="CM8" s="4">
        <v>36</v>
      </c>
      <c r="CN8" s="8">
        <v>2136.99</v>
      </c>
      <c r="CO8" s="4">
        <v>94</v>
      </c>
      <c r="CP8" s="8">
        <v>5423.78</v>
      </c>
      <c r="CQ8" s="7">
        <v>-0.617</v>
      </c>
      <c r="CR8" s="7">
        <v>-0.606</v>
      </c>
      <c r="CS8" s="2" t="s">
        <v>140</v>
      </c>
      <c r="CT8" s="2" t="s">
        <v>129</v>
      </c>
      <c r="CU8" s="2" t="s">
        <v>188</v>
      </c>
      <c r="CV8" s="2" t="s">
        <v>223</v>
      </c>
      <c r="CW8" s="2" t="s">
        <v>142</v>
      </c>
      <c r="CX8" s="2" t="s">
        <v>132</v>
      </c>
      <c r="CY8" s="4">
        <v>111</v>
      </c>
      <c r="CZ8" s="8">
        <v>6085.02</v>
      </c>
      <c r="DA8" s="4"/>
      <c r="DB8" s="8"/>
      <c r="DC8" s="7"/>
      <c r="DD8" s="7"/>
      <c r="DE8" s="2" t="s">
        <v>140</v>
      </c>
      <c r="DF8" s="2" t="s">
        <v>129</v>
      </c>
      <c r="DG8" s="2" t="s">
        <v>194</v>
      </c>
      <c r="DH8" s="2" t="s">
        <v>224</v>
      </c>
      <c r="DI8" s="2" t="s">
        <v>142</v>
      </c>
      <c r="DJ8" s="2" t="s">
        <v>132</v>
      </c>
      <c r="DK8" s="4">
        <v>39</v>
      </c>
      <c r="DL8" s="8">
        <v>2018.25</v>
      </c>
      <c r="DM8" s="4">
        <v>113</v>
      </c>
      <c r="DN8" s="8">
        <v>5847.75</v>
      </c>
      <c r="DO8" s="7">
        <v>-0.6549</v>
      </c>
      <c r="DP8" s="7">
        <v>-0.6549</v>
      </c>
      <c r="DQ8" s="2" t="s">
        <v>140</v>
      </c>
      <c r="DR8" s="2" t="s">
        <v>129</v>
      </c>
      <c r="DS8" s="2" t="s">
        <v>225</v>
      </c>
      <c r="DT8" s="2" t="s">
        <v>226</v>
      </c>
      <c r="DU8" s="2" t="s">
        <v>142</v>
      </c>
      <c r="DV8" s="2" t="s">
        <v>132</v>
      </c>
      <c r="DW8" s="4">
        <v>45</v>
      </c>
      <c r="DX8" s="8">
        <v>2484</v>
      </c>
      <c r="DY8" s="4">
        <v>68</v>
      </c>
      <c r="DZ8" s="8">
        <v>3753.6</v>
      </c>
      <c r="EA8" s="7">
        <v>-0.3382</v>
      </c>
      <c r="EB8" s="7">
        <v>-0.3382</v>
      </c>
      <c r="EC8" s="2" t="s">
        <v>140</v>
      </c>
      <c r="ED8" s="2" t="s">
        <v>129</v>
      </c>
      <c r="EE8" s="2" t="s">
        <v>198</v>
      </c>
      <c r="EF8" s="2" t="s">
        <v>227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165</v>
      </c>
      <c r="EP8" s="2" t="s">
        <v>129</v>
      </c>
      <c r="EQ8" s="2" t="s">
        <v>228</v>
      </c>
      <c r="ER8" s="2" t="s">
        <v>132</v>
      </c>
      <c r="ES8" s="2" t="s">
        <v>142</v>
      </c>
      <c r="ET8" s="2" t="s">
        <v>132</v>
      </c>
      <c r="EU8" s="4">
        <v>34</v>
      </c>
      <c r="EV8" s="8">
        <v>1863.88</v>
      </c>
      <c r="EW8" s="4"/>
      <c r="EX8" s="8"/>
      <c r="EY8" s="7"/>
      <c r="EZ8" s="7"/>
      <c r="FA8" s="2" t="s">
        <v>140</v>
      </c>
      <c r="FB8" s="2" t="s">
        <v>129</v>
      </c>
      <c r="FC8" s="2" t="s">
        <v>229</v>
      </c>
      <c r="FD8" s="2" t="s">
        <v>230</v>
      </c>
      <c r="FE8" s="2" t="s">
        <v>142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132</v>
      </c>
      <c r="FQ8" s="2" t="s">
        <v>142</v>
      </c>
      <c r="FR8" s="2" t="s">
        <v>132</v>
      </c>
      <c r="FS8" s="4">
        <v>1</v>
      </c>
      <c r="FT8" s="8">
        <v>57.46</v>
      </c>
      <c r="FU8" s="4"/>
      <c r="FV8" s="8"/>
      <c r="FW8" s="7"/>
      <c r="FX8" s="7"/>
      <c r="FY8" s="2" t="s">
        <v>140</v>
      </c>
      <c r="FZ8" s="2" t="s">
        <v>129</v>
      </c>
      <c r="GA8" s="2" t="s">
        <v>157</v>
      </c>
      <c r="GB8" s="2" t="s">
        <v>231</v>
      </c>
      <c r="GC8" s="2" t="s">
        <v>142</v>
      </c>
      <c r="GD8" s="2" t="s">
        <v>132</v>
      </c>
      <c r="GE8" s="4">
        <v>7</v>
      </c>
      <c r="GF8" s="8">
        <v>383.74</v>
      </c>
      <c r="GG8" s="4">
        <v>1</v>
      </c>
      <c r="GH8" s="8">
        <v>54.82</v>
      </c>
      <c r="GI8" s="7">
        <v>6</v>
      </c>
      <c r="GJ8" s="7">
        <v>6</v>
      </c>
      <c r="GK8" s="2" t="s">
        <v>140</v>
      </c>
      <c r="GL8" s="2" t="s">
        <v>129</v>
      </c>
      <c r="GM8" s="2" t="s">
        <v>205</v>
      </c>
      <c r="GN8" s="2" t="s">
        <v>232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132</v>
      </c>
      <c r="HA8" s="2" t="s">
        <v>142</v>
      </c>
      <c r="HB8" s="2" t="s">
        <v>132</v>
      </c>
      <c r="HC8" s="4">
        <v>3</v>
      </c>
      <c r="HD8" s="8">
        <v>164.46</v>
      </c>
      <c r="HE8" s="4">
        <v>3</v>
      </c>
      <c r="HF8" s="8">
        <v>164.46</v>
      </c>
      <c r="HG8" s="7"/>
      <c r="HH8" s="7"/>
      <c r="HI8" s="2" t="s">
        <v>140</v>
      </c>
      <c r="HJ8" s="2" t="s">
        <v>129</v>
      </c>
      <c r="HK8" s="2" t="s">
        <v>233</v>
      </c>
      <c r="HL8" s="2" t="s">
        <v>234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165</v>
      </c>
      <c r="HV8" s="2" t="s">
        <v>129</v>
      </c>
      <c r="HW8" s="2" t="s">
        <v>132</v>
      </c>
      <c r="HX8" s="2" t="s">
        <v>132</v>
      </c>
      <c r="HY8" s="2" t="s">
        <v>142</v>
      </c>
      <c r="HZ8" s="2" t="s">
        <v>132</v>
      </c>
      <c r="IA8" s="4"/>
      <c r="IB8" s="8"/>
      <c r="IC8" s="4">
        <v>17</v>
      </c>
      <c r="ID8" s="8">
        <v>887.57</v>
      </c>
      <c r="IE8" s="7">
        <v>-1</v>
      </c>
      <c r="IF8" s="7">
        <v>-1</v>
      </c>
      <c r="IG8" s="2" t="s">
        <v>140</v>
      </c>
      <c r="IH8" s="2" t="s">
        <v>166</v>
      </c>
      <c r="II8" s="2" t="s">
        <v>209</v>
      </c>
      <c r="IJ8" s="2" t="s">
        <v>235</v>
      </c>
      <c r="IK8" s="2" t="s">
        <v>142</v>
      </c>
      <c r="IL8" s="2" t="s">
        <v>132</v>
      </c>
      <c r="IM8" s="4">
        <v>7</v>
      </c>
      <c r="IN8" s="8">
        <v>394.66</v>
      </c>
      <c r="IO8" s="4">
        <v>3</v>
      </c>
      <c r="IP8" s="8">
        <v>169.14</v>
      </c>
      <c r="IQ8" s="7">
        <v>1.3333</v>
      </c>
      <c r="IR8" s="7">
        <v>1.3333</v>
      </c>
      <c r="IS8" s="2" t="s">
        <v>140</v>
      </c>
      <c r="IT8" s="2" t="s">
        <v>129</v>
      </c>
      <c r="IU8" s="2" t="s">
        <v>236</v>
      </c>
      <c r="IV8" s="2" t="s">
        <v>237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159</v>
      </c>
      <c r="JF8" s="2" t="s">
        <v>129</v>
      </c>
      <c r="JG8" s="2" t="s">
        <v>132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225</v>
      </c>
      <c r="JT8" s="2" t="s">
        <v>238</v>
      </c>
      <c r="JU8" s="2" t="s">
        <v>142</v>
      </c>
      <c r="JV8" s="2" t="s">
        <v>132</v>
      </c>
      <c r="JW8" s="4"/>
      <c r="JX8" s="8"/>
      <c r="JY8" s="4">
        <v>1</v>
      </c>
      <c r="JZ8" s="8">
        <v>72.74</v>
      </c>
      <c r="KA8" s="7">
        <v>-1</v>
      </c>
      <c r="KB8" s="7">
        <v>-1</v>
      </c>
      <c r="KC8" s="2" t="s">
        <v>140</v>
      </c>
      <c r="KD8" s="2" t="s">
        <v>129</v>
      </c>
      <c r="KE8" s="2" t="s">
        <v>188</v>
      </c>
      <c r="KF8" s="2" t="s">
        <v>239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140</v>
      </c>
      <c r="KP8" s="2" t="s">
        <v>166</v>
      </c>
      <c r="KQ8" s="2" t="s">
        <v>214</v>
      </c>
      <c r="KR8" s="2" t="s">
        <v>132</v>
      </c>
      <c r="KS8" s="2" t="s">
        <v>142</v>
      </c>
      <c r="KT8" s="2" t="s">
        <v>132</v>
      </c>
      <c r="KU8" s="4">
        <v>2</v>
      </c>
      <c r="KV8" s="8">
        <v>102</v>
      </c>
      <c r="KW8" s="4">
        <v>9</v>
      </c>
      <c r="KX8" s="8">
        <v>459</v>
      </c>
      <c r="KY8" s="7">
        <v>-0.7778</v>
      </c>
      <c r="KZ8" s="7">
        <v>-0.7778</v>
      </c>
      <c r="LA8" s="2" t="s">
        <v>140</v>
      </c>
      <c r="LB8" s="2" t="s">
        <v>177</v>
      </c>
      <c r="LC8" s="2" t="s">
        <v>240</v>
      </c>
      <c r="LD8" s="2" t="s">
        <v>233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178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178</v>
      </c>
      <c r="LZ8" s="2" t="s">
        <v>166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159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140</v>
      </c>
      <c r="MX8" s="2" t="s">
        <v>129</v>
      </c>
      <c r="MY8" s="2" t="s">
        <v>179</v>
      </c>
      <c r="MZ8" s="2" t="s">
        <v>241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178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178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181</v>
      </c>
      <c r="OT8" s="2" t="s">
        <v>129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178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178</v>
      </c>
      <c r="PR8" s="2" t="s">
        <v>166</v>
      </c>
      <c r="PS8" s="2" t="s">
        <v>132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182</v>
      </c>
      <c r="QD8" s="2" t="s">
        <v>129</v>
      </c>
      <c r="QE8" s="2" t="s">
        <v>132</v>
      </c>
      <c r="QF8" s="2" t="s">
        <v>132</v>
      </c>
      <c r="QG8" s="2" t="s">
        <v>142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159</v>
      </c>
      <c r="RB8" s="2" t="s">
        <v>166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178</v>
      </c>
      <c r="RN8" s="2" t="s">
        <v>129</v>
      </c>
      <c r="RO8" s="2" t="s">
        <v>132</v>
      </c>
      <c r="RP8" s="2" t="s">
        <v>132</v>
      </c>
      <c r="RQ8" s="2" t="s">
        <v>142</v>
      </c>
      <c r="RR8" s="2" t="s">
        <v>183</v>
      </c>
    </row>
    <row r="9">
      <c r="A9" s="2" t="s">
        <v>242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243</v>
      </c>
      <c r="G9" s="2" t="s">
        <v>243</v>
      </c>
      <c r="H9" s="2" t="s">
        <v>243</v>
      </c>
      <c r="I9" s="2" t="s">
        <v>244</v>
      </c>
      <c r="J9" s="2" t="s">
        <v>127</v>
      </c>
      <c r="K9" s="2" t="s">
        <v>245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246</v>
      </c>
      <c r="T9" s="2" t="s">
        <v>132</v>
      </c>
      <c r="U9" s="2" t="s">
        <v>134</v>
      </c>
      <c r="V9" s="2" t="s">
        <v>135</v>
      </c>
      <c r="W9" s="2" t="s">
        <v>247</v>
      </c>
      <c r="X9" s="2" t="s">
        <v>248</v>
      </c>
      <c r="Y9" s="2" t="s">
        <v>249</v>
      </c>
      <c r="Z9" s="4">
        <v>445</v>
      </c>
      <c r="AA9" s="4">
        <f>=ROUNDDOWN(8.72549019607843,0)</f>
      </c>
      <c r="AB9" s="5">
        <v>51</v>
      </c>
      <c r="AC9" s="2" t="s">
        <v>138</v>
      </c>
      <c r="AD9" s="4">
        <v>200</v>
      </c>
      <c r="AE9" s="4">
        <v>750</v>
      </c>
      <c r="AF9" s="6">
        <v>65</v>
      </c>
      <c r="AG9" s="6"/>
      <c r="AH9" s="7">
        <v>0.6521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1453</v>
      </c>
      <c r="AQ9" s="8">
        <v>72339.64</v>
      </c>
      <c r="AR9" s="4">
        <v>465</v>
      </c>
      <c r="AS9" s="8">
        <v>22431.13</v>
      </c>
      <c r="AT9" s="7">
        <v>2.1247</v>
      </c>
      <c r="AU9" s="7">
        <v>2.225</v>
      </c>
      <c r="AV9" s="4">
        <v>1453</v>
      </c>
      <c r="AW9" s="8">
        <v>72339.64</v>
      </c>
      <c r="AX9" s="4">
        <v>465</v>
      </c>
      <c r="AY9" s="8">
        <v>22431.13</v>
      </c>
      <c r="AZ9" s="7">
        <v>2.1247</v>
      </c>
      <c r="BA9" s="7">
        <v>2.225</v>
      </c>
      <c r="BB9" s="7">
        <v>1</v>
      </c>
      <c r="BC9" s="4">
        <v>1453</v>
      </c>
      <c r="BD9" s="8">
        <v>72339.64</v>
      </c>
      <c r="BE9" s="4">
        <v>465</v>
      </c>
      <c r="BF9" s="8">
        <v>22431.13</v>
      </c>
      <c r="BG9" s="7">
        <v>2.1247</v>
      </c>
      <c r="BH9" s="7">
        <v>2.225</v>
      </c>
      <c r="BI9" s="7">
        <v>1</v>
      </c>
      <c r="BJ9" s="4">
        <v>1453</v>
      </c>
      <c r="BK9" s="8">
        <v>72339.64</v>
      </c>
      <c r="BL9" s="2" t="s">
        <v>250</v>
      </c>
      <c r="BM9" s="7">
        <v>1</v>
      </c>
      <c r="BN9" s="7">
        <v>1</v>
      </c>
      <c r="BO9" s="4">
        <v>401</v>
      </c>
      <c r="BP9" s="8">
        <v>21738.21</v>
      </c>
      <c r="BQ9" s="4">
        <v>16</v>
      </c>
      <c r="BR9" s="8">
        <v>867.36</v>
      </c>
      <c r="BS9" s="7">
        <v>24.0625</v>
      </c>
      <c r="BT9" s="7">
        <v>24.0625</v>
      </c>
      <c r="BU9" s="2" t="s">
        <v>140</v>
      </c>
      <c r="BV9" s="2" t="s">
        <v>129</v>
      </c>
      <c r="BW9" s="2" t="s">
        <v>132</v>
      </c>
      <c r="BX9" s="2" t="s">
        <v>251</v>
      </c>
      <c r="BY9" s="2" t="s">
        <v>142</v>
      </c>
      <c r="BZ9" s="2" t="s">
        <v>132</v>
      </c>
      <c r="CA9" s="4">
        <v>311</v>
      </c>
      <c r="CB9" s="8">
        <v>13072.96</v>
      </c>
      <c r="CC9" s="4">
        <v>71</v>
      </c>
      <c r="CD9" s="8">
        <v>3041.29</v>
      </c>
      <c r="CE9" s="7">
        <v>3.3803</v>
      </c>
      <c r="CF9" s="7">
        <v>3.2985</v>
      </c>
      <c r="CG9" s="2" t="s">
        <v>140</v>
      </c>
      <c r="CH9" s="2" t="s">
        <v>129</v>
      </c>
      <c r="CI9" s="2" t="s">
        <v>252</v>
      </c>
      <c r="CJ9" s="2" t="s">
        <v>253</v>
      </c>
      <c r="CK9" s="2" t="s">
        <v>142</v>
      </c>
      <c r="CL9" s="2" t="s">
        <v>132</v>
      </c>
      <c r="CM9" s="4">
        <v>407</v>
      </c>
      <c r="CN9" s="8">
        <v>20524.95</v>
      </c>
      <c r="CO9" s="4">
        <v>240</v>
      </c>
      <c r="CP9" s="8">
        <v>11547.37</v>
      </c>
      <c r="CQ9" s="7">
        <v>0.6958</v>
      </c>
      <c r="CR9" s="7">
        <v>0.7775</v>
      </c>
      <c r="CS9" s="2" t="s">
        <v>140</v>
      </c>
      <c r="CT9" s="2" t="s">
        <v>129</v>
      </c>
      <c r="CU9" s="2" t="s">
        <v>249</v>
      </c>
      <c r="CV9" s="2" t="s">
        <v>254</v>
      </c>
      <c r="CW9" s="2" t="s">
        <v>142</v>
      </c>
      <c r="CX9" s="2" t="s">
        <v>132</v>
      </c>
      <c r="CY9" s="4">
        <v>107</v>
      </c>
      <c r="CZ9" s="8">
        <v>5560.79</v>
      </c>
      <c r="DA9" s="4"/>
      <c r="DB9" s="8"/>
      <c r="DC9" s="7"/>
      <c r="DD9" s="7"/>
      <c r="DE9" s="2" t="s">
        <v>140</v>
      </c>
      <c r="DF9" s="2" t="s">
        <v>129</v>
      </c>
      <c r="DG9" s="2" t="s">
        <v>255</v>
      </c>
      <c r="DH9" s="2" t="s">
        <v>256</v>
      </c>
      <c r="DI9" s="2" t="s">
        <v>142</v>
      </c>
      <c r="DJ9" s="2" t="s">
        <v>132</v>
      </c>
      <c r="DK9" s="4"/>
      <c r="DL9" s="8"/>
      <c r="DM9" s="4">
        <v>32</v>
      </c>
      <c r="DN9" s="8">
        <v>1612.48</v>
      </c>
      <c r="DO9" s="7">
        <v>-1</v>
      </c>
      <c r="DP9" s="7">
        <v>-1</v>
      </c>
      <c r="DQ9" s="2" t="s">
        <v>140</v>
      </c>
      <c r="DR9" s="2" t="s">
        <v>129</v>
      </c>
      <c r="DS9" s="2" t="s">
        <v>257</v>
      </c>
      <c r="DT9" s="2" t="s">
        <v>258</v>
      </c>
      <c r="DU9" s="2" t="s">
        <v>142</v>
      </c>
      <c r="DV9" s="2" t="s">
        <v>132</v>
      </c>
      <c r="DW9" s="4">
        <v>11</v>
      </c>
      <c r="DX9" s="8">
        <v>598.84</v>
      </c>
      <c r="DY9" s="4">
        <v>13</v>
      </c>
      <c r="DZ9" s="8">
        <v>673.07</v>
      </c>
      <c r="EA9" s="7">
        <v>-0.1538</v>
      </c>
      <c r="EB9" s="7">
        <v>-0.1103</v>
      </c>
      <c r="EC9" s="2" t="s">
        <v>140</v>
      </c>
      <c r="ED9" s="2" t="s">
        <v>129</v>
      </c>
      <c r="EE9" s="2" t="s">
        <v>259</v>
      </c>
      <c r="EF9" s="2" t="s">
        <v>260</v>
      </c>
      <c r="EG9" s="2" t="s">
        <v>142</v>
      </c>
      <c r="EH9" s="2" t="s">
        <v>132</v>
      </c>
      <c r="EI9" s="4">
        <v>59</v>
      </c>
      <c r="EJ9" s="8">
        <v>2919.91</v>
      </c>
      <c r="EK9" s="4">
        <v>9</v>
      </c>
      <c r="EL9" s="8">
        <v>445.41</v>
      </c>
      <c r="EM9" s="7">
        <v>5.5556</v>
      </c>
      <c r="EN9" s="7">
        <v>5.5556</v>
      </c>
      <c r="EO9" s="2" t="s">
        <v>140</v>
      </c>
      <c r="EP9" s="2" t="s">
        <v>129</v>
      </c>
      <c r="EQ9" s="2" t="s">
        <v>261</v>
      </c>
      <c r="ER9" s="2" t="s">
        <v>262</v>
      </c>
      <c r="ES9" s="2" t="s">
        <v>142</v>
      </c>
      <c r="ET9" s="2" t="s">
        <v>132</v>
      </c>
      <c r="EU9" s="4">
        <v>83</v>
      </c>
      <c r="EV9" s="8">
        <v>4313.51</v>
      </c>
      <c r="EW9" s="4">
        <v>31</v>
      </c>
      <c r="EX9" s="8">
        <v>1573.23</v>
      </c>
      <c r="EY9" s="7">
        <v>1.6774</v>
      </c>
      <c r="EZ9" s="7">
        <v>1.7418</v>
      </c>
      <c r="FA9" s="2" t="s">
        <v>140</v>
      </c>
      <c r="FB9" s="2" t="s">
        <v>129</v>
      </c>
      <c r="FC9" s="2" t="s">
        <v>257</v>
      </c>
      <c r="FD9" s="2" t="s">
        <v>164</v>
      </c>
      <c r="FE9" s="2" t="s">
        <v>142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129</v>
      </c>
      <c r="FO9" s="2" t="s">
        <v>156</v>
      </c>
      <c r="FP9" s="2" t="s">
        <v>132</v>
      </c>
      <c r="FQ9" s="2" t="s">
        <v>142</v>
      </c>
      <c r="FR9" s="2" t="s">
        <v>132</v>
      </c>
      <c r="FS9" s="4">
        <v>5</v>
      </c>
      <c r="FT9" s="8">
        <v>227.2</v>
      </c>
      <c r="FU9" s="4"/>
      <c r="FV9" s="8"/>
      <c r="FW9" s="7"/>
      <c r="FX9" s="7"/>
      <c r="FY9" s="2" t="s">
        <v>140</v>
      </c>
      <c r="FZ9" s="2" t="s">
        <v>129</v>
      </c>
      <c r="GA9" s="2" t="s">
        <v>263</v>
      </c>
      <c r="GB9" s="2" t="s">
        <v>264</v>
      </c>
      <c r="GC9" s="2" t="s">
        <v>142</v>
      </c>
      <c r="GD9" s="2" t="s">
        <v>132</v>
      </c>
      <c r="GE9" s="4">
        <v>9</v>
      </c>
      <c r="GF9" s="8">
        <v>467.73</v>
      </c>
      <c r="GG9" s="4">
        <v>4</v>
      </c>
      <c r="GH9" s="8">
        <v>193.69</v>
      </c>
      <c r="GI9" s="7">
        <v>1.25</v>
      </c>
      <c r="GJ9" s="7">
        <v>1.4148</v>
      </c>
      <c r="GK9" s="2" t="s">
        <v>140</v>
      </c>
      <c r="GL9" s="2" t="s">
        <v>129</v>
      </c>
      <c r="GM9" s="2" t="s">
        <v>257</v>
      </c>
      <c r="GN9" s="2" t="s">
        <v>164</v>
      </c>
      <c r="GO9" s="2" t="s">
        <v>142</v>
      </c>
      <c r="GP9" s="2" t="s">
        <v>132</v>
      </c>
      <c r="GQ9" s="4"/>
      <c r="GR9" s="8"/>
      <c r="GS9" s="4"/>
      <c r="GT9" s="8"/>
      <c r="GU9" s="7"/>
      <c r="GV9" s="7"/>
      <c r="GW9" s="2" t="s">
        <v>140</v>
      </c>
      <c r="GX9" s="2" t="s">
        <v>129</v>
      </c>
      <c r="GY9" s="2" t="s">
        <v>162</v>
      </c>
      <c r="GZ9" s="2" t="s">
        <v>132</v>
      </c>
      <c r="HA9" s="2" t="s">
        <v>142</v>
      </c>
      <c r="HB9" s="2" t="s">
        <v>132</v>
      </c>
      <c r="HC9" s="4">
        <v>22</v>
      </c>
      <c r="HD9" s="8">
        <v>1053.34</v>
      </c>
      <c r="HE9" s="4">
        <v>22</v>
      </c>
      <c r="HF9" s="8">
        <v>1143.34</v>
      </c>
      <c r="HG9" s="7"/>
      <c r="HH9" s="7">
        <v>-0.0787</v>
      </c>
      <c r="HI9" s="2" t="s">
        <v>140</v>
      </c>
      <c r="HJ9" s="2" t="s">
        <v>129</v>
      </c>
      <c r="HK9" s="2" t="s">
        <v>257</v>
      </c>
      <c r="HL9" s="2" t="s">
        <v>265</v>
      </c>
      <c r="HM9" s="2" t="s">
        <v>142</v>
      </c>
      <c r="HN9" s="2" t="s">
        <v>132</v>
      </c>
      <c r="HO9" s="4">
        <v>7</v>
      </c>
      <c r="HP9" s="8">
        <v>350.12</v>
      </c>
      <c r="HQ9" s="4">
        <v>2</v>
      </c>
      <c r="HR9" s="8">
        <v>102.04</v>
      </c>
      <c r="HS9" s="7">
        <v>2.5</v>
      </c>
      <c r="HT9" s="7">
        <v>2.4312</v>
      </c>
      <c r="HU9" s="2" t="s">
        <v>140</v>
      </c>
      <c r="HV9" s="2" t="s">
        <v>129</v>
      </c>
      <c r="HW9" s="2" t="s">
        <v>207</v>
      </c>
      <c r="HX9" s="2" t="s">
        <v>266</v>
      </c>
      <c r="HY9" s="2" t="s">
        <v>142</v>
      </c>
      <c r="HZ9" s="2" t="s">
        <v>132</v>
      </c>
      <c r="IA9" s="4">
        <v>17</v>
      </c>
      <c r="IB9" s="8">
        <v>796.87</v>
      </c>
      <c r="IC9" s="4">
        <v>15</v>
      </c>
      <c r="ID9" s="8">
        <v>706.35</v>
      </c>
      <c r="IE9" s="7">
        <v>0.1333</v>
      </c>
      <c r="IF9" s="7">
        <v>0.1282</v>
      </c>
      <c r="IG9" s="2" t="s">
        <v>140</v>
      </c>
      <c r="IH9" s="2" t="s">
        <v>166</v>
      </c>
      <c r="II9" s="2" t="s">
        <v>267</v>
      </c>
      <c r="IJ9" s="2" t="s">
        <v>268</v>
      </c>
      <c r="IK9" s="2" t="s">
        <v>142</v>
      </c>
      <c r="IL9" s="2" t="s">
        <v>132</v>
      </c>
      <c r="IM9" s="4">
        <v>3</v>
      </c>
      <c r="IN9" s="8">
        <v>152.36</v>
      </c>
      <c r="IO9" s="4"/>
      <c r="IP9" s="8"/>
      <c r="IQ9" s="7"/>
      <c r="IR9" s="7"/>
      <c r="IS9" s="2" t="s">
        <v>140</v>
      </c>
      <c r="IT9" s="2" t="s">
        <v>129</v>
      </c>
      <c r="IU9" s="2" t="s">
        <v>269</v>
      </c>
      <c r="IV9" s="2" t="s">
        <v>270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159</v>
      </c>
      <c r="JF9" s="2" t="s">
        <v>129</v>
      </c>
      <c r="JG9" s="2" t="s">
        <v>132</v>
      </c>
      <c r="JH9" s="2" t="s">
        <v>132</v>
      </c>
      <c r="JI9" s="2" t="s">
        <v>142</v>
      </c>
      <c r="JJ9" s="2" t="s">
        <v>132</v>
      </c>
      <c r="JK9" s="4">
        <v>2</v>
      </c>
      <c r="JL9" s="8">
        <v>90.88</v>
      </c>
      <c r="JM9" s="4">
        <v>1</v>
      </c>
      <c r="JN9" s="8">
        <v>48.59</v>
      </c>
      <c r="JO9" s="7">
        <v>1</v>
      </c>
      <c r="JP9" s="7">
        <v>0.8703</v>
      </c>
      <c r="JQ9" s="2" t="s">
        <v>140</v>
      </c>
      <c r="JR9" s="2" t="s">
        <v>129</v>
      </c>
      <c r="JS9" s="2" t="s">
        <v>257</v>
      </c>
      <c r="JT9" s="2" t="s">
        <v>266</v>
      </c>
      <c r="JU9" s="2" t="s">
        <v>142</v>
      </c>
      <c r="JV9" s="2" t="s">
        <v>132</v>
      </c>
      <c r="JW9" s="4">
        <v>3</v>
      </c>
      <c r="JX9" s="8">
        <v>191.23</v>
      </c>
      <c r="JY9" s="4">
        <v>3</v>
      </c>
      <c r="JZ9" s="8">
        <v>179.97</v>
      </c>
      <c r="KA9" s="7"/>
      <c r="KB9" s="7">
        <v>0.0626</v>
      </c>
      <c r="KC9" s="2" t="s">
        <v>140</v>
      </c>
      <c r="KD9" s="2" t="s">
        <v>129</v>
      </c>
      <c r="KE9" s="2" t="s">
        <v>271</v>
      </c>
      <c r="KF9" s="2" t="s">
        <v>207</v>
      </c>
      <c r="KG9" s="2" t="s">
        <v>142</v>
      </c>
      <c r="KH9" s="2" t="s">
        <v>132</v>
      </c>
      <c r="KI9" s="4">
        <v>4</v>
      </c>
      <c r="KJ9" s="8">
        <v>181.76</v>
      </c>
      <c r="KK9" s="4"/>
      <c r="KL9" s="8"/>
      <c r="KM9" s="7"/>
      <c r="KN9" s="7"/>
      <c r="KO9" s="2" t="s">
        <v>140</v>
      </c>
      <c r="KP9" s="2" t="s">
        <v>166</v>
      </c>
      <c r="KQ9" s="2" t="s">
        <v>214</v>
      </c>
      <c r="KR9" s="2" t="s">
        <v>272</v>
      </c>
      <c r="KS9" s="2" t="s">
        <v>142</v>
      </c>
      <c r="KT9" s="2" t="s">
        <v>132</v>
      </c>
      <c r="KU9" s="4">
        <v>2</v>
      </c>
      <c r="KV9" s="8">
        <v>98.98</v>
      </c>
      <c r="KW9" s="4">
        <v>6</v>
      </c>
      <c r="KX9" s="8">
        <v>296.94</v>
      </c>
      <c r="KY9" s="7">
        <v>-0.6667</v>
      </c>
      <c r="KZ9" s="7">
        <v>-0.6667</v>
      </c>
      <c r="LA9" s="2" t="s">
        <v>140</v>
      </c>
      <c r="LB9" s="2" t="s">
        <v>177</v>
      </c>
      <c r="LC9" s="2" t="s">
        <v>273</v>
      </c>
      <c r="LD9" s="2" t="s">
        <v>274</v>
      </c>
      <c r="LE9" s="2" t="s">
        <v>142</v>
      </c>
      <c r="LF9" s="2" t="s">
        <v>132</v>
      </c>
      <c r="LG9" s="4"/>
      <c r="LH9" s="8"/>
      <c r="LI9" s="4"/>
      <c r="LJ9" s="8"/>
      <c r="LK9" s="7"/>
      <c r="LL9" s="7"/>
      <c r="LM9" s="2" t="s">
        <v>178</v>
      </c>
      <c r="LN9" s="2" t="s">
        <v>129</v>
      </c>
      <c r="LO9" s="2" t="s">
        <v>132</v>
      </c>
      <c r="LP9" s="2" t="s">
        <v>132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178</v>
      </c>
      <c r="LZ9" s="2" t="s">
        <v>166</v>
      </c>
      <c r="MA9" s="2" t="s">
        <v>132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159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140</v>
      </c>
      <c r="MX9" s="2" t="s">
        <v>129</v>
      </c>
      <c r="MY9" s="2" t="s">
        <v>179</v>
      </c>
      <c r="MZ9" s="2" t="s">
        <v>275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178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178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181</v>
      </c>
      <c r="OT9" s="2" t="s">
        <v>129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178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178</v>
      </c>
      <c r="PR9" s="2" t="s">
        <v>166</v>
      </c>
      <c r="PS9" s="2" t="s">
        <v>132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140</v>
      </c>
      <c r="QD9" s="2" t="s">
        <v>129</v>
      </c>
      <c r="QE9" s="2" t="s">
        <v>276</v>
      </c>
      <c r="QF9" s="2" t="s">
        <v>277</v>
      </c>
      <c r="QG9" s="2" t="s">
        <v>142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178</v>
      </c>
      <c r="RB9" s="2" t="s">
        <v>166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178</v>
      </c>
      <c r="RN9" s="2" t="s">
        <v>129</v>
      </c>
      <c r="RO9" s="2" t="s">
        <v>132</v>
      </c>
      <c r="RP9" s="2" t="s">
        <v>132</v>
      </c>
      <c r="RQ9" s="2" t="s">
        <v>142</v>
      </c>
      <c r="RR9" s="2" t="s">
        <v>183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136</v>
      </c>
      <c r="X10" s="2" t="s">
        <v>248</v>
      </c>
      <c r="Y10" s="2" t="s">
        <v>153</v>
      </c>
      <c r="Z10" s="4">
        <v>316</v>
      </c>
      <c r="AA10" s="4">
        <f>=ROUNDDOWN(13.7391304347826,0)</f>
      </c>
      <c r="AB10" s="5">
        <v>23</v>
      </c>
      <c r="AC10" s="2" t="s">
        <v>138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1149</v>
      </c>
      <c r="AQ10" s="8">
        <v>62385.97</v>
      </c>
      <c r="AR10" s="4">
        <v>904</v>
      </c>
      <c r="AS10" s="8">
        <v>50058.47</v>
      </c>
      <c r="AT10" s="7">
        <v>0.271</v>
      </c>
      <c r="AU10" s="7">
        <v>0.2463</v>
      </c>
      <c r="AV10" s="4">
        <v>1149</v>
      </c>
      <c r="AW10" s="8">
        <v>62385.97</v>
      </c>
      <c r="AX10" s="4">
        <v>904</v>
      </c>
      <c r="AY10" s="8">
        <v>50058.47</v>
      </c>
      <c r="AZ10" s="7">
        <v>0.271</v>
      </c>
      <c r="BA10" s="7">
        <v>0.2463</v>
      </c>
      <c r="BB10" s="7">
        <v>1</v>
      </c>
      <c r="BC10" s="4">
        <v>1149</v>
      </c>
      <c r="BD10" s="8">
        <v>62385.97</v>
      </c>
      <c r="BE10" s="4">
        <v>904</v>
      </c>
      <c r="BF10" s="8">
        <v>50058.47</v>
      </c>
      <c r="BG10" s="7">
        <v>0.271</v>
      </c>
      <c r="BH10" s="7">
        <v>0.2463</v>
      </c>
      <c r="BI10" s="7">
        <v>1</v>
      </c>
      <c r="BJ10" s="4">
        <v>1149</v>
      </c>
      <c r="BK10" s="8">
        <v>62385.97</v>
      </c>
      <c r="BL10" s="2" t="s">
        <v>282</v>
      </c>
      <c r="BM10" s="7">
        <v>1</v>
      </c>
      <c r="BN10" s="7">
        <v>1</v>
      </c>
      <c r="BO10" s="4">
        <v>431</v>
      </c>
      <c r="BP10" s="8">
        <v>24312.71</v>
      </c>
      <c r="BQ10" s="4">
        <v>409</v>
      </c>
      <c r="BR10" s="8">
        <v>23071.69</v>
      </c>
      <c r="BS10" s="7">
        <v>0.0538</v>
      </c>
      <c r="BT10" s="7">
        <v>0.0538</v>
      </c>
      <c r="BU10" s="2" t="s">
        <v>140</v>
      </c>
      <c r="BV10" s="2" t="s">
        <v>129</v>
      </c>
      <c r="BW10" s="2" t="s">
        <v>132</v>
      </c>
      <c r="BX10" s="2" t="s">
        <v>283</v>
      </c>
      <c r="BY10" s="2" t="s">
        <v>142</v>
      </c>
      <c r="BZ10" s="2" t="s">
        <v>132</v>
      </c>
      <c r="CA10" s="4">
        <v>47</v>
      </c>
      <c r="CB10" s="8">
        <v>2117.36</v>
      </c>
      <c r="CC10" s="4">
        <v>27</v>
      </c>
      <c r="CD10" s="8">
        <v>1421.68</v>
      </c>
      <c r="CE10" s="7">
        <v>0.7407</v>
      </c>
      <c r="CF10" s="7">
        <v>0.4893</v>
      </c>
      <c r="CG10" s="2" t="s">
        <v>140</v>
      </c>
      <c r="CH10" s="2" t="s">
        <v>129</v>
      </c>
      <c r="CI10" s="2" t="s">
        <v>147</v>
      </c>
      <c r="CJ10" s="2" t="s">
        <v>284</v>
      </c>
      <c r="CK10" s="2" t="s">
        <v>142</v>
      </c>
      <c r="CL10" s="2" t="s">
        <v>132</v>
      </c>
      <c r="CM10" s="4">
        <v>60</v>
      </c>
      <c r="CN10" s="8">
        <v>3427.46</v>
      </c>
      <c r="CO10" s="4">
        <v>75</v>
      </c>
      <c r="CP10" s="8">
        <v>4118.89</v>
      </c>
      <c r="CQ10" s="7">
        <v>-0.2</v>
      </c>
      <c r="CR10" s="7">
        <v>-0.1679</v>
      </c>
      <c r="CS10" s="2" t="s">
        <v>140</v>
      </c>
      <c r="CT10" s="2" t="s">
        <v>129</v>
      </c>
      <c r="CU10" s="2" t="s">
        <v>153</v>
      </c>
      <c r="CV10" s="2" t="s">
        <v>285</v>
      </c>
      <c r="CW10" s="2" t="s">
        <v>142</v>
      </c>
      <c r="CX10" s="2" t="s">
        <v>132</v>
      </c>
      <c r="CY10" s="4">
        <v>166</v>
      </c>
      <c r="CZ10" s="8">
        <v>8852.78</v>
      </c>
      <c r="DA10" s="4">
        <v>75</v>
      </c>
      <c r="DB10" s="8">
        <v>3999.75</v>
      </c>
      <c r="DC10" s="7">
        <v>1.2133</v>
      </c>
      <c r="DD10" s="7">
        <v>1.2133</v>
      </c>
      <c r="DE10" s="2" t="s">
        <v>140</v>
      </c>
      <c r="DF10" s="2" t="s">
        <v>129</v>
      </c>
      <c r="DG10" s="2" t="s">
        <v>286</v>
      </c>
      <c r="DH10" s="2" t="s">
        <v>287</v>
      </c>
      <c r="DI10" s="2" t="s">
        <v>142</v>
      </c>
      <c r="DJ10" s="2" t="s">
        <v>132</v>
      </c>
      <c r="DK10" s="4">
        <v>132</v>
      </c>
      <c r="DL10" s="8">
        <v>7154.4</v>
      </c>
      <c r="DM10" s="4">
        <v>130</v>
      </c>
      <c r="DN10" s="8">
        <v>7046</v>
      </c>
      <c r="DO10" s="7">
        <v>0.0154</v>
      </c>
      <c r="DP10" s="7">
        <v>0.0154</v>
      </c>
      <c r="DQ10" s="2" t="s">
        <v>140</v>
      </c>
      <c r="DR10" s="2" t="s">
        <v>129</v>
      </c>
      <c r="DS10" s="2" t="s">
        <v>288</v>
      </c>
      <c r="DT10" s="2" t="s">
        <v>289</v>
      </c>
      <c r="DU10" s="2" t="s">
        <v>142</v>
      </c>
      <c r="DV10" s="2" t="s">
        <v>132</v>
      </c>
      <c r="DW10" s="4">
        <v>58</v>
      </c>
      <c r="DX10" s="8">
        <v>3331.52</v>
      </c>
      <c r="DY10" s="4">
        <v>48</v>
      </c>
      <c r="DZ10" s="8">
        <v>2757.12</v>
      </c>
      <c r="EA10" s="7">
        <v>0.2083</v>
      </c>
      <c r="EB10" s="7">
        <v>0.2083</v>
      </c>
      <c r="EC10" s="2" t="s">
        <v>140</v>
      </c>
      <c r="ED10" s="2" t="s">
        <v>129</v>
      </c>
      <c r="EE10" s="2" t="s">
        <v>153</v>
      </c>
      <c r="EF10" s="2" t="s">
        <v>290</v>
      </c>
      <c r="EG10" s="2" t="s">
        <v>142</v>
      </c>
      <c r="EH10" s="2" t="s">
        <v>132</v>
      </c>
      <c r="EI10" s="4"/>
      <c r="EJ10" s="8"/>
      <c r="EK10" s="4"/>
      <c r="EL10" s="8"/>
      <c r="EM10" s="7"/>
      <c r="EN10" s="7"/>
      <c r="EO10" s="2" t="s">
        <v>165</v>
      </c>
      <c r="EP10" s="2" t="s">
        <v>129</v>
      </c>
      <c r="EQ10" s="2" t="s">
        <v>132</v>
      </c>
      <c r="ER10" s="2" t="s">
        <v>132</v>
      </c>
      <c r="ES10" s="2" t="s">
        <v>142</v>
      </c>
      <c r="ET10" s="2" t="s">
        <v>132</v>
      </c>
      <c r="EU10" s="4">
        <v>88</v>
      </c>
      <c r="EV10" s="8">
        <v>4759.04</v>
      </c>
      <c r="EW10" s="4">
        <v>31</v>
      </c>
      <c r="EX10" s="8">
        <v>1676.48</v>
      </c>
      <c r="EY10" s="7">
        <v>1.8387</v>
      </c>
      <c r="EZ10" s="7">
        <v>1.8387</v>
      </c>
      <c r="FA10" s="2" t="s">
        <v>140</v>
      </c>
      <c r="FB10" s="2" t="s">
        <v>129</v>
      </c>
      <c r="FC10" s="2" t="s">
        <v>154</v>
      </c>
      <c r="FD10" s="2" t="s">
        <v>291</v>
      </c>
      <c r="FE10" s="2" t="s">
        <v>142</v>
      </c>
      <c r="FF10" s="2" t="s">
        <v>132</v>
      </c>
      <c r="FG10" s="4">
        <v>118</v>
      </c>
      <c r="FH10" s="8">
        <v>5799.08</v>
      </c>
      <c r="FI10" s="4">
        <v>8</v>
      </c>
      <c r="FJ10" s="8">
        <v>412</v>
      </c>
      <c r="FK10" s="7">
        <v>13.75</v>
      </c>
      <c r="FL10" s="7">
        <v>13.0754</v>
      </c>
      <c r="FM10" s="2" t="s">
        <v>140</v>
      </c>
      <c r="FN10" s="2" t="s">
        <v>129</v>
      </c>
      <c r="FO10" s="2" t="s">
        <v>292</v>
      </c>
      <c r="FP10" s="2" t="s">
        <v>293</v>
      </c>
      <c r="FQ10" s="2" t="s">
        <v>142</v>
      </c>
      <c r="FR10" s="2" t="s">
        <v>132</v>
      </c>
      <c r="FS10" s="4">
        <v>5</v>
      </c>
      <c r="FT10" s="8">
        <v>236.4</v>
      </c>
      <c r="FU10" s="4"/>
      <c r="FV10" s="8"/>
      <c r="FW10" s="7"/>
      <c r="FX10" s="7"/>
      <c r="FY10" s="2" t="s">
        <v>140</v>
      </c>
      <c r="FZ10" s="2" t="s">
        <v>129</v>
      </c>
      <c r="GA10" s="2" t="s">
        <v>157</v>
      </c>
      <c r="GB10" s="2" t="s">
        <v>294</v>
      </c>
      <c r="GC10" s="2" t="s">
        <v>142</v>
      </c>
      <c r="GD10" s="2" t="s">
        <v>132</v>
      </c>
      <c r="GE10" s="4">
        <v>7</v>
      </c>
      <c r="GF10" s="8">
        <v>378.56</v>
      </c>
      <c r="GG10" s="4">
        <v>16</v>
      </c>
      <c r="GH10" s="8">
        <v>865.28</v>
      </c>
      <c r="GI10" s="7">
        <v>-0.5625</v>
      </c>
      <c r="GJ10" s="7">
        <v>-0.5625</v>
      </c>
      <c r="GK10" s="2" t="s">
        <v>140</v>
      </c>
      <c r="GL10" s="2" t="s">
        <v>129</v>
      </c>
      <c r="GM10" s="2" t="s">
        <v>188</v>
      </c>
      <c r="GN10" s="2" t="s">
        <v>295</v>
      </c>
      <c r="GO10" s="2" t="s">
        <v>142</v>
      </c>
      <c r="GP10" s="2" t="s">
        <v>132</v>
      </c>
      <c r="GQ10" s="4"/>
      <c r="GR10" s="8"/>
      <c r="GS10" s="4">
        <v>12</v>
      </c>
      <c r="GT10" s="8">
        <v>618</v>
      </c>
      <c r="GU10" s="7">
        <v>-1</v>
      </c>
      <c r="GV10" s="7">
        <v>-1</v>
      </c>
      <c r="GW10" s="2" t="s">
        <v>140</v>
      </c>
      <c r="GX10" s="2" t="s">
        <v>129</v>
      </c>
      <c r="GY10" s="2" t="s">
        <v>252</v>
      </c>
      <c r="GZ10" s="2" t="s">
        <v>233</v>
      </c>
      <c r="HA10" s="2" t="s">
        <v>142</v>
      </c>
      <c r="HB10" s="2" t="s">
        <v>132</v>
      </c>
      <c r="HC10" s="4">
        <v>3</v>
      </c>
      <c r="HD10" s="8">
        <v>162.24</v>
      </c>
      <c r="HE10" s="4">
        <v>4</v>
      </c>
      <c r="HF10" s="8">
        <v>216.32</v>
      </c>
      <c r="HG10" s="7">
        <v>-0.25</v>
      </c>
      <c r="HH10" s="7">
        <v>-0.25</v>
      </c>
      <c r="HI10" s="2" t="s">
        <v>140</v>
      </c>
      <c r="HJ10" s="2" t="s">
        <v>129</v>
      </c>
      <c r="HK10" s="2" t="s">
        <v>233</v>
      </c>
      <c r="HL10" s="2" t="s">
        <v>293</v>
      </c>
      <c r="HM10" s="2" t="s">
        <v>142</v>
      </c>
      <c r="HN10" s="2" t="s">
        <v>132</v>
      </c>
      <c r="HO10" s="4">
        <v>5</v>
      </c>
      <c r="HP10" s="8">
        <v>261.42</v>
      </c>
      <c r="HQ10" s="4">
        <v>3</v>
      </c>
      <c r="HR10" s="8">
        <v>153.09</v>
      </c>
      <c r="HS10" s="7">
        <v>0.6667</v>
      </c>
      <c r="HT10" s="7">
        <v>0.7076</v>
      </c>
      <c r="HU10" s="2" t="s">
        <v>140</v>
      </c>
      <c r="HV10" s="2" t="s">
        <v>129</v>
      </c>
      <c r="HW10" s="2" t="s">
        <v>286</v>
      </c>
      <c r="HX10" s="2" t="s">
        <v>160</v>
      </c>
      <c r="HY10" s="2" t="s">
        <v>142</v>
      </c>
      <c r="HZ10" s="2" t="s">
        <v>132</v>
      </c>
      <c r="IA10" s="4">
        <v>2</v>
      </c>
      <c r="IB10" s="8">
        <v>103</v>
      </c>
      <c r="IC10" s="4">
        <v>4</v>
      </c>
      <c r="ID10" s="8">
        <v>206</v>
      </c>
      <c r="IE10" s="7">
        <v>-0.5</v>
      </c>
      <c r="IF10" s="7">
        <v>-0.5</v>
      </c>
      <c r="IG10" s="2" t="s">
        <v>140</v>
      </c>
      <c r="IH10" s="2" t="s">
        <v>166</v>
      </c>
      <c r="II10" s="2" t="s">
        <v>296</v>
      </c>
      <c r="IJ10" s="2" t="s">
        <v>297</v>
      </c>
      <c r="IK10" s="2" t="s">
        <v>142</v>
      </c>
      <c r="IL10" s="2" t="s">
        <v>132</v>
      </c>
      <c r="IM10" s="4">
        <v>7</v>
      </c>
      <c r="IN10" s="8">
        <v>364.32</v>
      </c>
      <c r="IO10" s="4">
        <v>17</v>
      </c>
      <c r="IP10" s="8">
        <v>945.54</v>
      </c>
      <c r="IQ10" s="7">
        <v>-0.5882</v>
      </c>
      <c r="IR10" s="7">
        <v>-0.6147</v>
      </c>
      <c r="IS10" s="2" t="s">
        <v>140</v>
      </c>
      <c r="IT10" s="2" t="s">
        <v>129</v>
      </c>
      <c r="IU10" s="2" t="s">
        <v>298</v>
      </c>
      <c r="IV10" s="2" t="s">
        <v>299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159</v>
      </c>
      <c r="JF10" s="2" t="s">
        <v>129</v>
      </c>
      <c r="JG10" s="2" t="s">
        <v>132</v>
      </c>
      <c r="JH10" s="2" t="s">
        <v>132</v>
      </c>
      <c r="JI10" s="2" t="s">
        <v>142</v>
      </c>
      <c r="JJ10" s="2" t="s">
        <v>132</v>
      </c>
      <c r="JK10" s="4">
        <v>10</v>
      </c>
      <c r="JL10" s="8">
        <v>506.16</v>
      </c>
      <c r="JM10" s="4">
        <v>6</v>
      </c>
      <c r="JN10" s="8">
        <v>333.72</v>
      </c>
      <c r="JO10" s="7">
        <v>0.6667</v>
      </c>
      <c r="JP10" s="7">
        <v>0.5167</v>
      </c>
      <c r="JQ10" s="2" t="s">
        <v>140</v>
      </c>
      <c r="JR10" s="2" t="s">
        <v>129</v>
      </c>
      <c r="JS10" s="2" t="s">
        <v>300</v>
      </c>
      <c r="JT10" s="2" t="s">
        <v>160</v>
      </c>
      <c r="JU10" s="2" t="s">
        <v>142</v>
      </c>
      <c r="JV10" s="2" t="s">
        <v>132</v>
      </c>
      <c r="JW10" s="4">
        <v>2</v>
      </c>
      <c r="JX10" s="8">
        <v>171.98</v>
      </c>
      <c r="JY10" s="4"/>
      <c r="JZ10" s="8"/>
      <c r="KA10" s="7"/>
      <c r="KB10" s="7"/>
      <c r="KC10" s="2" t="s">
        <v>140</v>
      </c>
      <c r="KD10" s="2" t="s">
        <v>129</v>
      </c>
      <c r="KE10" s="2" t="s">
        <v>153</v>
      </c>
      <c r="KF10" s="2" t="s">
        <v>301</v>
      </c>
      <c r="KG10" s="2" t="s">
        <v>142</v>
      </c>
      <c r="KH10" s="2" t="s">
        <v>132</v>
      </c>
      <c r="KI10" s="4">
        <v>6</v>
      </c>
      <c r="KJ10" s="8">
        <v>333.72</v>
      </c>
      <c r="KK10" s="4">
        <v>2</v>
      </c>
      <c r="KL10" s="8">
        <v>111.24</v>
      </c>
      <c r="KM10" s="7">
        <v>2</v>
      </c>
      <c r="KN10" s="7">
        <v>2</v>
      </c>
      <c r="KO10" s="2" t="s">
        <v>140</v>
      </c>
      <c r="KP10" s="2" t="s">
        <v>166</v>
      </c>
      <c r="KQ10" s="2" t="s">
        <v>302</v>
      </c>
      <c r="KR10" s="2" t="s">
        <v>303</v>
      </c>
      <c r="KS10" s="2" t="s">
        <v>142</v>
      </c>
      <c r="KT10" s="2" t="s">
        <v>132</v>
      </c>
      <c r="KU10" s="4">
        <v>2</v>
      </c>
      <c r="KV10" s="8">
        <v>113.82</v>
      </c>
      <c r="KW10" s="4">
        <v>37</v>
      </c>
      <c r="KX10" s="8">
        <v>2105.67</v>
      </c>
      <c r="KY10" s="7">
        <v>-0.9459</v>
      </c>
      <c r="KZ10" s="7">
        <v>-0.9459</v>
      </c>
      <c r="LA10" s="2" t="s">
        <v>140</v>
      </c>
      <c r="LB10" s="2" t="s">
        <v>177</v>
      </c>
      <c r="LC10" s="2" t="s">
        <v>304</v>
      </c>
      <c r="LD10" s="2" t="s">
        <v>305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178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159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140</v>
      </c>
      <c r="MX10" s="2" t="s">
        <v>129</v>
      </c>
      <c r="MY10" s="2" t="s">
        <v>179</v>
      </c>
      <c r="MZ10" s="2" t="s">
        <v>306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178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178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181</v>
      </c>
      <c r="OT10" s="2" t="s">
        <v>129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178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178</v>
      </c>
      <c r="PR10" s="2" t="s">
        <v>166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140</v>
      </c>
      <c r="QD10" s="2" t="s">
        <v>129</v>
      </c>
      <c r="QE10" s="2" t="s">
        <v>276</v>
      </c>
      <c r="QF10" s="2" t="s">
        <v>307</v>
      </c>
      <c r="QG10" s="2" t="s">
        <v>142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159</v>
      </c>
      <c r="RB10" s="2" t="s">
        <v>166</v>
      </c>
      <c r="RC10" s="2" t="s">
        <v>132</v>
      </c>
      <c r="RD10" s="2" t="s">
        <v>132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178</v>
      </c>
      <c r="RN10" s="2" t="s">
        <v>129</v>
      </c>
      <c r="RO10" s="2" t="s">
        <v>132</v>
      </c>
      <c r="RP10" s="2" t="s">
        <v>132</v>
      </c>
      <c r="RQ10" s="2" t="s">
        <v>142</v>
      </c>
      <c r="RR10" s="2" t="s">
        <v>183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310</v>
      </c>
      <c r="H11" s="2" t="s">
        <v>311</v>
      </c>
      <c r="I11" s="2" t="s">
        <v>312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219</v>
      </c>
      <c r="Q11" s="2" t="s">
        <v>131</v>
      </c>
      <c r="R11" s="2" t="s">
        <v>132</v>
      </c>
      <c r="S11" s="2" t="s">
        <v>314</v>
      </c>
      <c r="T11" s="2" t="s">
        <v>132</v>
      </c>
      <c r="U11" s="2" t="s">
        <v>315</v>
      </c>
      <c r="V11" s="2" t="s">
        <v>135</v>
      </c>
      <c r="W11" s="2" t="s">
        <v>136</v>
      </c>
      <c r="X11" s="2" t="s">
        <v>132</v>
      </c>
      <c r="Y11" s="2" t="s">
        <v>316</v>
      </c>
      <c r="Z11" s="4">
        <v>299</v>
      </c>
      <c r="AA11" s="4">
        <f>=ROUNDDOWN(18.9240506329114,0)</f>
      </c>
      <c r="AB11" s="5">
        <v>15.8</v>
      </c>
      <c r="AC11" s="2" t="s">
        <v>138</v>
      </c>
      <c r="AD11" s="4">
        <v>100</v>
      </c>
      <c r="AE11" s="4">
        <v>100</v>
      </c>
      <c r="AF11" s="6">
        <v>65</v>
      </c>
      <c r="AG11" s="6"/>
      <c r="AH11" s="7">
        <v>0.9233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678</v>
      </c>
      <c r="AQ11" s="8">
        <v>33256.91</v>
      </c>
      <c r="AR11" s="4">
        <v>1001</v>
      </c>
      <c r="AS11" s="8">
        <v>51380.79</v>
      </c>
      <c r="AT11" s="7">
        <v>-0.3227</v>
      </c>
      <c r="AU11" s="7">
        <v>-0.3527</v>
      </c>
      <c r="AV11" s="4">
        <v>678</v>
      </c>
      <c r="AW11" s="8">
        <v>33256.91</v>
      </c>
      <c r="AX11" s="4">
        <v>1001</v>
      </c>
      <c r="AY11" s="8">
        <v>51380.79</v>
      </c>
      <c r="AZ11" s="7">
        <v>-0.3227</v>
      </c>
      <c r="BA11" s="7">
        <v>-0.3527</v>
      </c>
      <c r="BB11" s="7">
        <v>1</v>
      </c>
      <c r="BC11" s="4">
        <v>1128</v>
      </c>
      <c r="BD11" s="8">
        <v>56179.09</v>
      </c>
      <c r="BE11" s="4">
        <v>1563</v>
      </c>
      <c r="BF11" s="8">
        <v>81767.93</v>
      </c>
      <c r="BG11" s="7">
        <v>-0.2783</v>
      </c>
      <c r="BH11" s="7">
        <v>-0.3129</v>
      </c>
      <c r="BI11" s="7">
        <v>0.592</v>
      </c>
      <c r="BJ11" s="4">
        <v>678</v>
      </c>
      <c r="BK11" s="8">
        <v>33256.91</v>
      </c>
      <c r="BL11" s="2" t="s">
        <v>317</v>
      </c>
      <c r="BM11" s="7">
        <v>1</v>
      </c>
      <c r="BN11" s="7">
        <v>1</v>
      </c>
      <c r="BO11" s="4">
        <v>199</v>
      </c>
      <c r="BP11" s="8">
        <v>9229.62</v>
      </c>
      <c r="BQ11" s="4">
        <v>198</v>
      </c>
      <c r="BR11" s="8">
        <v>9097.44</v>
      </c>
      <c r="BS11" s="7">
        <v>0.0051</v>
      </c>
      <c r="BT11" s="7">
        <v>0.0145</v>
      </c>
      <c r="BU11" s="2" t="s">
        <v>140</v>
      </c>
      <c r="BV11" s="2" t="s">
        <v>129</v>
      </c>
      <c r="BW11" s="2" t="s">
        <v>132</v>
      </c>
      <c r="BX11" s="2" t="s">
        <v>318</v>
      </c>
      <c r="BY11" s="2" t="s">
        <v>142</v>
      </c>
      <c r="BZ11" s="2" t="s">
        <v>132</v>
      </c>
      <c r="CA11" s="4">
        <v>101</v>
      </c>
      <c r="CB11" s="8">
        <v>4018.99</v>
      </c>
      <c r="CC11" s="4">
        <v>139</v>
      </c>
      <c r="CD11" s="8">
        <v>6768.56</v>
      </c>
      <c r="CE11" s="7">
        <v>-0.2734</v>
      </c>
      <c r="CF11" s="7">
        <v>-0.4062</v>
      </c>
      <c r="CG11" s="2" t="s">
        <v>140</v>
      </c>
      <c r="CH11" s="2" t="s">
        <v>129</v>
      </c>
      <c r="CI11" s="2" t="s">
        <v>319</v>
      </c>
      <c r="CJ11" s="2" t="s">
        <v>320</v>
      </c>
      <c r="CK11" s="2" t="s">
        <v>142</v>
      </c>
      <c r="CL11" s="2" t="s">
        <v>132</v>
      </c>
      <c r="CM11" s="4">
        <v>45</v>
      </c>
      <c r="CN11" s="8">
        <v>2474.06</v>
      </c>
      <c r="CO11" s="4">
        <v>124</v>
      </c>
      <c r="CP11" s="8">
        <v>6992.01</v>
      </c>
      <c r="CQ11" s="7">
        <v>-0.6371</v>
      </c>
      <c r="CR11" s="7">
        <v>-0.6462</v>
      </c>
      <c r="CS11" s="2" t="s">
        <v>140</v>
      </c>
      <c r="CT11" s="2" t="s">
        <v>129</v>
      </c>
      <c r="CU11" s="2" t="s">
        <v>321</v>
      </c>
      <c r="CV11" s="2" t="s">
        <v>322</v>
      </c>
      <c r="CW11" s="2" t="s">
        <v>142</v>
      </c>
      <c r="CX11" s="2" t="s">
        <v>132</v>
      </c>
      <c r="CY11" s="4">
        <v>154</v>
      </c>
      <c r="CZ11" s="8">
        <v>8184.32</v>
      </c>
      <c r="DA11" s="4">
        <v>70</v>
      </c>
      <c r="DB11" s="8">
        <v>3905.3</v>
      </c>
      <c r="DC11" s="7">
        <v>1.2</v>
      </c>
      <c r="DD11" s="7">
        <v>1.0957</v>
      </c>
      <c r="DE11" s="2" t="s">
        <v>140</v>
      </c>
      <c r="DF11" s="2" t="s">
        <v>129</v>
      </c>
      <c r="DG11" s="2" t="s">
        <v>323</v>
      </c>
      <c r="DH11" s="2" t="s">
        <v>152</v>
      </c>
      <c r="DI11" s="2" t="s">
        <v>142</v>
      </c>
      <c r="DJ11" s="2" t="s">
        <v>132</v>
      </c>
      <c r="DK11" s="4">
        <v>52</v>
      </c>
      <c r="DL11" s="8">
        <v>2652</v>
      </c>
      <c r="DM11" s="4">
        <v>150</v>
      </c>
      <c r="DN11" s="8">
        <v>7650</v>
      </c>
      <c r="DO11" s="7">
        <v>-0.6533</v>
      </c>
      <c r="DP11" s="7">
        <v>-0.6533</v>
      </c>
      <c r="DQ11" s="2" t="s">
        <v>140</v>
      </c>
      <c r="DR11" s="2" t="s">
        <v>129</v>
      </c>
      <c r="DS11" s="2" t="s">
        <v>319</v>
      </c>
      <c r="DT11" s="2" t="s">
        <v>324</v>
      </c>
      <c r="DU11" s="2" t="s">
        <v>142</v>
      </c>
      <c r="DV11" s="2" t="s">
        <v>132</v>
      </c>
      <c r="DW11" s="4">
        <v>61</v>
      </c>
      <c r="DX11" s="8">
        <v>3171.39</v>
      </c>
      <c r="DY11" s="4">
        <v>193</v>
      </c>
      <c r="DZ11" s="8">
        <v>10034.07</v>
      </c>
      <c r="EA11" s="7">
        <v>-0.6839</v>
      </c>
      <c r="EB11" s="7">
        <v>-0.6839</v>
      </c>
      <c r="EC11" s="2" t="s">
        <v>140</v>
      </c>
      <c r="ED11" s="2" t="s">
        <v>129</v>
      </c>
      <c r="EE11" s="2" t="s">
        <v>325</v>
      </c>
      <c r="EF11" s="2" t="s">
        <v>326</v>
      </c>
      <c r="EG11" s="2" t="s">
        <v>142</v>
      </c>
      <c r="EH11" s="2" t="s">
        <v>132</v>
      </c>
      <c r="EI11" s="4">
        <v>15</v>
      </c>
      <c r="EJ11" s="8">
        <v>855</v>
      </c>
      <c r="EK11" s="4">
        <v>21</v>
      </c>
      <c r="EL11" s="8">
        <v>1197</v>
      </c>
      <c r="EM11" s="7">
        <v>-0.2857</v>
      </c>
      <c r="EN11" s="7">
        <v>-0.2857</v>
      </c>
      <c r="EO11" s="2" t="s">
        <v>140</v>
      </c>
      <c r="EP11" s="2" t="s">
        <v>129</v>
      </c>
      <c r="EQ11" s="2" t="s">
        <v>327</v>
      </c>
      <c r="ER11" s="2" t="s">
        <v>328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166</v>
      </c>
      <c r="FC11" s="2" t="s">
        <v>326</v>
      </c>
      <c r="FD11" s="2" t="s">
        <v>320</v>
      </c>
      <c r="FE11" s="2" t="s">
        <v>142</v>
      </c>
      <c r="FF11" s="2" t="s">
        <v>132</v>
      </c>
      <c r="FG11" s="4">
        <v>5</v>
      </c>
      <c r="FH11" s="8">
        <v>257.68</v>
      </c>
      <c r="FI11" s="4">
        <v>3</v>
      </c>
      <c r="FJ11" s="8">
        <v>159.39</v>
      </c>
      <c r="FK11" s="7">
        <v>0.6667</v>
      </c>
      <c r="FL11" s="7">
        <v>0.6167</v>
      </c>
      <c r="FM11" s="2" t="s">
        <v>140</v>
      </c>
      <c r="FN11" s="2" t="s">
        <v>129</v>
      </c>
      <c r="FO11" s="2" t="s">
        <v>329</v>
      </c>
      <c r="FP11" s="2" t="s">
        <v>330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157</v>
      </c>
      <c r="GB11" s="2" t="s">
        <v>331</v>
      </c>
      <c r="GC11" s="2" t="s">
        <v>142</v>
      </c>
      <c r="GD11" s="2" t="s">
        <v>132</v>
      </c>
      <c r="GE11" s="4">
        <v>2</v>
      </c>
      <c r="GF11" s="8">
        <v>111.58</v>
      </c>
      <c r="GG11" s="4">
        <v>9</v>
      </c>
      <c r="GH11" s="8">
        <v>502.11</v>
      </c>
      <c r="GI11" s="7">
        <v>-0.7778</v>
      </c>
      <c r="GJ11" s="7">
        <v>-0.7778</v>
      </c>
      <c r="GK11" s="2" t="s">
        <v>140</v>
      </c>
      <c r="GL11" s="2" t="s">
        <v>129</v>
      </c>
      <c r="GM11" s="2" t="s">
        <v>332</v>
      </c>
      <c r="GN11" s="2" t="s">
        <v>333</v>
      </c>
      <c r="GO11" s="2" t="s">
        <v>142</v>
      </c>
      <c r="GP11" s="2" t="s">
        <v>132</v>
      </c>
      <c r="GQ11" s="4">
        <v>12</v>
      </c>
      <c r="GR11" s="8">
        <v>637.56</v>
      </c>
      <c r="GS11" s="4">
        <v>11</v>
      </c>
      <c r="GT11" s="8">
        <v>584.43</v>
      </c>
      <c r="GU11" s="7">
        <v>0.0909</v>
      </c>
      <c r="GV11" s="7">
        <v>0.0909</v>
      </c>
      <c r="GW11" s="2" t="s">
        <v>140</v>
      </c>
      <c r="GX11" s="2" t="s">
        <v>129</v>
      </c>
      <c r="GY11" s="2" t="s">
        <v>334</v>
      </c>
      <c r="GZ11" s="2" t="s">
        <v>335</v>
      </c>
      <c r="HA11" s="2" t="s">
        <v>142</v>
      </c>
      <c r="HB11" s="2" t="s">
        <v>132</v>
      </c>
      <c r="HC11" s="4">
        <v>13</v>
      </c>
      <c r="HD11" s="8">
        <v>699.05</v>
      </c>
      <c r="HE11" s="4">
        <v>19</v>
      </c>
      <c r="HF11" s="8">
        <v>1060.01</v>
      </c>
      <c r="HG11" s="7">
        <v>-0.3158</v>
      </c>
      <c r="HH11" s="7">
        <v>-0.3405</v>
      </c>
      <c r="HI11" s="2" t="s">
        <v>140</v>
      </c>
      <c r="HJ11" s="2" t="s">
        <v>129</v>
      </c>
      <c r="HK11" s="2" t="s">
        <v>163</v>
      </c>
      <c r="HL11" s="2" t="s">
        <v>336</v>
      </c>
      <c r="HM11" s="2" t="s">
        <v>142</v>
      </c>
      <c r="HN11" s="2" t="s">
        <v>132</v>
      </c>
      <c r="HO11" s="4">
        <v>6</v>
      </c>
      <c r="HP11" s="8">
        <v>309.84</v>
      </c>
      <c r="HQ11" s="4">
        <v>6</v>
      </c>
      <c r="HR11" s="8">
        <v>344.28</v>
      </c>
      <c r="HS11" s="7"/>
      <c r="HT11" s="7">
        <v>-0.1</v>
      </c>
      <c r="HU11" s="2" t="s">
        <v>140</v>
      </c>
      <c r="HV11" s="2" t="s">
        <v>129</v>
      </c>
      <c r="HW11" s="2" t="s">
        <v>337</v>
      </c>
      <c r="HX11" s="2" t="s">
        <v>296</v>
      </c>
      <c r="HY11" s="2" t="s">
        <v>142</v>
      </c>
      <c r="HZ11" s="2" t="s">
        <v>132</v>
      </c>
      <c r="IA11" s="4">
        <v>8</v>
      </c>
      <c r="IB11" s="8">
        <v>401.13</v>
      </c>
      <c r="IC11" s="4">
        <v>19</v>
      </c>
      <c r="ID11" s="8">
        <v>1004.16</v>
      </c>
      <c r="IE11" s="7">
        <v>-0.5789</v>
      </c>
      <c r="IF11" s="7">
        <v>-0.6005</v>
      </c>
      <c r="IG11" s="2" t="s">
        <v>140</v>
      </c>
      <c r="IH11" s="2" t="s">
        <v>166</v>
      </c>
      <c r="II11" s="2" t="s">
        <v>338</v>
      </c>
      <c r="IJ11" s="2" t="s">
        <v>339</v>
      </c>
      <c r="IK11" s="2" t="s">
        <v>142</v>
      </c>
      <c r="IL11" s="2" t="s">
        <v>132</v>
      </c>
      <c r="IM11" s="4">
        <v>2</v>
      </c>
      <c r="IN11" s="8">
        <v>97.54</v>
      </c>
      <c r="IO11" s="4">
        <v>3</v>
      </c>
      <c r="IP11" s="8">
        <v>172.14</v>
      </c>
      <c r="IQ11" s="7">
        <v>-0.3333</v>
      </c>
      <c r="IR11" s="7">
        <v>-0.4334</v>
      </c>
      <c r="IS11" s="2" t="s">
        <v>140</v>
      </c>
      <c r="IT11" s="2" t="s">
        <v>129</v>
      </c>
      <c r="IU11" s="2" t="s">
        <v>169</v>
      </c>
      <c r="IV11" s="2" t="s">
        <v>340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159</v>
      </c>
      <c r="JF11" s="2" t="s">
        <v>129</v>
      </c>
      <c r="JG11" s="2" t="s">
        <v>132</v>
      </c>
      <c r="JH11" s="2" t="s">
        <v>132</v>
      </c>
      <c r="JI11" s="2" t="s">
        <v>142</v>
      </c>
      <c r="JJ11" s="2" t="s">
        <v>132</v>
      </c>
      <c r="JK11" s="4">
        <v>2</v>
      </c>
      <c r="JL11" s="8">
        <v>106.15</v>
      </c>
      <c r="JM11" s="4">
        <v>1</v>
      </c>
      <c r="JN11" s="8">
        <v>57.38</v>
      </c>
      <c r="JO11" s="7">
        <v>1</v>
      </c>
      <c r="JP11" s="7">
        <v>0.8499</v>
      </c>
      <c r="JQ11" s="2" t="s">
        <v>140</v>
      </c>
      <c r="JR11" s="2" t="s">
        <v>129</v>
      </c>
      <c r="JS11" s="2" t="s">
        <v>341</v>
      </c>
      <c r="JT11" s="2" t="s">
        <v>342</v>
      </c>
      <c r="JU11" s="2" t="s">
        <v>142</v>
      </c>
      <c r="JV11" s="2" t="s">
        <v>132</v>
      </c>
      <c r="JW11" s="4"/>
      <c r="JX11" s="8"/>
      <c r="JY11" s="4">
        <v>1</v>
      </c>
      <c r="JZ11" s="8">
        <v>92.99</v>
      </c>
      <c r="KA11" s="7">
        <v>-1</v>
      </c>
      <c r="KB11" s="7">
        <v>-1</v>
      </c>
      <c r="KC11" s="2" t="s">
        <v>140</v>
      </c>
      <c r="KD11" s="2" t="s">
        <v>129</v>
      </c>
      <c r="KE11" s="2" t="s">
        <v>321</v>
      </c>
      <c r="KF11" s="2" t="s">
        <v>343</v>
      </c>
      <c r="KG11" s="2" t="s">
        <v>142</v>
      </c>
      <c r="KH11" s="2" t="s">
        <v>132</v>
      </c>
      <c r="KI11" s="4"/>
      <c r="KJ11" s="8"/>
      <c r="KK11" s="4">
        <v>4</v>
      </c>
      <c r="KL11" s="8">
        <v>229.52</v>
      </c>
      <c r="KM11" s="7">
        <v>-1</v>
      </c>
      <c r="KN11" s="7">
        <v>-1</v>
      </c>
      <c r="KO11" s="2" t="s">
        <v>140</v>
      </c>
      <c r="KP11" s="2" t="s">
        <v>166</v>
      </c>
      <c r="KQ11" s="2" t="s">
        <v>175</v>
      </c>
      <c r="KR11" s="2" t="s">
        <v>344</v>
      </c>
      <c r="KS11" s="2" t="s">
        <v>142</v>
      </c>
      <c r="KT11" s="2" t="s">
        <v>132</v>
      </c>
      <c r="KU11" s="4">
        <v>1</v>
      </c>
      <c r="KV11" s="8">
        <v>51</v>
      </c>
      <c r="KW11" s="4">
        <v>30</v>
      </c>
      <c r="KX11" s="8">
        <v>1530</v>
      </c>
      <c r="KY11" s="7">
        <v>-0.9667</v>
      </c>
      <c r="KZ11" s="7">
        <v>-0.9667</v>
      </c>
      <c r="LA11" s="2" t="s">
        <v>140</v>
      </c>
      <c r="LB11" s="2" t="s">
        <v>177</v>
      </c>
      <c r="LC11" s="2" t="s">
        <v>320</v>
      </c>
      <c r="LD11" s="2" t="s">
        <v>345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178</v>
      </c>
      <c r="LN11" s="2" t="s">
        <v>129</v>
      </c>
      <c r="LO11" s="2" t="s">
        <v>132</v>
      </c>
      <c r="LP11" s="2" t="s">
        <v>132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178</v>
      </c>
      <c r="LZ11" s="2" t="s">
        <v>166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159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140</v>
      </c>
      <c r="MX11" s="2" t="s">
        <v>129</v>
      </c>
      <c r="MY11" s="2" t="s">
        <v>179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178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178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178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178</v>
      </c>
      <c r="PR11" s="2" t="s">
        <v>166</v>
      </c>
      <c r="PS11" s="2" t="s">
        <v>132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182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159</v>
      </c>
      <c r="RB11" s="2" t="s">
        <v>166</v>
      </c>
      <c r="RC11" s="2" t="s">
        <v>132</v>
      </c>
      <c r="RD11" s="2" t="s">
        <v>132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178</v>
      </c>
      <c r="RN11" s="2" t="s">
        <v>129</v>
      </c>
      <c r="RO11" s="2" t="s">
        <v>132</v>
      </c>
      <c r="RP11" s="2" t="s">
        <v>132</v>
      </c>
      <c r="RQ11" s="2" t="s">
        <v>142</v>
      </c>
      <c r="RR11" s="2" t="s">
        <v>183</v>
      </c>
    </row>
    <row r="12">
      <c r="A12" s="2" t="s">
        <v>346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309</v>
      </c>
      <c r="G12" s="2" t="s">
        <v>310</v>
      </c>
      <c r="H12" s="2" t="s">
        <v>311</v>
      </c>
      <c r="I12" s="2" t="s">
        <v>312</v>
      </c>
      <c r="J12" s="2" t="s">
        <v>127</v>
      </c>
      <c r="K12" s="2" t="s">
        <v>347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348</v>
      </c>
      <c r="Q12" s="2" t="s">
        <v>131</v>
      </c>
      <c r="R12" s="2" t="s">
        <v>132</v>
      </c>
      <c r="S12" s="2" t="s">
        <v>314</v>
      </c>
      <c r="T12" s="2" t="s">
        <v>132</v>
      </c>
      <c r="U12" s="2" t="s">
        <v>315</v>
      </c>
      <c r="V12" s="2" t="s">
        <v>135</v>
      </c>
      <c r="W12" s="2" t="s">
        <v>136</v>
      </c>
      <c r="X12" s="2" t="s">
        <v>247</v>
      </c>
      <c r="Y12" s="2" t="s">
        <v>349</v>
      </c>
      <c r="Z12" s="4">
        <v>55</v>
      </c>
      <c r="AA12" s="4">
        <f>=ROUNDDOWN(6.79012345679012,0)</f>
      </c>
      <c r="AB12" s="5">
        <v>8.1</v>
      </c>
      <c r="AC12" s="2" t="s">
        <v>220</v>
      </c>
      <c r="AD12" s="4">
        <v>100</v>
      </c>
      <c r="AE12" s="4">
        <v>100</v>
      </c>
      <c r="AF12" s="6">
        <v>65</v>
      </c>
      <c r="AG12" s="6"/>
      <c r="AH12" s="7">
        <v>0.737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253</v>
      </c>
      <c r="AQ12" s="8">
        <v>13383.79</v>
      </c>
      <c r="AR12" s="4">
        <v>423</v>
      </c>
      <c r="AS12" s="8">
        <v>22568.6</v>
      </c>
      <c r="AT12" s="7">
        <v>-0.4019</v>
      </c>
      <c r="AU12" s="7">
        <v>-0.407</v>
      </c>
      <c r="AV12" s="4">
        <v>253</v>
      </c>
      <c r="AW12" s="8">
        <v>13383.79</v>
      </c>
      <c r="AX12" s="4">
        <v>423</v>
      </c>
      <c r="AY12" s="8">
        <v>22568.6</v>
      </c>
      <c r="AZ12" s="7">
        <v>-0.4019</v>
      </c>
      <c r="BA12" s="7">
        <v>-0.407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0.2382</v>
      </c>
      <c r="BJ12" s="4">
        <v>253</v>
      </c>
      <c r="BK12" s="8">
        <v>13383.79</v>
      </c>
      <c r="BL12" s="2" t="s">
        <v>350</v>
      </c>
      <c r="BM12" s="7">
        <v>1</v>
      </c>
      <c r="BN12" s="7">
        <v>1</v>
      </c>
      <c r="BO12" s="4">
        <v>86</v>
      </c>
      <c r="BP12" s="8">
        <v>5004.34</v>
      </c>
      <c r="BQ12" s="4">
        <v>53</v>
      </c>
      <c r="BR12" s="8">
        <v>3084.07</v>
      </c>
      <c r="BS12" s="7">
        <v>0.6226</v>
      </c>
      <c r="BT12" s="7">
        <v>0.6226</v>
      </c>
      <c r="BU12" s="2" t="s">
        <v>140</v>
      </c>
      <c r="BV12" s="2" t="s">
        <v>129</v>
      </c>
      <c r="BW12" s="2" t="s">
        <v>132</v>
      </c>
      <c r="BX12" s="2" t="s">
        <v>251</v>
      </c>
      <c r="BY12" s="2" t="s">
        <v>142</v>
      </c>
      <c r="BZ12" s="2" t="s">
        <v>132</v>
      </c>
      <c r="CA12" s="4">
        <v>41</v>
      </c>
      <c r="CB12" s="8">
        <v>1671.9</v>
      </c>
      <c r="CC12" s="4">
        <v>27</v>
      </c>
      <c r="CD12" s="8">
        <v>1308.84</v>
      </c>
      <c r="CE12" s="7">
        <v>0.5185</v>
      </c>
      <c r="CF12" s="7">
        <v>0.2774</v>
      </c>
      <c r="CG12" s="2" t="s">
        <v>140</v>
      </c>
      <c r="CH12" s="2" t="s">
        <v>129</v>
      </c>
      <c r="CI12" s="2" t="s">
        <v>259</v>
      </c>
      <c r="CJ12" s="2" t="s">
        <v>351</v>
      </c>
      <c r="CK12" s="2" t="s">
        <v>142</v>
      </c>
      <c r="CL12" s="2" t="s">
        <v>132</v>
      </c>
      <c r="CM12" s="4">
        <v>16</v>
      </c>
      <c r="CN12" s="8">
        <v>883.51</v>
      </c>
      <c r="CO12" s="4">
        <v>124</v>
      </c>
      <c r="CP12" s="8">
        <v>6390.38</v>
      </c>
      <c r="CQ12" s="7">
        <v>-0.871</v>
      </c>
      <c r="CR12" s="7">
        <v>-0.8617</v>
      </c>
      <c r="CS12" s="2" t="s">
        <v>140</v>
      </c>
      <c r="CT12" s="2" t="s">
        <v>129</v>
      </c>
      <c r="CU12" s="2" t="s">
        <v>352</v>
      </c>
      <c r="CV12" s="2" t="s">
        <v>192</v>
      </c>
      <c r="CW12" s="2" t="s">
        <v>142</v>
      </c>
      <c r="CX12" s="2" t="s">
        <v>132</v>
      </c>
      <c r="CY12" s="4">
        <v>12</v>
      </c>
      <c r="CZ12" s="8">
        <v>638.79</v>
      </c>
      <c r="DA12" s="4">
        <v>1</v>
      </c>
      <c r="DB12" s="8">
        <v>55.79</v>
      </c>
      <c r="DC12" s="7">
        <v>11</v>
      </c>
      <c r="DD12" s="7">
        <v>10.4499</v>
      </c>
      <c r="DE12" s="2" t="s">
        <v>140</v>
      </c>
      <c r="DF12" s="2" t="s">
        <v>129</v>
      </c>
      <c r="DG12" s="2" t="s">
        <v>353</v>
      </c>
      <c r="DH12" s="2" t="s">
        <v>354</v>
      </c>
      <c r="DI12" s="2" t="s">
        <v>142</v>
      </c>
      <c r="DJ12" s="2" t="s">
        <v>132</v>
      </c>
      <c r="DK12" s="4">
        <v>21</v>
      </c>
      <c r="DL12" s="8">
        <v>1071</v>
      </c>
      <c r="DM12" s="4">
        <v>21</v>
      </c>
      <c r="DN12" s="8">
        <v>1071</v>
      </c>
      <c r="DO12" s="7"/>
      <c r="DP12" s="7"/>
      <c r="DQ12" s="2" t="s">
        <v>140</v>
      </c>
      <c r="DR12" s="2" t="s">
        <v>129</v>
      </c>
      <c r="DS12" s="2" t="s">
        <v>355</v>
      </c>
      <c r="DT12" s="2" t="s">
        <v>229</v>
      </c>
      <c r="DU12" s="2" t="s">
        <v>142</v>
      </c>
      <c r="DV12" s="2" t="s">
        <v>132</v>
      </c>
      <c r="DW12" s="4">
        <v>45</v>
      </c>
      <c r="DX12" s="8">
        <v>2339.55</v>
      </c>
      <c r="DY12" s="4">
        <v>134</v>
      </c>
      <c r="DZ12" s="8">
        <v>7153.42</v>
      </c>
      <c r="EA12" s="7">
        <v>-0.6642</v>
      </c>
      <c r="EB12" s="7">
        <v>-0.6729</v>
      </c>
      <c r="EC12" s="2" t="s">
        <v>140</v>
      </c>
      <c r="ED12" s="2" t="s">
        <v>129</v>
      </c>
      <c r="EE12" s="2" t="s">
        <v>356</v>
      </c>
      <c r="EF12" s="2" t="s">
        <v>357</v>
      </c>
      <c r="EG12" s="2" t="s">
        <v>142</v>
      </c>
      <c r="EH12" s="2" t="s">
        <v>132</v>
      </c>
      <c r="EI12" s="4">
        <v>14</v>
      </c>
      <c r="EJ12" s="8">
        <v>798</v>
      </c>
      <c r="EK12" s="4">
        <v>6</v>
      </c>
      <c r="EL12" s="8">
        <v>342</v>
      </c>
      <c r="EM12" s="7">
        <v>1.3333</v>
      </c>
      <c r="EN12" s="7">
        <v>1.3333</v>
      </c>
      <c r="EO12" s="2" t="s">
        <v>140</v>
      </c>
      <c r="EP12" s="2" t="s">
        <v>129</v>
      </c>
      <c r="EQ12" s="2" t="s">
        <v>261</v>
      </c>
      <c r="ER12" s="2" t="s">
        <v>358</v>
      </c>
      <c r="ES12" s="2" t="s">
        <v>142</v>
      </c>
      <c r="ET12" s="2" t="s">
        <v>132</v>
      </c>
      <c r="EU12" s="4">
        <v>3</v>
      </c>
      <c r="EV12" s="8">
        <v>167.37</v>
      </c>
      <c r="EW12" s="4">
        <v>37</v>
      </c>
      <c r="EX12" s="8">
        <v>2064.23</v>
      </c>
      <c r="EY12" s="7">
        <v>-0.9189</v>
      </c>
      <c r="EZ12" s="7">
        <v>-0.9189</v>
      </c>
      <c r="FA12" s="2" t="s">
        <v>140</v>
      </c>
      <c r="FB12" s="2" t="s">
        <v>129</v>
      </c>
      <c r="FC12" s="2" t="s">
        <v>154</v>
      </c>
      <c r="FD12" s="2" t="s">
        <v>359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132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157</v>
      </c>
      <c r="GB12" s="2" t="s">
        <v>132</v>
      </c>
      <c r="GC12" s="2" t="s">
        <v>142</v>
      </c>
      <c r="GD12" s="2" t="s">
        <v>132</v>
      </c>
      <c r="GE12" s="4">
        <v>3</v>
      </c>
      <c r="GF12" s="8">
        <v>161.79</v>
      </c>
      <c r="GG12" s="4">
        <v>8</v>
      </c>
      <c r="GH12" s="8">
        <v>446.32</v>
      </c>
      <c r="GI12" s="7">
        <v>-0.625</v>
      </c>
      <c r="GJ12" s="7">
        <v>-0.6375</v>
      </c>
      <c r="GK12" s="2" t="s">
        <v>140</v>
      </c>
      <c r="GL12" s="2" t="s">
        <v>129</v>
      </c>
      <c r="GM12" s="2" t="s">
        <v>205</v>
      </c>
      <c r="GN12" s="2" t="s">
        <v>154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171</v>
      </c>
      <c r="GX12" s="2" t="s">
        <v>129</v>
      </c>
      <c r="GY12" s="2" t="s">
        <v>360</v>
      </c>
      <c r="GZ12" s="2" t="s">
        <v>132</v>
      </c>
      <c r="HA12" s="2" t="s">
        <v>142</v>
      </c>
      <c r="HB12" s="2" t="s">
        <v>132</v>
      </c>
      <c r="HC12" s="4">
        <v>3</v>
      </c>
      <c r="HD12" s="8">
        <v>167.37</v>
      </c>
      <c r="HE12" s="4">
        <v>1</v>
      </c>
      <c r="HF12" s="8">
        <v>55.79</v>
      </c>
      <c r="HG12" s="7">
        <v>2</v>
      </c>
      <c r="HH12" s="7">
        <v>2</v>
      </c>
      <c r="HI12" s="2" t="s">
        <v>140</v>
      </c>
      <c r="HJ12" s="2" t="s">
        <v>129</v>
      </c>
      <c r="HK12" s="2" t="s">
        <v>233</v>
      </c>
      <c r="HL12" s="2" t="s">
        <v>361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165</v>
      </c>
      <c r="HV12" s="2" t="s">
        <v>129</v>
      </c>
      <c r="HW12" s="2" t="s">
        <v>132</v>
      </c>
      <c r="HX12" s="2" t="s">
        <v>132</v>
      </c>
      <c r="HY12" s="2" t="s">
        <v>142</v>
      </c>
      <c r="HZ12" s="2" t="s">
        <v>132</v>
      </c>
      <c r="IA12" s="4">
        <v>8</v>
      </c>
      <c r="IB12" s="8">
        <v>401.13</v>
      </c>
      <c r="IC12" s="4">
        <v>2</v>
      </c>
      <c r="ID12" s="8">
        <v>106.26</v>
      </c>
      <c r="IE12" s="7">
        <v>3</v>
      </c>
      <c r="IF12" s="7">
        <v>2.775</v>
      </c>
      <c r="IG12" s="2" t="s">
        <v>140</v>
      </c>
      <c r="IH12" s="2" t="s">
        <v>166</v>
      </c>
      <c r="II12" s="2" t="s">
        <v>259</v>
      </c>
      <c r="IJ12" s="2" t="s">
        <v>362</v>
      </c>
      <c r="IK12" s="2" t="s">
        <v>142</v>
      </c>
      <c r="IL12" s="2" t="s">
        <v>132</v>
      </c>
      <c r="IM12" s="4"/>
      <c r="IN12" s="8"/>
      <c r="IO12" s="4">
        <v>2</v>
      </c>
      <c r="IP12" s="8">
        <v>114.76</v>
      </c>
      <c r="IQ12" s="7">
        <v>-1</v>
      </c>
      <c r="IR12" s="7">
        <v>-1</v>
      </c>
      <c r="IS12" s="2" t="s">
        <v>140</v>
      </c>
      <c r="IT12" s="2" t="s">
        <v>129</v>
      </c>
      <c r="IU12" s="2" t="s">
        <v>363</v>
      </c>
      <c r="IV12" s="2" t="s">
        <v>234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159</v>
      </c>
      <c r="JF12" s="2" t="s">
        <v>129</v>
      </c>
      <c r="JG12" s="2" t="s">
        <v>132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171</v>
      </c>
      <c r="JR12" s="2" t="s">
        <v>129</v>
      </c>
      <c r="JS12" s="2" t="s">
        <v>364</v>
      </c>
      <c r="JT12" s="2" t="s">
        <v>132</v>
      </c>
      <c r="JU12" s="2" t="s">
        <v>142</v>
      </c>
      <c r="JV12" s="2" t="s">
        <v>132</v>
      </c>
      <c r="JW12" s="4">
        <v>1</v>
      </c>
      <c r="JX12" s="8">
        <v>79.04</v>
      </c>
      <c r="JY12" s="4">
        <v>1</v>
      </c>
      <c r="JZ12" s="8">
        <v>69.74</v>
      </c>
      <c r="KA12" s="7"/>
      <c r="KB12" s="7">
        <v>0.1334</v>
      </c>
      <c r="KC12" s="2" t="s">
        <v>140</v>
      </c>
      <c r="KD12" s="2" t="s">
        <v>129</v>
      </c>
      <c r="KE12" s="2" t="s">
        <v>352</v>
      </c>
      <c r="KF12" s="2" t="s">
        <v>202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182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>
        <v>6</v>
      </c>
      <c r="KX12" s="8">
        <v>306</v>
      </c>
      <c r="KY12" s="7">
        <v>-1</v>
      </c>
      <c r="KZ12" s="7">
        <v>-1</v>
      </c>
      <c r="LA12" s="2" t="s">
        <v>140</v>
      </c>
      <c r="LB12" s="2" t="s">
        <v>177</v>
      </c>
      <c r="LC12" s="2" t="s">
        <v>273</v>
      </c>
      <c r="LD12" s="2" t="s">
        <v>274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178</v>
      </c>
      <c r="LN12" s="2" t="s">
        <v>129</v>
      </c>
      <c r="LO12" s="2" t="s">
        <v>132</v>
      </c>
      <c r="LP12" s="2" t="s">
        <v>132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178</v>
      </c>
      <c r="LZ12" s="2" t="s">
        <v>166</v>
      </c>
      <c r="MA12" s="2" t="s">
        <v>132</v>
      </c>
      <c r="MB12" s="2" t="s">
        <v>132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159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140</v>
      </c>
      <c r="MX12" s="2" t="s">
        <v>129</v>
      </c>
      <c r="MY12" s="2" t="s">
        <v>179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178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178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181</v>
      </c>
      <c r="OT12" s="2" t="s">
        <v>129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178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178</v>
      </c>
      <c r="PR12" s="2" t="s">
        <v>166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159</v>
      </c>
      <c r="RB12" s="2" t="s">
        <v>166</v>
      </c>
      <c r="RC12" s="2" t="s">
        <v>132</v>
      </c>
      <c r="RD12" s="2" t="s">
        <v>132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178</v>
      </c>
      <c r="RN12" s="2" t="s">
        <v>129</v>
      </c>
      <c r="RO12" s="2" t="s">
        <v>132</v>
      </c>
      <c r="RP12" s="2" t="s">
        <v>132</v>
      </c>
      <c r="RQ12" s="2" t="s">
        <v>142</v>
      </c>
      <c r="RR12" s="2" t="s">
        <v>183</v>
      </c>
    </row>
    <row r="13">
      <c r="A13" s="2" t="s">
        <v>365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309</v>
      </c>
      <c r="G13" s="2" t="s">
        <v>310</v>
      </c>
      <c r="H13" s="2" t="s">
        <v>311</v>
      </c>
      <c r="I13" s="2" t="s">
        <v>312</v>
      </c>
      <c r="J13" s="2" t="s">
        <v>127</v>
      </c>
      <c r="K13" s="2" t="s">
        <v>366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348</v>
      </c>
      <c r="Q13" s="2" t="s">
        <v>131</v>
      </c>
      <c r="R13" s="2" t="s">
        <v>132</v>
      </c>
      <c r="S13" s="2" t="s">
        <v>314</v>
      </c>
      <c r="T13" s="2" t="s">
        <v>132</v>
      </c>
      <c r="U13" s="2" t="s">
        <v>315</v>
      </c>
      <c r="V13" s="2" t="s">
        <v>135</v>
      </c>
      <c r="W13" s="2" t="s">
        <v>136</v>
      </c>
      <c r="X13" s="2" t="s">
        <v>247</v>
      </c>
      <c r="Y13" s="2" t="s">
        <v>367</v>
      </c>
      <c r="Z13" s="4">
        <v>124</v>
      </c>
      <c r="AA13" s="4">
        <f>=ROUNDDOWN(15.5,0)</f>
      </c>
      <c r="AB13" s="5">
        <v>8</v>
      </c>
      <c r="AC13" s="2" t="s">
        <v>368</v>
      </c>
      <c r="AD13" s="4">
        <v>50</v>
      </c>
      <c r="AE13" s="4">
        <v>100</v>
      </c>
      <c r="AF13" s="6">
        <v>65</v>
      </c>
      <c r="AG13" s="6">
        <v>48</v>
      </c>
      <c r="AH13" s="7">
        <v>0.7808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197</v>
      </c>
      <c r="AQ13" s="8">
        <v>9538.39</v>
      </c>
      <c r="AR13" s="4">
        <v>139</v>
      </c>
      <c r="AS13" s="8">
        <v>7818.54</v>
      </c>
      <c r="AT13" s="7">
        <v>0.4173</v>
      </c>
      <c r="AU13" s="7">
        <v>0.22</v>
      </c>
      <c r="AV13" s="4">
        <v>197</v>
      </c>
      <c r="AW13" s="8">
        <v>9538.39</v>
      </c>
      <c r="AX13" s="4">
        <v>139</v>
      </c>
      <c r="AY13" s="8">
        <v>7818.54</v>
      </c>
      <c r="AZ13" s="7">
        <v>0.4173</v>
      </c>
      <c r="BA13" s="7">
        <v>0.22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0.1698</v>
      </c>
      <c r="BJ13" s="4">
        <v>197</v>
      </c>
      <c r="BK13" s="8">
        <v>9538.39</v>
      </c>
      <c r="BL13" s="2" t="s">
        <v>369</v>
      </c>
      <c r="BM13" s="7">
        <v>1</v>
      </c>
      <c r="BN13" s="7">
        <v>1</v>
      </c>
      <c r="BO13" s="4">
        <v>20</v>
      </c>
      <c r="BP13" s="8">
        <v>1163.8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132</v>
      </c>
      <c r="BY13" s="2" t="s">
        <v>142</v>
      </c>
      <c r="BZ13" s="2" t="s">
        <v>132</v>
      </c>
      <c r="CA13" s="4">
        <v>85</v>
      </c>
      <c r="CB13" s="8">
        <v>3427.33</v>
      </c>
      <c r="CC13" s="4">
        <v>5</v>
      </c>
      <c r="CD13" s="8">
        <v>253.6</v>
      </c>
      <c r="CE13" s="7">
        <v>16</v>
      </c>
      <c r="CF13" s="7">
        <v>12.5147</v>
      </c>
      <c r="CG13" s="2" t="s">
        <v>140</v>
      </c>
      <c r="CH13" s="2" t="s">
        <v>129</v>
      </c>
      <c r="CI13" s="2" t="s">
        <v>358</v>
      </c>
      <c r="CJ13" s="2" t="s">
        <v>370</v>
      </c>
      <c r="CK13" s="2" t="s">
        <v>142</v>
      </c>
      <c r="CL13" s="2" t="s">
        <v>132</v>
      </c>
      <c r="CM13" s="4">
        <v>31</v>
      </c>
      <c r="CN13" s="8">
        <v>1742.23</v>
      </c>
      <c r="CO13" s="4">
        <v>41</v>
      </c>
      <c r="CP13" s="8">
        <v>2420.9</v>
      </c>
      <c r="CQ13" s="7">
        <v>-0.2439</v>
      </c>
      <c r="CR13" s="7">
        <v>-0.2803</v>
      </c>
      <c r="CS13" s="2" t="s">
        <v>140</v>
      </c>
      <c r="CT13" s="2" t="s">
        <v>129</v>
      </c>
      <c r="CU13" s="2" t="s">
        <v>258</v>
      </c>
      <c r="CV13" s="2" t="s">
        <v>371</v>
      </c>
      <c r="CW13" s="2" t="s">
        <v>142</v>
      </c>
      <c r="CX13" s="2" t="s">
        <v>132</v>
      </c>
      <c r="CY13" s="4">
        <v>19</v>
      </c>
      <c r="CZ13" s="8">
        <v>1007</v>
      </c>
      <c r="DA13" s="4">
        <v>62</v>
      </c>
      <c r="DB13" s="8">
        <v>3458.98</v>
      </c>
      <c r="DC13" s="7">
        <v>-0.6935</v>
      </c>
      <c r="DD13" s="7">
        <v>-0.7089</v>
      </c>
      <c r="DE13" s="2" t="s">
        <v>140</v>
      </c>
      <c r="DF13" s="2" t="s">
        <v>129</v>
      </c>
      <c r="DG13" s="2" t="s">
        <v>367</v>
      </c>
      <c r="DH13" s="2" t="s">
        <v>164</v>
      </c>
      <c r="DI13" s="2" t="s">
        <v>142</v>
      </c>
      <c r="DJ13" s="2" t="s">
        <v>132</v>
      </c>
      <c r="DK13" s="4">
        <v>13</v>
      </c>
      <c r="DL13" s="8">
        <v>663</v>
      </c>
      <c r="DM13" s="4">
        <v>12</v>
      </c>
      <c r="DN13" s="8">
        <v>612</v>
      </c>
      <c r="DO13" s="7">
        <v>0.0833</v>
      </c>
      <c r="DP13" s="7">
        <v>0.0833</v>
      </c>
      <c r="DQ13" s="2" t="s">
        <v>140</v>
      </c>
      <c r="DR13" s="2" t="s">
        <v>129</v>
      </c>
      <c r="DS13" s="2" t="s">
        <v>372</v>
      </c>
      <c r="DT13" s="2" t="s">
        <v>373</v>
      </c>
      <c r="DU13" s="2" t="s">
        <v>142</v>
      </c>
      <c r="DV13" s="2" t="s">
        <v>132</v>
      </c>
      <c r="DW13" s="4">
        <v>10</v>
      </c>
      <c r="DX13" s="8">
        <v>519.9</v>
      </c>
      <c r="DY13" s="4">
        <v>11</v>
      </c>
      <c r="DZ13" s="8">
        <v>629.94</v>
      </c>
      <c r="EA13" s="7">
        <v>-0.0909</v>
      </c>
      <c r="EB13" s="7">
        <v>-0.1747</v>
      </c>
      <c r="EC13" s="2" t="s">
        <v>140</v>
      </c>
      <c r="ED13" s="2" t="s">
        <v>129</v>
      </c>
      <c r="EE13" s="2" t="s">
        <v>367</v>
      </c>
      <c r="EF13" s="2" t="s">
        <v>374</v>
      </c>
      <c r="EG13" s="2" t="s">
        <v>142</v>
      </c>
      <c r="EH13" s="2" t="s">
        <v>132</v>
      </c>
      <c r="EI13" s="4">
        <v>2</v>
      </c>
      <c r="EJ13" s="8">
        <v>119.02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375</v>
      </c>
      <c r="ER13" s="2" t="s">
        <v>376</v>
      </c>
      <c r="ES13" s="2" t="s">
        <v>142</v>
      </c>
      <c r="ET13" s="2" t="s">
        <v>132</v>
      </c>
      <c r="EU13" s="4">
        <v>8</v>
      </c>
      <c r="EV13" s="8">
        <v>446.32</v>
      </c>
      <c r="EW13" s="4">
        <v>5</v>
      </c>
      <c r="EX13" s="8">
        <v>278.95</v>
      </c>
      <c r="EY13" s="7">
        <v>0.6</v>
      </c>
      <c r="EZ13" s="7">
        <v>0.6</v>
      </c>
      <c r="FA13" s="2" t="s">
        <v>140</v>
      </c>
      <c r="FB13" s="2" t="s">
        <v>129</v>
      </c>
      <c r="FC13" s="2" t="s">
        <v>377</v>
      </c>
      <c r="FD13" s="2" t="s">
        <v>378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132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157</v>
      </c>
      <c r="GB13" s="2" t="s">
        <v>379</v>
      </c>
      <c r="GC13" s="2" t="s">
        <v>142</v>
      </c>
      <c r="GD13" s="2" t="s">
        <v>132</v>
      </c>
      <c r="GE13" s="4"/>
      <c r="GF13" s="8"/>
      <c r="GG13" s="4">
        <v>1</v>
      </c>
      <c r="GH13" s="8">
        <v>55.79</v>
      </c>
      <c r="GI13" s="7">
        <v>-1</v>
      </c>
      <c r="GJ13" s="7">
        <v>-1</v>
      </c>
      <c r="GK13" s="2" t="s">
        <v>140</v>
      </c>
      <c r="GL13" s="2" t="s">
        <v>129</v>
      </c>
      <c r="GM13" s="2" t="s">
        <v>380</v>
      </c>
      <c r="GN13" s="2" t="s">
        <v>381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162</v>
      </c>
      <c r="GZ13" s="2" t="s">
        <v>132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382</v>
      </c>
      <c r="HL13" s="2" t="s">
        <v>132</v>
      </c>
      <c r="HM13" s="2" t="s">
        <v>142</v>
      </c>
      <c r="HN13" s="2" t="s">
        <v>132</v>
      </c>
      <c r="HO13" s="4">
        <v>1</v>
      </c>
      <c r="HP13" s="8">
        <v>48.77</v>
      </c>
      <c r="HQ13" s="4">
        <v>1</v>
      </c>
      <c r="HR13" s="8">
        <v>57.38</v>
      </c>
      <c r="HS13" s="7"/>
      <c r="HT13" s="7">
        <v>-0.1501</v>
      </c>
      <c r="HU13" s="2" t="s">
        <v>140</v>
      </c>
      <c r="HV13" s="2" t="s">
        <v>129</v>
      </c>
      <c r="HW13" s="2" t="s">
        <v>383</v>
      </c>
      <c r="HX13" s="2" t="s">
        <v>384</v>
      </c>
      <c r="HY13" s="2" t="s">
        <v>142</v>
      </c>
      <c r="HZ13" s="2" t="s">
        <v>132</v>
      </c>
      <c r="IA13" s="4">
        <v>6</v>
      </c>
      <c r="IB13" s="8">
        <v>294.87</v>
      </c>
      <c r="IC13" s="4"/>
      <c r="ID13" s="8"/>
      <c r="IE13" s="7"/>
      <c r="IF13" s="7"/>
      <c r="IG13" s="2" t="s">
        <v>140</v>
      </c>
      <c r="IH13" s="2" t="s">
        <v>166</v>
      </c>
      <c r="II13" s="2" t="s">
        <v>371</v>
      </c>
      <c r="IJ13" s="2" t="s">
        <v>385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208</v>
      </c>
      <c r="IV13" s="2" t="s">
        <v>331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159</v>
      </c>
      <c r="JF13" s="2" t="s">
        <v>129</v>
      </c>
      <c r="JG13" s="2" t="s">
        <v>132</v>
      </c>
      <c r="JH13" s="2" t="s">
        <v>132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171</v>
      </c>
      <c r="JR13" s="2" t="s">
        <v>129</v>
      </c>
      <c r="JS13" s="2" t="s">
        <v>386</v>
      </c>
      <c r="JT13" s="2" t="s">
        <v>132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367</v>
      </c>
      <c r="KF13" s="2" t="s">
        <v>132</v>
      </c>
      <c r="KG13" s="2" t="s">
        <v>142</v>
      </c>
      <c r="KH13" s="2" t="s">
        <v>132</v>
      </c>
      <c r="KI13" s="4">
        <v>2</v>
      </c>
      <c r="KJ13" s="8">
        <v>106.15</v>
      </c>
      <c r="KK13" s="4"/>
      <c r="KL13" s="8"/>
      <c r="KM13" s="7"/>
      <c r="KN13" s="7"/>
      <c r="KO13" s="2" t="s">
        <v>140</v>
      </c>
      <c r="KP13" s="2" t="s">
        <v>166</v>
      </c>
      <c r="KQ13" s="2" t="s">
        <v>214</v>
      </c>
      <c r="KR13" s="2" t="s">
        <v>387</v>
      </c>
      <c r="KS13" s="2" t="s">
        <v>142</v>
      </c>
      <c r="KT13" s="2" t="s">
        <v>132</v>
      </c>
      <c r="KU13" s="4"/>
      <c r="KV13" s="8"/>
      <c r="KW13" s="4">
        <v>1</v>
      </c>
      <c r="KX13" s="8">
        <v>51</v>
      </c>
      <c r="KY13" s="7">
        <v>-1</v>
      </c>
      <c r="KZ13" s="7">
        <v>-1</v>
      </c>
      <c r="LA13" s="2" t="s">
        <v>140</v>
      </c>
      <c r="LB13" s="2" t="s">
        <v>177</v>
      </c>
      <c r="LC13" s="2" t="s">
        <v>388</v>
      </c>
      <c r="LD13" s="2" t="s">
        <v>389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178</v>
      </c>
      <c r="LN13" s="2" t="s">
        <v>129</v>
      </c>
      <c r="LO13" s="2" t="s">
        <v>132</v>
      </c>
      <c r="LP13" s="2" t="s">
        <v>132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178</v>
      </c>
      <c r="LZ13" s="2" t="s">
        <v>166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159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140</v>
      </c>
      <c r="MX13" s="2" t="s">
        <v>129</v>
      </c>
      <c r="MY13" s="2" t="s">
        <v>390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178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178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181</v>
      </c>
      <c r="OT13" s="2" t="s">
        <v>129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178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178</v>
      </c>
      <c r="QP13" s="2" t="s">
        <v>129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132</v>
      </c>
      <c r="RB13" s="2" t="s">
        <v>132</v>
      </c>
      <c r="RC13" s="2" t="s">
        <v>132</v>
      </c>
      <c r="RD13" s="2" t="s">
        <v>132</v>
      </c>
      <c r="RE13" s="2" t="s">
        <v>132</v>
      </c>
      <c r="RF13" s="2" t="s">
        <v>132</v>
      </c>
      <c r="RG13" s="4"/>
      <c r="RH13" s="8"/>
      <c r="RI13" s="4"/>
      <c r="RJ13" s="8"/>
      <c r="RK13" s="7"/>
      <c r="RL13" s="7"/>
      <c r="RM13" s="2" t="s">
        <v>178</v>
      </c>
      <c r="RN13" s="2" t="s">
        <v>129</v>
      </c>
      <c r="RO13" s="2" t="s">
        <v>132</v>
      </c>
      <c r="RP13" s="2" t="s">
        <v>132</v>
      </c>
      <c r="RQ13" s="2" t="s">
        <v>142</v>
      </c>
      <c r="RR13" s="2" t="s">
        <v>183</v>
      </c>
    </row>
    <row r="14">
      <c r="A14" s="2" t="s">
        <v>391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392</v>
      </c>
      <c r="G14" s="2" t="s">
        <v>392</v>
      </c>
      <c r="H14" s="2" t="s">
        <v>392</v>
      </c>
      <c r="I14" s="2" t="s">
        <v>393</v>
      </c>
      <c r="J14" s="2" t="s">
        <v>127</v>
      </c>
      <c r="K14" s="2" t="s">
        <v>394</v>
      </c>
      <c r="L14" s="3">
        <v>71.15</v>
      </c>
      <c r="M14" s="3">
        <v>74.71</v>
      </c>
      <c r="N14" s="3">
        <v>146.19</v>
      </c>
      <c r="O14" s="2" t="s">
        <v>129</v>
      </c>
      <c r="P14" s="2" t="s">
        <v>348</v>
      </c>
      <c r="Q14" s="2" t="s">
        <v>131</v>
      </c>
      <c r="R14" s="2" t="s">
        <v>132</v>
      </c>
      <c r="S14" s="2" t="s">
        <v>395</v>
      </c>
      <c r="T14" s="2" t="s">
        <v>132</v>
      </c>
      <c r="U14" s="2" t="s">
        <v>315</v>
      </c>
      <c r="V14" s="2" t="s">
        <v>396</v>
      </c>
      <c r="W14" s="2" t="s">
        <v>136</v>
      </c>
      <c r="X14" s="2" t="s">
        <v>132</v>
      </c>
      <c r="Y14" s="2" t="s">
        <v>316</v>
      </c>
      <c r="Z14" s="4">
        <v>152</v>
      </c>
      <c r="AA14" s="4">
        <f>=ROUNDDOWN(30.4,0)</f>
      </c>
      <c r="AB14" s="5">
        <v>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469</v>
      </c>
      <c r="AQ14" s="8">
        <v>42331.52</v>
      </c>
      <c r="AR14" s="4">
        <v>1097</v>
      </c>
      <c r="AS14" s="8">
        <v>100531.6</v>
      </c>
      <c r="AT14" s="7">
        <v>-0.5725</v>
      </c>
      <c r="AU14" s="7">
        <v>-0.5789</v>
      </c>
      <c r="AV14" s="4">
        <v>469</v>
      </c>
      <c r="AW14" s="8">
        <v>42331.52</v>
      </c>
      <c r="AX14" s="4">
        <v>1097</v>
      </c>
      <c r="AY14" s="8">
        <v>100531.6</v>
      </c>
      <c r="AZ14" s="7">
        <v>-0.5725</v>
      </c>
      <c r="BA14" s="7">
        <v>-0.5789</v>
      </c>
      <c r="BB14" s="7">
        <v>1</v>
      </c>
      <c r="BC14" s="4">
        <v>573</v>
      </c>
      <c r="BD14" s="8">
        <v>50491.16</v>
      </c>
      <c r="BE14" s="4">
        <v>1250</v>
      </c>
      <c r="BF14" s="8">
        <v>114595.69</v>
      </c>
      <c r="BG14" s="7">
        <v>-0.5416</v>
      </c>
      <c r="BH14" s="7">
        <v>-0.5594</v>
      </c>
      <c r="BI14" s="7">
        <v>0.8384</v>
      </c>
      <c r="BJ14" s="4">
        <v>469</v>
      </c>
      <c r="BK14" s="8">
        <v>42331.52</v>
      </c>
      <c r="BL14" s="2" t="s">
        <v>397</v>
      </c>
      <c r="BM14" s="7">
        <v>1</v>
      </c>
      <c r="BN14" s="7">
        <v>1</v>
      </c>
      <c r="BO14" s="4">
        <v>134</v>
      </c>
      <c r="BP14" s="8">
        <v>12282.44</v>
      </c>
      <c r="BQ14" s="4">
        <v>210</v>
      </c>
      <c r="BR14" s="8">
        <v>18451.62</v>
      </c>
      <c r="BS14" s="7">
        <v>-0.3619</v>
      </c>
      <c r="BT14" s="7">
        <v>-0.3343</v>
      </c>
      <c r="BU14" s="2" t="s">
        <v>140</v>
      </c>
      <c r="BV14" s="2" t="s">
        <v>129</v>
      </c>
      <c r="BW14" s="2" t="s">
        <v>132</v>
      </c>
      <c r="BX14" s="2" t="s">
        <v>398</v>
      </c>
      <c r="BY14" s="2" t="s">
        <v>142</v>
      </c>
      <c r="BZ14" s="2" t="s">
        <v>132</v>
      </c>
      <c r="CA14" s="4">
        <v>42</v>
      </c>
      <c r="CB14" s="8">
        <v>3035.85</v>
      </c>
      <c r="CC14" s="4">
        <v>50</v>
      </c>
      <c r="CD14" s="8">
        <v>4173.96</v>
      </c>
      <c r="CE14" s="7">
        <v>-0.16</v>
      </c>
      <c r="CF14" s="7">
        <v>-0.2727</v>
      </c>
      <c r="CG14" s="2" t="s">
        <v>140</v>
      </c>
      <c r="CH14" s="2" t="s">
        <v>129</v>
      </c>
      <c r="CI14" s="2" t="s">
        <v>319</v>
      </c>
      <c r="CJ14" s="2" t="s">
        <v>399</v>
      </c>
      <c r="CK14" s="2" t="s">
        <v>142</v>
      </c>
      <c r="CL14" s="2" t="s">
        <v>132</v>
      </c>
      <c r="CM14" s="4">
        <v>74</v>
      </c>
      <c r="CN14" s="8">
        <v>7124.9</v>
      </c>
      <c r="CO14" s="4">
        <v>152</v>
      </c>
      <c r="CP14" s="8">
        <v>15127.93</v>
      </c>
      <c r="CQ14" s="7">
        <v>-0.5132</v>
      </c>
      <c r="CR14" s="7">
        <v>-0.529</v>
      </c>
      <c r="CS14" s="2" t="s">
        <v>140</v>
      </c>
      <c r="CT14" s="2" t="s">
        <v>129</v>
      </c>
      <c r="CU14" s="2" t="s">
        <v>400</v>
      </c>
      <c r="CV14" s="2" t="s">
        <v>322</v>
      </c>
      <c r="CW14" s="2" t="s">
        <v>142</v>
      </c>
      <c r="CX14" s="2" t="s">
        <v>132</v>
      </c>
      <c r="CY14" s="4">
        <v>69</v>
      </c>
      <c r="CZ14" s="8">
        <v>6280.38</v>
      </c>
      <c r="DA14" s="4">
        <v>135</v>
      </c>
      <c r="DB14" s="8">
        <v>12287.7</v>
      </c>
      <c r="DC14" s="7">
        <v>-0.4889</v>
      </c>
      <c r="DD14" s="7">
        <v>-0.4889</v>
      </c>
      <c r="DE14" s="2" t="s">
        <v>140</v>
      </c>
      <c r="DF14" s="2" t="s">
        <v>129</v>
      </c>
      <c r="DG14" s="2" t="s">
        <v>401</v>
      </c>
      <c r="DH14" s="2" t="s">
        <v>150</v>
      </c>
      <c r="DI14" s="2" t="s">
        <v>142</v>
      </c>
      <c r="DJ14" s="2" t="s">
        <v>132</v>
      </c>
      <c r="DK14" s="4">
        <v>26</v>
      </c>
      <c r="DL14" s="8">
        <v>2251.7</v>
      </c>
      <c r="DM14" s="4">
        <v>224</v>
      </c>
      <c r="DN14" s="8">
        <v>19779.2</v>
      </c>
      <c r="DO14" s="7">
        <v>-0.8839</v>
      </c>
      <c r="DP14" s="7">
        <v>-0.8862</v>
      </c>
      <c r="DQ14" s="2" t="s">
        <v>140</v>
      </c>
      <c r="DR14" s="2" t="s">
        <v>129</v>
      </c>
      <c r="DS14" s="2" t="s">
        <v>319</v>
      </c>
      <c r="DT14" s="2" t="s">
        <v>402</v>
      </c>
      <c r="DU14" s="2" t="s">
        <v>142</v>
      </c>
      <c r="DV14" s="2" t="s">
        <v>132</v>
      </c>
      <c r="DW14" s="4">
        <v>49</v>
      </c>
      <c r="DX14" s="8">
        <v>4584.44</v>
      </c>
      <c r="DY14" s="4">
        <v>144</v>
      </c>
      <c r="DZ14" s="8">
        <v>13472.64</v>
      </c>
      <c r="EA14" s="7">
        <v>-0.6597</v>
      </c>
      <c r="EB14" s="7">
        <v>-0.6597</v>
      </c>
      <c r="EC14" s="2" t="s">
        <v>140</v>
      </c>
      <c r="ED14" s="2" t="s">
        <v>129</v>
      </c>
      <c r="EE14" s="2" t="s">
        <v>325</v>
      </c>
      <c r="EF14" s="2" t="s">
        <v>403</v>
      </c>
      <c r="EG14" s="2" t="s">
        <v>142</v>
      </c>
      <c r="EH14" s="2" t="s">
        <v>132</v>
      </c>
      <c r="EI14" s="4">
        <v>26</v>
      </c>
      <c r="EJ14" s="8">
        <v>2548.26</v>
      </c>
      <c r="EK14" s="4">
        <v>103</v>
      </c>
      <c r="EL14" s="8">
        <v>10095.03</v>
      </c>
      <c r="EM14" s="7">
        <v>-0.7476</v>
      </c>
      <c r="EN14" s="7">
        <v>-0.7476</v>
      </c>
      <c r="EO14" s="2" t="s">
        <v>140</v>
      </c>
      <c r="EP14" s="2" t="s">
        <v>129</v>
      </c>
      <c r="EQ14" s="2" t="s">
        <v>327</v>
      </c>
      <c r="ER14" s="2" t="s">
        <v>404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166</v>
      </c>
      <c r="FC14" s="2" t="s">
        <v>326</v>
      </c>
      <c r="FD14" s="2" t="s">
        <v>405</v>
      </c>
      <c r="FE14" s="2" t="s">
        <v>142</v>
      </c>
      <c r="FF14" s="2" t="s">
        <v>132</v>
      </c>
      <c r="FG14" s="4">
        <v>13</v>
      </c>
      <c r="FH14" s="8">
        <v>997.61</v>
      </c>
      <c r="FI14" s="4">
        <v>2</v>
      </c>
      <c r="FJ14" s="8">
        <v>175.8</v>
      </c>
      <c r="FK14" s="7">
        <v>5.5</v>
      </c>
      <c r="FL14" s="7">
        <v>4.6747</v>
      </c>
      <c r="FM14" s="2" t="s">
        <v>140</v>
      </c>
      <c r="FN14" s="2" t="s">
        <v>129</v>
      </c>
      <c r="FO14" s="2" t="s">
        <v>292</v>
      </c>
      <c r="FP14" s="2" t="s">
        <v>330</v>
      </c>
      <c r="FQ14" s="2" t="s">
        <v>142</v>
      </c>
      <c r="FR14" s="2" t="s">
        <v>132</v>
      </c>
      <c r="FS14" s="4">
        <v>10</v>
      </c>
      <c r="FT14" s="8">
        <v>961.9</v>
      </c>
      <c r="FU14" s="4">
        <v>12</v>
      </c>
      <c r="FV14" s="8">
        <v>1160.76</v>
      </c>
      <c r="FW14" s="7">
        <v>-0.1667</v>
      </c>
      <c r="FX14" s="7">
        <v>-0.1713</v>
      </c>
      <c r="FY14" s="2" t="s">
        <v>140</v>
      </c>
      <c r="FZ14" s="2" t="s">
        <v>129</v>
      </c>
      <c r="GA14" s="2" t="s">
        <v>406</v>
      </c>
      <c r="GB14" s="2" t="s">
        <v>407</v>
      </c>
      <c r="GC14" s="2" t="s">
        <v>142</v>
      </c>
      <c r="GD14" s="2" t="s">
        <v>132</v>
      </c>
      <c r="GE14" s="4">
        <v>3</v>
      </c>
      <c r="GF14" s="8">
        <v>258</v>
      </c>
      <c r="GG14" s="4">
        <v>11</v>
      </c>
      <c r="GH14" s="8">
        <v>946</v>
      </c>
      <c r="GI14" s="7">
        <v>-0.7273</v>
      </c>
      <c r="GJ14" s="7">
        <v>-0.7273</v>
      </c>
      <c r="GK14" s="2" t="s">
        <v>140</v>
      </c>
      <c r="GL14" s="2" t="s">
        <v>129</v>
      </c>
      <c r="GM14" s="2" t="s">
        <v>408</v>
      </c>
      <c r="GN14" s="2" t="s">
        <v>409</v>
      </c>
      <c r="GO14" s="2" t="s">
        <v>142</v>
      </c>
      <c r="GP14" s="2" t="s">
        <v>132</v>
      </c>
      <c r="GQ14" s="4">
        <v>7</v>
      </c>
      <c r="GR14" s="8">
        <v>575.73</v>
      </c>
      <c r="GS14" s="4">
        <v>2</v>
      </c>
      <c r="GT14" s="8">
        <v>175.8</v>
      </c>
      <c r="GU14" s="7">
        <v>2.5</v>
      </c>
      <c r="GV14" s="7">
        <v>2.2749</v>
      </c>
      <c r="GW14" s="2" t="s">
        <v>140</v>
      </c>
      <c r="GX14" s="2" t="s">
        <v>129</v>
      </c>
      <c r="GY14" s="2" t="s">
        <v>334</v>
      </c>
      <c r="GZ14" s="2" t="s">
        <v>196</v>
      </c>
      <c r="HA14" s="2" t="s">
        <v>142</v>
      </c>
      <c r="HB14" s="2" t="s">
        <v>132</v>
      </c>
      <c r="HC14" s="4"/>
      <c r="HD14" s="8"/>
      <c r="HE14" s="4">
        <v>2</v>
      </c>
      <c r="HF14" s="8">
        <v>184.58</v>
      </c>
      <c r="HG14" s="7">
        <v>-1</v>
      </c>
      <c r="HH14" s="7">
        <v>-1</v>
      </c>
      <c r="HI14" s="2" t="s">
        <v>140</v>
      </c>
      <c r="HJ14" s="2" t="s">
        <v>129</v>
      </c>
      <c r="HK14" s="2" t="s">
        <v>163</v>
      </c>
      <c r="HL14" s="2" t="s">
        <v>362</v>
      </c>
      <c r="HM14" s="2" t="s">
        <v>142</v>
      </c>
      <c r="HN14" s="2" t="s">
        <v>132</v>
      </c>
      <c r="HO14" s="4">
        <v>9</v>
      </c>
      <c r="HP14" s="8">
        <v>825.8</v>
      </c>
      <c r="HQ14" s="4">
        <v>10</v>
      </c>
      <c r="HR14" s="8">
        <v>870.9</v>
      </c>
      <c r="HS14" s="7">
        <v>-0.1</v>
      </c>
      <c r="HT14" s="7">
        <v>-0.0518</v>
      </c>
      <c r="HU14" s="2" t="s">
        <v>140</v>
      </c>
      <c r="HV14" s="2" t="s">
        <v>129</v>
      </c>
      <c r="HW14" s="2" t="s">
        <v>410</v>
      </c>
      <c r="HX14" s="2" t="s">
        <v>411</v>
      </c>
      <c r="HY14" s="2" t="s">
        <v>142</v>
      </c>
      <c r="HZ14" s="2" t="s">
        <v>132</v>
      </c>
      <c r="IA14" s="4">
        <v>4</v>
      </c>
      <c r="IB14" s="8">
        <v>338.41</v>
      </c>
      <c r="IC14" s="4">
        <v>15</v>
      </c>
      <c r="ID14" s="8">
        <v>1309.71</v>
      </c>
      <c r="IE14" s="7">
        <v>-0.7333</v>
      </c>
      <c r="IF14" s="7">
        <v>-0.7416</v>
      </c>
      <c r="IG14" s="2" t="s">
        <v>140</v>
      </c>
      <c r="IH14" s="2" t="s">
        <v>166</v>
      </c>
      <c r="II14" s="2" t="s">
        <v>338</v>
      </c>
      <c r="IJ14" s="2" t="s">
        <v>412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169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159</v>
      </c>
      <c r="JF14" s="2" t="s">
        <v>129</v>
      </c>
      <c r="JG14" s="2" t="s">
        <v>132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171</v>
      </c>
      <c r="JR14" s="2" t="s">
        <v>129</v>
      </c>
      <c r="JS14" s="2" t="s">
        <v>413</v>
      </c>
      <c r="JT14" s="2" t="s">
        <v>414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321</v>
      </c>
      <c r="KF14" s="2" t="s">
        <v>415</v>
      </c>
      <c r="KG14" s="2" t="s">
        <v>142</v>
      </c>
      <c r="KH14" s="2" t="s">
        <v>132</v>
      </c>
      <c r="KI14" s="4">
        <v>1</v>
      </c>
      <c r="KJ14" s="8">
        <v>80.68</v>
      </c>
      <c r="KK14" s="4">
        <v>1</v>
      </c>
      <c r="KL14" s="8">
        <v>94.93</v>
      </c>
      <c r="KM14" s="7"/>
      <c r="KN14" s="7">
        <v>-0.1501</v>
      </c>
      <c r="KO14" s="2" t="s">
        <v>140</v>
      </c>
      <c r="KP14" s="2" t="s">
        <v>166</v>
      </c>
      <c r="KQ14" s="2" t="s">
        <v>416</v>
      </c>
      <c r="KR14" s="2" t="s">
        <v>417</v>
      </c>
      <c r="KS14" s="2" t="s">
        <v>142</v>
      </c>
      <c r="KT14" s="2" t="s">
        <v>132</v>
      </c>
      <c r="KU14" s="4">
        <v>2</v>
      </c>
      <c r="KV14" s="8">
        <v>185.42</v>
      </c>
      <c r="KW14" s="4">
        <v>24</v>
      </c>
      <c r="KX14" s="8">
        <v>2225.04</v>
      </c>
      <c r="KY14" s="7">
        <v>-0.9167</v>
      </c>
      <c r="KZ14" s="7">
        <v>-0.9167</v>
      </c>
      <c r="LA14" s="2" t="s">
        <v>140</v>
      </c>
      <c r="LB14" s="2" t="s">
        <v>177</v>
      </c>
      <c r="LC14" s="2" t="s">
        <v>320</v>
      </c>
      <c r="LD14" s="2" t="s">
        <v>418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178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159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140</v>
      </c>
      <c r="MX14" s="2" t="s">
        <v>129</v>
      </c>
      <c r="MY14" s="2" t="s">
        <v>179</v>
      </c>
      <c r="MZ14" s="2" t="s">
        <v>419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178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178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178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178</v>
      </c>
      <c r="PR14" s="2" t="s">
        <v>166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182</v>
      </c>
      <c r="QD14" s="2" t="s">
        <v>129</v>
      </c>
      <c r="QE14" s="2" t="s">
        <v>132</v>
      </c>
      <c r="QF14" s="2" t="s">
        <v>132</v>
      </c>
      <c r="QG14" s="2" t="s">
        <v>142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159</v>
      </c>
      <c r="RB14" s="2" t="s">
        <v>166</v>
      </c>
      <c r="RC14" s="2" t="s">
        <v>132</v>
      </c>
      <c r="RD14" s="2" t="s">
        <v>132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178</v>
      </c>
      <c r="RN14" s="2" t="s">
        <v>129</v>
      </c>
      <c r="RO14" s="2" t="s">
        <v>132</v>
      </c>
      <c r="RP14" s="2" t="s">
        <v>132</v>
      </c>
      <c r="RQ14" s="2" t="s">
        <v>142</v>
      </c>
      <c r="RR14" s="2" t="s">
        <v>183</v>
      </c>
    </row>
    <row r="15">
      <c r="A15" s="2" t="s">
        <v>420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392</v>
      </c>
      <c r="G15" s="2" t="s">
        <v>392</v>
      </c>
      <c r="H15" s="2" t="s">
        <v>392</v>
      </c>
      <c r="I15" s="2" t="s">
        <v>393</v>
      </c>
      <c r="J15" s="2" t="s">
        <v>127</v>
      </c>
      <c r="K15" s="2" t="s">
        <v>347</v>
      </c>
      <c r="L15" s="3">
        <v>71.15</v>
      </c>
      <c r="M15" s="3">
        <v>74.71</v>
      </c>
      <c r="N15" s="3">
        <v>146.19</v>
      </c>
      <c r="O15" s="2" t="s">
        <v>421</v>
      </c>
      <c r="P15" s="2" t="s">
        <v>422</v>
      </c>
      <c r="Q15" s="2" t="s">
        <v>131</v>
      </c>
      <c r="R15" s="2" t="s">
        <v>132</v>
      </c>
      <c r="S15" s="2" t="s">
        <v>423</v>
      </c>
      <c r="T15" s="2" t="s">
        <v>132</v>
      </c>
      <c r="U15" s="2" t="s">
        <v>315</v>
      </c>
      <c r="V15" s="2" t="s">
        <v>396</v>
      </c>
      <c r="W15" s="2" t="s">
        <v>187</v>
      </c>
      <c r="X15" s="2" t="s">
        <v>247</v>
      </c>
      <c r="Y15" s="2" t="s">
        <v>349</v>
      </c>
      <c r="Z15" s="4"/>
      <c r="AA15" s="4">
        <f>=ROUNDDOWN({0},0)</f>
      </c>
      <c r="AB15" s="5">
        <v>0.2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104</v>
      </c>
      <c r="AQ15" s="8">
        <v>8159.64</v>
      </c>
      <c r="AR15" s="4">
        <v>153</v>
      </c>
      <c r="AS15" s="8">
        <v>14064.09</v>
      </c>
      <c r="AT15" s="7">
        <v>-0.3203</v>
      </c>
      <c r="AU15" s="7">
        <v>-0.4198</v>
      </c>
      <c r="AV15" s="4">
        <v>104</v>
      </c>
      <c r="AW15" s="8">
        <v>8159.64</v>
      </c>
      <c r="AX15" s="4">
        <v>153</v>
      </c>
      <c r="AY15" s="8">
        <v>14064.09</v>
      </c>
      <c r="AZ15" s="7">
        <v>-0.3203</v>
      </c>
      <c r="BA15" s="7">
        <v>-0.4198</v>
      </c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0.1616</v>
      </c>
      <c r="BJ15" s="4">
        <v>104</v>
      </c>
      <c r="BK15" s="8">
        <v>8159.64</v>
      </c>
      <c r="BL15" s="2" t="s">
        <v>424</v>
      </c>
      <c r="BM15" s="7">
        <v>1</v>
      </c>
      <c r="BN15" s="7">
        <v>1</v>
      </c>
      <c r="BO15" s="4">
        <v>27</v>
      </c>
      <c r="BP15" s="8">
        <v>2599.29</v>
      </c>
      <c r="BQ15" s="4">
        <v>34</v>
      </c>
      <c r="BR15" s="8">
        <v>3273.18</v>
      </c>
      <c r="BS15" s="7">
        <v>-0.2059</v>
      </c>
      <c r="BT15" s="7">
        <v>-0.2059</v>
      </c>
      <c r="BU15" s="2" t="s">
        <v>140</v>
      </c>
      <c r="BV15" s="2" t="s">
        <v>166</v>
      </c>
      <c r="BW15" s="2" t="s">
        <v>132</v>
      </c>
      <c r="BX15" s="2" t="s">
        <v>190</v>
      </c>
      <c r="BY15" s="2" t="s">
        <v>142</v>
      </c>
      <c r="BZ15" s="2" t="s">
        <v>132</v>
      </c>
      <c r="CA15" s="4">
        <v>35</v>
      </c>
      <c r="CB15" s="8">
        <v>2116.69</v>
      </c>
      <c r="CC15" s="4">
        <v>13</v>
      </c>
      <c r="CD15" s="8">
        <v>995.32</v>
      </c>
      <c r="CE15" s="7">
        <v>1.6923</v>
      </c>
      <c r="CF15" s="7">
        <v>1.1266</v>
      </c>
      <c r="CG15" s="2" t="s">
        <v>140</v>
      </c>
      <c r="CH15" s="2" t="s">
        <v>166</v>
      </c>
      <c r="CI15" s="2" t="s">
        <v>425</v>
      </c>
      <c r="CJ15" s="2" t="s">
        <v>222</v>
      </c>
      <c r="CK15" s="2" t="s">
        <v>183</v>
      </c>
      <c r="CL15" s="2" t="s">
        <v>132</v>
      </c>
      <c r="CM15" s="4">
        <v>13</v>
      </c>
      <c r="CN15" s="8">
        <v>1295.3</v>
      </c>
      <c r="CO15" s="4">
        <v>37</v>
      </c>
      <c r="CP15" s="8">
        <v>3614.45</v>
      </c>
      <c r="CQ15" s="7">
        <v>-0.6486</v>
      </c>
      <c r="CR15" s="7">
        <v>-0.6416</v>
      </c>
      <c r="CS15" s="2" t="s">
        <v>140</v>
      </c>
      <c r="CT15" s="2" t="s">
        <v>166</v>
      </c>
      <c r="CU15" s="2" t="s">
        <v>352</v>
      </c>
      <c r="CV15" s="2" t="s">
        <v>426</v>
      </c>
      <c r="CW15" s="2" t="s">
        <v>142</v>
      </c>
      <c r="CX15" s="2" t="s">
        <v>132</v>
      </c>
      <c r="CY15" s="4"/>
      <c r="CZ15" s="8"/>
      <c r="DA15" s="4"/>
      <c r="DB15" s="8"/>
      <c r="DC15" s="7"/>
      <c r="DD15" s="7"/>
      <c r="DE15" s="2" t="s">
        <v>427</v>
      </c>
      <c r="DF15" s="2" t="s">
        <v>166</v>
      </c>
      <c r="DG15" s="2" t="s">
        <v>132</v>
      </c>
      <c r="DH15" s="2" t="s">
        <v>132</v>
      </c>
      <c r="DI15" s="2" t="s">
        <v>142</v>
      </c>
      <c r="DJ15" s="2" t="s">
        <v>132</v>
      </c>
      <c r="DK15" s="4">
        <v>1</v>
      </c>
      <c r="DL15" s="8">
        <v>98.44</v>
      </c>
      <c r="DM15" s="4">
        <v>21</v>
      </c>
      <c r="DN15" s="8">
        <v>2067.24</v>
      </c>
      <c r="DO15" s="7">
        <v>-0.9524</v>
      </c>
      <c r="DP15" s="7">
        <v>-0.9524</v>
      </c>
      <c r="DQ15" s="2" t="s">
        <v>140</v>
      </c>
      <c r="DR15" s="2" t="s">
        <v>166</v>
      </c>
      <c r="DS15" s="2" t="s">
        <v>355</v>
      </c>
      <c r="DT15" s="2" t="s">
        <v>372</v>
      </c>
      <c r="DU15" s="2" t="s">
        <v>142</v>
      </c>
      <c r="DV15" s="2" t="s">
        <v>132</v>
      </c>
      <c r="DW15" s="4">
        <v>21</v>
      </c>
      <c r="DX15" s="8">
        <v>1375.29</v>
      </c>
      <c r="DY15" s="4">
        <v>31</v>
      </c>
      <c r="DZ15" s="8">
        <v>2535.45</v>
      </c>
      <c r="EA15" s="7">
        <v>-0.3226</v>
      </c>
      <c r="EB15" s="7">
        <v>-0.4576</v>
      </c>
      <c r="EC15" s="2" t="s">
        <v>140</v>
      </c>
      <c r="ED15" s="2" t="s">
        <v>166</v>
      </c>
      <c r="EE15" s="2" t="s">
        <v>356</v>
      </c>
      <c r="EF15" s="2" t="s">
        <v>428</v>
      </c>
      <c r="EG15" s="2" t="s">
        <v>142</v>
      </c>
      <c r="EH15" s="2" t="s">
        <v>132</v>
      </c>
      <c r="EI15" s="4">
        <v>5</v>
      </c>
      <c r="EJ15" s="8">
        <v>490.05</v>
      </c>
      <c r="EK15" s="4">
        <v>7</v>
      </c>
      <c r="EL15" s="8">
        <v>686.07</v>
      </c>
      <c r="EM15" s="7">
        <v>-0.2857</v>
      </c>
      <c r="EN15" s="7">
        <v>-0.2857</v>
      </c>
      <c r="EO15" s="2" t="s">
        <v>140</v>
      </c>
      <c r="EP15" s="2" t="s">
        <v>166</v>
      </c>
      <c r="EQ15" s="2" t="s">
        <v>261</v>
      </c>
      <c r="ER15" s="2" t="s">
        <v>429</v>
      </c>
      <c r="ES15" s="2" t="s">
        <v>142</v>
      </c>
      <c r="ET15" s="2" t="s">
        <v>132</v>
      </c>
      <c r="EU15" s="4">
        <v>1</v>
      </c>
      <c r="EV15" s="8">
        <v>92.29</v>
      </c>
      <c r="EW15" s="4">
        <v>4</v>
      </c>
      <c r="EX15" s="8">
        <v>369.16</v>
      </c>
      <c r="EY15" s="7">
        <v>-0.75</v>
      </c>
      <c r="EZ15" s="7">
        <v>-0.75</v>
      </c>
      <c r="FA15" s="2" t="s">
        <v>140</v>
      </c>
      <c r="FB15" s="2" t="s">
        <v>166</v>
      </c>
      <c r="FC15" s="2" t="s">
        <v>154</v>
      </c>
      <c r="FD15" s="2" t="s">
        <v>430</v>
      </c>
      <c r="FE15" s="2" t="s">
        <v>142</v>
      </c>
      <c r="FF15" s="2" t="s">
        <v>132</v>
      </c>
      <c r="FG15" s="4"/>
      <c r="FH15" s="8"/>
      <c r="FI15" s="4"/>
      <c r="FJ15" s="8"/>
      <c r="FK15" s="7"/>
      <c r="FL15" s="7"/>
      <c r="FM15" s="2" t="s">
        <v>178</v>
      </c>
      <c r="FN15" s="2" t="s">
        <v>166</v>
      </c>
      <c r="FO15" s="2" t="s">
        <v>132</v>
      </c>
      <c r="FP15" s="2" t="s">
        <v>132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178</v>
      </c>
      <c r="FZ15" s="2" t="s">
        <v>166</v>
      </c>
      <c r="GA15" s="2" t="s">
        <v>132</v>
      </c>
      <c r="GB15" s="2" t="s">
        <v>132</v>
      </c>
      <c r="GC15" s="2" t="s">
        <v>142</v>
      </c>
      <c r="GD15" s="2" t="s">
        <v>132</v>
      </c>
      <c r="GE15" s="4">
        <v>1</v>
      </c>
      <c r="GF15" s="8">
        <v>92.29</v>
      </c>
      <c r="GG15" s="4">
        <v>1</v>
      </c>
      <c r="GH15" s="8">
        <v>92.29</v>
      </c>
      <c r="GI15" s="7"/>
      <c r="GJ15" s="7"/>
      <c r="GK15" s="2" t="s">
        <v>140</v>
      </c>
      <c r="GL15" s="2" t="s">
        <v>166</v>
      </c>
      <c r="GM15" s="2" t="s">
        <v>205</v>
      </c>
      <c r="GN15" s="2" t="s">
        <v>431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166</v>
      </c>
      <c r="GY15" s="2" t="s">
        <v>162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181</v>
      </c>
      <c r="HJ15" s="2" t="s">
        <v>166</v>
      </c>
      <c r="HK15" s="2" t="s">
        <v>132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178</v>
      </c>
      <c r="HV15" s="2" t="s">
        <v>166</v>
      </c>
      <c r="HW15" s="2" t="s">
        <v>132</v>
      </c>
      <c r="HX15" s="2" t="s">
        <v>132</v>
      </c>
      <c r="HY15" s="2" t="s">
        <v>142</v>
      </c>
      <c r="HZ15" s="2" t="s">
        <v>132</v>
      </c>
      <c r="IA15" s="4"/>
      <c r="IB15" s="8"/>
      <c r="IC15" s="4">
        <v>1</v>
      </c>
      <c r="ID15" s="8">
        <v>87.9</v>
      </c>
      <c r="IE15" s="7">
        <v>-1</v>
      </c>
      <c r="IF15" s="7">
        <v>-1</v>
      </c>
      <c r="IG15" s="2" t="s">
        <v>140</v>
      </c>
      <c r="IH15" s="2" t="s">
        <v>166</v>
      </c>
      <c r="II15" s="2" t="s">
        <v>259</v>
      </c>
      <c r="IJ15" s="2" t="s">
        <v>432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166</v>
      </c>
      <c r="IU15" s="2" t="s">
        <v>208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178</v>
      </c>
      <c r="JF15" s="2" t="s">
        <v>166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166</v>
      </c>
      <c r="JS15" s="2" t="s">
        <v>268</v>
      </c>
      <c r="JT15" s="2" t="s">
        <v>132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166</v>
      </c>
      <c r="KE15" s="2" t="s">
        <v>352</v>
      </c>
      <c r="KF15" s="2" t="s">
        <v>433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178</v>
      </c>
      <c r="KP15" s="2" t="s">
        <v>166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>
        <v>4</v>
      </c>
      <c r="KX15" s="8">
        <v>343.03</v>
      </c>
      <c r="KY15" s="7">
        <v>-1</v>
      </c>
      <c r="KZ15" s="7">
        <v>-1</v>
      </c>
      <c r="LA15" s="2" t="s">
        <v>140</v>
      </c>
      <c r="LB15" s="2" t="s">
        <v>166</v>
      </c>
      <c r="LC15" s="2" t="s">
        <v>273</v>
      </c>
      <c r="LD15" s="2" t="s">
        <v>434</v>
      </c>
      <c r="LE15" s="2" t="s">
        <v>183</v>
      </c>
      <c r="LF15" s="2" t="s">
        <v>132</v>
      </c>
      <c r="LG15" s="4"/>
      <c r="LH15" s="8"/>
      <c r="LI15" s="4"/>
      <c r="LJ15" s="8"/>
      <c r="LK15" s="7"/>
      <c r="LL15" s="7"/>
      <c r="LM15" s="2" t="s">
        <v>178</v>
      </c>
      <c r="LN15" s="2" t="s">
        <v>166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178</v>
      </c>
      <c r="LZ15" s="2" t="s">
        <v>166</v>
      </c>
      <c r="MA15" s="2" t="s">
        <v>132</v>
      </c>
      <c r="MB15" s="2" t="s">
        <v>132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159</v>
      </c>
      <c r="ML15" s="2" t="s">
        <v>166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132</v>
      </c>
      <c r="MX15" s="2" t="s">
        <v>132</v>
      </c>
      <c r="MY15" s="2" t="s">
        <v>132</v>
      </c>
      <c r="MZ15" s="2" t="s">
        <v>132</v>
      </c>
      <c r="NA15" s="2" t="s">
        <v>132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178</v>
      </c>
      <c r="NV15" s="2" t="s">
        <v>166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181</v>
      </c>
      <c r="OT15" s="2" t="s">
        <v>166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181</v>
      </c>
      <c r="PF15" s="2" t="s">
        <v>166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178</v>
      </c>
      <c r="PR15" s="2" t="s">
        <v>166</v>
      </c>
      <c r="PS15" s="2" t="s">
        <v>132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178</v>
      </c>
      <c r="RB15" s="2" t="s">
        <v>166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178</v>
      </c>
      <c r="RN15" s="2" t="s">
        <v>166</v>
      </c>
      <c r="RO15" s="2" t="s">
        <v>132</v>
      </c>
      <c r="RP15" s="2" t="s">
        <v>132</v>
      </c>
      <c r="RQ15" s="2" t="s">
        <v>142</v>
      </c>
      <c r="RR15" s="2" t="s">
        <v>132</v>
      </c>
    </row>
    <row r="16">
      <c r="A16" s="2" t="s">
        <v>435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436</v>
      </c>
      <c r="G16" s="2" t="s">
        <v>436</v>
      </c>
      <c r="H16" s="2" t="s">
        <v>436</v>
      </c>
      <c r="I16" s="2" t="s">
        <v>437</v>
      </c>
      <c r="J16" s="2" t="s">
        <v>127</v>
      </c>
      <c r="K16" s="2" t="s">
        <v>438</v>
      </c>
      <c r="L16" s="3">
        <v>33.88</v>
      </c>
      <c r="M16" s="3">
        <v>35.57</v>
      </c>
      <c r="N16" s="3">
        <v>73.94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439</v>
      </c>
      <c r="T16" s="2" t="s">
        <v>132</v>
      </c>
      <c r="U16" s="2" t="s">
        <v>315</v>
      </c>
      <c r="V16" s="2" t="s">
        <v>440</v>
      </c>
      <c r="W16" s="2" t="s">
        <v>187</v>
      </c>
      <c r="X16" s="2" t="s">
        <v>441</v>
      </c>
      <c r="Y16" s="2" t="s">
        <v>442</v>
      </c>
      <c r="Z16" s="4">
        <v>473</v>
      </c>
      <c r="AA16" s="4">
        <f>=ROUNDDOWN(18.92,0)</f>
      </c>
      <c r="AB16" s="5">
        <v>25</v>
      </c>
      <c r="AC16" s="2" t="s">
        <v>368</v>
      </c>
      <c r="AD16" s="4">
        <v>100</v>
      </c>
      <c r="AE16" s="4">
        <v>200</v>
      </c>
      <c r="AF16" s="6">
        <v>65</v>
      </c>
      <c r="AG16" s="6">
        <v>48</v>
      </c>
      <c r="AH16" s="7">
        <v>0.863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885</v>
      </c>
      <c r="AQ16" s="8">
        <v>38024.79</v>
      </c>
      <c r="AR16" s="4">
        <v>948</v>
      </c>
      <c r="AS16" s="8">
        <v>42397.37</v>
      </c>
      <c r="AT16" s="7">
        <v>-0.0665</v>
      </c>
      <c r="AU16" s="7">
        <v>-0.1031</v>
      </c>
      <c r="AV16" s="4">
        <v>885</v>
      </c>
      <c r="AW16" s="8">
        <v>38024.79</v>
      </c>
      <c r="AX16" s="4">
        <v>948</v>
      </c>
      <c r="AY16" s="8">
        <v>42397.37</v>
      </c>
      <c r="AZ16" s="7">
        <v>-0.0665</v>
      </c>
      <c r="BA16" s="7">
        <v>-0.1031</v>
      </c>
      <c r="BB16" s="7">
        <v>1</v>
      </c>
      <c r="BC16" s="4">
        <v>885</v>
      </c>
      <c r="BD16" s="8">
        <v>38024.79</v>
      </c>
      <c r="BE16" s="4">
        <v>948</v>
      </c>
      <c r="BF16" s="8">
        <v>42397.37</v>
      </c>
      <c r="BG16" s="7">
        <v>-0.0665</v>
      </c>
      <c r="BH16" s="7">
        <v>-0.1031</v>
      </c>
      <c r="BI16" s="7">
        <v>1</v>
      </c>
      <c r="BJ16" s="4">
        <v>885</v>
      </c>
      <c r="BK16" s="8">
        <v>38024.79</v>
      </c>
      <c r="BL16" s="2" t="s">
        <v>443</v>
      </c>
      <c r="BM16" s="7">
        <v>1</v>
      </c>
      <c r="BN16" s="7">
        <v>1</v>
      </c>
      <c r="BO16" s="4">
        <v>105</v>
      </c>
      <c r="BP16" s="8">
        <v>4813.2</v>
      </c>
      <c r="BQ16" s="4">
        <v>87</v>
      </c>
      <c r="BR16" s="8">
        <v>3988.08</v>
      </c>
      <c r="BS16" s="7">
        <v>0.2069</v>
      </c>
      <c r="BT16" s="7">
        <v>0.2069</v>
      </c>
      <c r="BU16" s="2" t="s">
        <v>140</v>
      </c>
      <c r="BV16" s="2" t="s">
        <v>129</v>
      </c>
      <c r="BW16" s="2" t="s">
        <v>132</v>
      </c>
      <c r="BX16" s="2" t="s">
        <v>444</v>
      </c>
      <c r="BY16" s="2" t="s">
        <v>142</v>
      </c>
      <c r="BZ16" s="2" t="s">
        <v>132</v>
      </c>
      <c r="CA16" s="4">
        <v>144</v>
      </c>
      <c r="CB16" s="8">
        <v>5197.67</v>
      </c>
      <c r="CC16" s="4">
        <v>51</v>
      </c>
      <c r="CD16" s="8">
        <v>2262.18</v>
      </c>
      <c r="CE16" s="7">
        <v>1.8235</v>
      </c>
      <c r="CF16" s="7">
        <v>1.2976</v>
      </c>
      <c r="CG16" s="2" t="s">
        <v>140</v>
      </c>
      <c r="CH16" s="2" t="s">
        <v>129</v>
      </c>
      <c r="CI16" s="2" t="s">
        <v>445</v>
      </c>
      <c r="CJ16" s="2" t="s">
        <v>446</v>
      </c>
      <c r="CK16" s="2" t="s">
        <v>142</v>
      </c>
      <c r="CL16" s="2" t="s">
        <v>132</v>
      </c>
      <c r="CM16" s="4">
        <v>89</v>
      </c>
      <c r="CN16" s="8">
        <v>4278.9</v>
      </c>
      <c r="CO16" s="4">
        <v>136</v>
      </c>
      <c r="CP16" s="8">
        <v>6500.02</v>
      </c>
      <c r="CQ16" s="7">
        <v>-0.3456</v>
      </c>
      <c r="CR16" s="7">
        <v>-0.3417</v>
      </c>
      <c r="CS16" s="2" t="s">
        <v>140</v>
      </c>
      <c r="CT16" s="2" t="s">
        <v>129</v>
      </c>
      <c r="CU16" s="2" t="s">
        <v>447</v>
      </c>
      <c r="CV16" s="2" t="s">
        <v>448</v>
      </c>
      <c r="CW16" s="2" t="s">
        <v>142</v>
      </c>
      <c r="CX16" s="2" t="s">
        <v>132</v>
      </c>
      <c r="CY16" s="4">
        <v>106</v>
      </c>
      <c r="CZ16" s="8">
        <v>4594.04</v>
      </c>
      <c r="DA16" s="4">
        <v>66</v>
      </c>
      <c r="DB16" s="8">
        <v>2860.44</v>
      </c>
      <c r="DC16" s="7">
        <v>0.6061</v>
      </c>
      <c r="DD16" s="7">
        <v>0.6061</v>
      </c>
      <c r="DE16" s="2" t="s">
        <v>140</v>
      </c>
      <c r="DF16" s="2" t="s">
        <v>129</v>
      </c>
      <c r="DG16" s="2" t="s">
        <v>449</v>
      </c>
      <c r="DH16" s="2" t="s">
        <v>450</v>
      </c>
      <c r="DI16" s="2" t="s">
        <v>142</v>
      </c>
      <c r="DJ16" s="2" t="s">
        <v>132</v>
      </c>
      <c r="DK16" s="4">
        <v>126</v>
      </c>
      <c r="DL16" s="8">
        <v>5550.3</v>
      </c>
      <c r="DM16" s="4">
        <v>383</v>
      </c>
      <c r="DN16" s="8">
        <v>16871.15</v>
      </c>
      <c r="DO16" s="7">
        <v>-0.671</v>
      </c>
      <c r="DP16" s="7">
        <v>-0.671</v>
      </c>
      <c r="DQ16" s="2" t="s">
        <v>140</v>
      </c>
      <c r="DR16" s="2" t="s">
        <v>129</v>
      </c>
      <c r="DS16" s="2" t="s">
        <v>445</v>
      </c>
      <c r="DT16" s="2" t="s">
        <v>451</v>
      </c>
      <c r="DU16" s="2" t="s">
        <v>142</v>
      </c>
      <c r="DV16" s="2" t="s">
        <v>132</v>
      </c>
      <c r="DW16" s="4">
        <v>41</v>
      </c>
      <c r="DX16" s="8">
        <v>1913.88</v>
      </c>
      <c r="DY16" s="4">
        <v>25</v>
      </c>
      <c r="DZ16" s="8">
        <v>1167</v>
      </c>
      <c r="EA16" s="7">
        <v>0.64</v>
      </c>
      <c r="EB16" s="7">
        <v>0.64</v>
      </c>
      <c r="EC16" s="2" t="s">
        <v>140</v>
      </c>
      <c r="ED16" s="2" t="s">
        <v>129</v>
      </c>
      <c r="EE16" s="2" t="s">
        <v>445</v>
      </c>
      <c r="EF16" s="2" t="s">
        <v>452</v>
      </c>
      <c r="EG16" s="2" t="s">
        <v>142</v>
      </c>
      <c r="EH16" s="2" t="s">
        <v>132</v>
      </c>
      <c r="EI16" s="4">
        <v>44</v>
      </c>
      <c r="EJ16" s="8">
        <v>2025.76</v>
      </c>
      <c r="EK16" s="4">
        <v>12</v>
      </c>
      <c r="EL16" s="8">
        <v>552.48</v>
      </c>
      <c r="EM16" s="7">
        <v>2.6667</v>
      </c>
      <c r="EN16" s="7">
        <v>2.6667</v>
      </c>
      <c r="EO16" s="2" t="s">
        <v>140</v>
      </c>
      <c r="EP16" s="2" t="s">
        <v>129</v>
      </c>
      <c r="EQ16" s="2" t="s">
        <v>261</v>
      </c>
      <c r="ER16" s="2" t="s">
        <v>453</v>
      </c>
      <c r="ES16" s="2" t="s">
        <v>142</v>
      </c>
      <c r="ET16" s="2" t="s">
        <v>132</v>
      </c>
      <c r="EU16" s="4">
        <v>100</v>
      </c>
      <c r="EV16" s="8">
        <v>4395</v>
      </c>
      <c r="EW16" s="4">
        <v>111</v>
      </c>
      <c r="EX16" s="8">
        <v>4878.45</v>
      </c>
      <c r="EY16" s="7">
        <v>-0.0991</v>
      </c>
      <c r="EZ16" s="7">
        <v>-0.0991</v>
      </c>
      <c r="FA16" s="2" t="s">
        <v>140</v>
      </c>
      <c r="FB16" s="2" t="s">
        <v>129</v>
      </c>
      <c r="FC16" s="2" t="s">
        <v>449</v>
      </c>
      <c r="FD16" s="2" t="s">
        <v>454</v>
      </c>
      <c r="FE16" s="2" t="s">
        <v>142</v>
      </c>
      <c r="FF16" s="2" t="s">
        <v>132</v>
      </c>
      <c r="FG16" s="4">
        <v>15</v>
      </c>
      <c r="FH16" s="8">
        <v>552.39</v>
      </c>
      <c r="FI16" s="4"/>
      <c r="FJ16" s="8"/>
      <c r="FK16" s="7"/>
      <c r="FL16" s="7"/>
      <c r="FM16" s="2" t="s">
        <v>140</v>
      </c>
      <c r="FN16" s="2" t="s">
        <v>129</v>
      </c>
      <c r="FO16" s="2" t="s">
        <v>292</v>
      </c>
      <c r="FP16" s="2" t="s">
        <v>455</v>
      </c>
      <c r="FQ16" s="2" t="s">
        <v>142</v>
      </c>
      <c r="FR16" s="2" t="s">
        <v>132</v>
      </c>
      <c r="FS16" s="4">
        <v>2</v>
      </c>
      <c r="FT16" s="8">
        <v>76.84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456</v>
      </c>
      <c r="GB16" s="2" t="s">
        <v>457</v>
      </c>
      <c r="GC16" s="2" t="s">
        <v>142</v>
      </c>
      <c r="GD16" s="2" t="s">
        <v>132</v>
      </c>
      <c r="GE16" s="4">
        <v>7</v>
      </c>
      <c r="GF16" s="8">
        <v>307.65</v>
      </c>
      <c r="GG16" s="4">
        <v>6</v>
      </c>
      <c r="GH16" s="8">
        <v>263.7</v>
      </c>
      <c r="GI16" s="7">
        <v>0.1667</v>
      </c>
      <c r="GJ16" s="7">
        <v>0.1667</v>
      </c>
      <c r="GK16" s="2" t="s">
        <v>140</v>
      </c>
      <c r="GL16" s="2" t="s">
        <v>129</v>
      </c>
      <c r="GM16" s="2" t="s">
        <v>449</v>
      </c>
      <c r="GN16" s="2" t="s">
        <v>458</v>
      </c>
      <c r="GO16" s="2" t="s">
        <v>142</v>
      </c>
      <c r="GP16" s="2" t="s">
        <v>132</v>
      </c>
      <c r="GQ16" s="4">
        <v>20</v>
      </c>
      <c r="GR16" s="8">
        <v>742.8</v>
      </c>
      <c r="GS16" s="4">
        <v>4</v>
      </c>
      <c r="GT16" s="8">
        <v>167.4</v>
      </c>
      <c r="GU16" s="7">
        <v>4</v>
      </c>
      <c r="GV16" s="7">
        <v>3.4373</v>
      </c>
      <c r="GW16" s="2" t="s">
        <v>140</v>
      </c>
      <c r="GX16" s="2" t="s">
        <v>129</v>
      </c>
      <c r="GY16" s="2" t="s">
        <v>334</v>
      </c>
      <c r="GZ16" s="2" t="s">
        <v>459</v>
      </c>
      <c r="HA16" s="2" t="s">
        <v>142</v>
      </c>
      <c r="HB16" s="2" t="s">
        <v>132</v>
      </c>
      <c r="HC16" s="4">
        <v>8</v>
      </c>
      <c r="HD16" s="8">
        <v>339.4</v>
      </c>
      <c r="HE16" s="4">
        <v>8</v>
      </c>
      <c r="HF16" s="8">
        <v>351.6</v>
      </c>
      <c r="HG16" s="7"/>
      <c r="HH16" s="7">
        <v>-0.0347</v>
      </c>
      <c r="HI16" s="2" t="s">
        <v>140</v>
      </c>
      <c r="HJ16" s="2" t="s">
        <v>129</v>
      </c>
      <c r="HK16" s="2" t="s">
        <v>460</v>
      </c>
      <c r="HL16" s="2" t="s">
        <v>373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165</v>
      </c>
      <c r="HV16" s="2" t="s">
        <v>129</v>
      </c>
      <c r="HW16" s="2" t="s">
        <v>132</v>
      </c>
      <c r="HX16" s="2" t="s">
        <v>132</v>
      </c>
      <c r="HY16" s="2" t="s">
        <v>142</v>
      </c>
      <c r="HZ16" s="2" t="s">
        <v>132</v>
      </c>
      <c r="IA16" s="4">
        <v>49</v>
      </c>
      <c r="IB16" s="8">
        <v>1950.17</v>
      </c>
      <c r="IC16" s="4">
        <v>25</v>
      </c>
      <c r="ID16" s="8">
        <v>1046.25</v>
      </c>
      <c r="IE16" s="7">
        <v>0.96</v>
      </c>
      <c r="IF16" s="7">
        <v>0.864</v>
      </c>
      <c r="IG16" s="2" t="s">
        <v>140</v>
      </c>
      <c r="IH16" s="2" t="s">
        <v>166</v>
      </c>
      <c r="II16" s="2" t="s">
        <v>352</v>
      </c>
      <c r="IJ16" s="2" t="s">
        <v>205</v>
      </c>
      <c r="IK16" s="2" t="s">
        <v>142</v>
      </c>
      <c r="IL16" s="2" t="s">
        <v>132</v>
      </c>
      <c r="IM16" s="4">
        <v>1</v>
      </c>
      <c r="IN16" s="8">
        <v>38.42</v>
      </c>
      <c r="IO16" s="4">
        <v>1</v>
      </c>
      <c r="IP16" s="8">
        <v>45.2</v>
      </c>
      <c r="IQ16" s="7"/>
      <c r="IR16" s="7">
        <v>-0.15</v>
      </c>
      <c r="IS16" s="2" t="s">
        <v>140</v>
      </c>
      <c r="IT16" s="2" t="s">
        <v>129</v>
      </c>
      <c r="IU16" s="2" t="s">
        <v>363</v>
      </c>
      <c r="IV16" s="2" t="s">
        <v>262</v>
      </c>
      <c r="IW16" s="2" t="s">
        <v>142</v>
      </c>
      <c r="IX16" s="2" t="s">
        <v>132</v>
      </c>
      <c r="IY16" s="4">
        <v>27</v>
      </c>
      <c r="IZ16" s="8">
        <v>1174.43</v>
      </c>
      <c r="JA16" s="4">
        <v>33</v>
      </c>
      <c r="JB16" s="8">
        <v>1443.42</v>
      </c>
      <c r="JC16" s="7">
        <v>-0.1818</v>
      </c>
      <c r="JD16" s="7">
        <v>-0.1864</v>
      </c>
      <c r="JE16" s="2" t="s">
        <v>140</v>
      </c>
      <c r="JF16" s="2" t="s">
        <v>129</v>
      </c>
      <c r="JG16" s="2" t="s">
        <v>445</v>
      </c>
      <c r="JH16" s="2" t="s">
        <v>461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171</v>
      </c>
      <c r="JR16" s="2" t="s">
        <v>129</v>
      </c>
      <c r="JS16" s="2" t="s">
        <v>386</v>
      </c>
      <c r="JT16" s="2" t="s">
        <v>132</v>
      </c>
      <c r="JU16" s="2" t="s">
        <v>142</v>
      </c>
      <c r="JV16" s="2" t="s">
        <v>132</v>
      </c>
      <c r="JW16" s="4">
        <v>1</v>
      </c>
      <c r="JX16" s="8">
        <v>73.94</v>
      </c>
      <c r="JY16" s="4"/>
      <c r="JZ16" s="8"/>
      <c r="KA16" s="7"/>
      <c r="KB16" s="7"/>
      <c r="KC16" s="2" t="s">
        <v>140</v>
      </c>
      <c r="KD16" s="2" t="s">
        <v>129</v>
      </c>
      <c r="KE16" s="2" t="s">
        <v>445</v>
      </c>
      <c r="KF16" s="2" t="s">
        <v>448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140</v>
      </c>
      <c r="KP16" s="2" t="s">
        <v>166</v>
      </c>
      <c r="KQ16" s="2" t="s">
        <v>352</v>
      </c>
      <c r="KR16" s="2" t="s">
        <v>462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140</v>
      </c>
      <c r="LB16" s="2" t="s">
        <v>177</v>
      </c>
      <c r="LC16" s="2" t="s">
        <v>463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178</v>
      </c>
      <c r="LN16" s="2" t="s">
        <v>129</v>
      </c>
      <c r="LO16" s="2" t="s">
        <v>132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159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140</v>
      </c>
      <c r="MX16" s="2" t="s">
        <v>129</v>
      </c>
      <c r="MY16" s="2" t="s">
        <v>179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178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178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181</v>
      </c>
      <c r="OT16" s="2" t="s">
        <v>129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178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178</v>
      </c>
      <c r="PR16" s="2" t="s">
        <v>166</v>
      </c>
      <c r="PS16" s="2" t="s">
        <v>132</v>
      </c>
      <c r="PT16" s="2" t="s">
        <v>132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140</v>
      </c>
      <c r="QD16" s="2" t="s">
        <v>129</v>
      </c>
      <c r="QE16" s="2" t="s">
        <v>276</v>
      </c>
      <c r="QF16" s="2" t="s">
        <v>132</v>
      </c>
      <c r="QG16" s="2" t="s">
        <v>142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159</v>
      </c>
      <c r="RB16" s="2" t="s">
        <v>166</v>
      </c>
      <c r="RC16" s="2" t="s">
        <v>132</v>
      </c>
      <c r="RD16" s="2" t="s">
        <v>132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178</v>
      </c>
      <c r="RN16" s="2" t="s">
        <v>129</v>
      </c>
      <c r="RO16" s="2" t="s">
        <v>132</v>
      </c>
      <c r="RP16" s="2" t="s">
        <v>132</v>
      </c>
      <c r="RQ16" s="2" t="s">
        <v>142</v>
      </c>
      <c r="RR16" s="2" t="s">
        <v>183</v>
      </c>
    </row>
    <row r="17">
      <c r="A17" s="2" t="s">
        <v>464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465</v>
      </c>
      <c r="G17" s="2" t="s">
        <v>465</v>
      </c>
      <c r="H17" s="2" t="s">
        <v>465</v>
      </c>
      <c r="I17" s="2" t="s">
        <v>466</v>
      </c>
      <c r="J17" s="2" t="s">
        <v>127</v>
      </c>
      <c r="K17" s="2" t="s">
        <v>347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219</v>
      </c>
      <c r="Q17" s="2" t="s">
        <v>131</v>
      </c>
      <c r="R17" s="2" t="s">
        <v>132</v>
      </c>
      <c r="S17" s="2" t="s">
        <v>467</v>
      </c>
      <c r="T17" s="2" t="s">
        <v>132</v>
      </c>
      <c r="U17" s="2" t="s">
        <v>468</v>
      </c>
      <c r="V17" s="2" t="s">
        <v>135</v>
      </c>
      <c r="W17" s="2" t="s">
        <v>136</v>
      </c>
      <c r="X17" s="2" t="s">
        <v>247</v>
      </c>
      <c r="Y17" s="2" t="s">
        <v>349</v>
      </c>
      <c r="Z17" s="4">
        <v>206</v>
      </c>
      <c r="AA17" s="4">
        <f>=ROUNDDOWN(18.7272727272727,0)</f>
      </c>
      <c r="AB17" s="5">
        <v>11</v>
      </c>
      <c r="AC17" s="2" t="s">
        <v>138</v>
      </c>
      <c r="AD17" s="4">
        <v>100</v>
      </c>
      <c r="AE17" s="4">
        <v>100</v>
      </c>
      <c r="AF17" s="6">
        <v>65</v>
      </c>
      <c r="AG17" s="6"/>
      <c r="AH17" s="7">
        <v>0.9096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564</v>
      </c>
      <c r="AQ17" s="8">
        <v>17927.36</v>
      </c>
      <c r="AR17" s="4">
        <v>397</v>
      </c>
      <c r="AS17" s="8">
        <v>13239.16</v>
      </c>
      <c r="AT17" s="7">
        <v>0.4207</v>
      </c>
      <c r="AU17" s="7">
        <v>0.3541</v>
      </c>
      <c r="AV17" s="4">
        <v>564</v>
      </c>
      <c r="AW17" s="8">
        <v>17927.36</v>
      </c>
      <c r="AX17" s="4">
        <v>397</v>
      </c>
      <c r="AY17" s="8">
        <v>13239.16</v>
      </c>
      <c r="AZ17" s="7">
        <v>0.4207</v>
      </c>
      <c r="BA17" s="7">
        <v>0.3541</v>
      </c>
      <c r="BB17" s="7">
        <v>1</v>
      </c>
      <c r="BC17" s="4">
        <v>1119</v>
      </c>
      <c r="BD17" s="8">
        <v>34849.2</v>
      </c>
      <c r="BE17" s="4">
        <v>728</v>
      </c>
      <c r="BF17" s="8">
        <v>24228.45</v>
      </c>
      <c r="BG17" s="7">
        <v>0.5371</v>
      </c>
      <c r="BH17" s="7">
        <v>0.4384</v>
      </c>
      <c r="BI17" s="7">
        <v>0.5144</v>
      </c>
      <c r="BJ17" s="4">
        <v>564</v>
      </c>
      <c r="BK17" s="8">
        <v>17927.36</v>
      </c>
      <c r="BL17" s="2" t="s">
        <v>469</v>
      </c>
      <c r="BM17" s="7">
        <v>1</v>
      </c>
      <c r="BN17" s="7">
        <v>1</v>
      </c>
      <c r="BO17" s="4">
        <v>142</v>
      </c>
      <c r="BP17" s="8">
        <v>4852.14</v>
      </c>
      <c r="BQ17" s="4">
        <v>62</v>
      </c>
      <c r="BR17" s="8">
        <v>2118.54</v>
      </c>
      <c r="BS17" s="7">
        <v>1.2903</v>
      </c>
      <c r="BT17" s="7">
        <v>1.2903</v>
      </c>
      <c r="BU17" s="2" t="s">
        <v>140</v>
      </c>
      <c r="BV17" s="2" t="s">
        <v>129</v>
      </c>
      <c r="BW17" s="2" t="s">
        <v>132</v>
      </c>
      <c r="BX17" s="2" t="s">
        <v>470</v>
      </c>
      <c r="BY17" s="2" t="s">
        <v>142</v>
      </c>
      <c r="BZ17" s="2" t="s">
        <v>132</v>
      </c>
      <c r="CA17" s="4">
        <v>13</v>
      </c>
      <c r="CB17" s="8">
        <v>311.21</v>
      </c>
      <c r="CC17" s="4">
        <v>15</v>
      </c>
      <c r="CD17" s="8">
        <v>458.64</v>
      </c>
      <c r="CE17" s="7">
        <v>-0.1333</v>
      </c>
      <c r="CF17" s="7">
        <v>-0.3215</v>
      </c>
      <c r="CG17" s="2" t="s">
        <v>140</v>
      </c>
      <c r="CH17" s="2" t="s">
        <v>129</v>
      </c>
      <c r="CI17" s="2" t="s">
        <v>252</v>
      </c>
      <c r="CJ17" s="2" t="s">
        <v>471</v>
      </c>
      <c r="CK17" s="2" t="s">
        <v>142</v>
      </c>
      <c r="CL17" s="2" t="s">
        <v>132</v>
      </c>
      <c r="CM17" s="4">
        <v>86</v>
      </c>
      <c r="CN17" s="8">
        <v>2630.55</v>
      </c>
      <c r="CO17" s="4">
        <v>57</v>
      </c>
      <c r="CP17" s="8">
        <v>2032.26</v>
      </c>
      <c r="CQ17" s="7">
        <v>0.5088</v>
      </c>
      <c r="CR17" s="7">
        <v>0.2944</v>
      </c>
      <c r="CS17" s="2" t="s">
        <v>140</v>
      </c>
      <c r="CT17" s="2" t="s">
        <v>129</v>
      </c>
      <c r="CU17" s="2" t="s">
        <v>349</v>
      </c>
      <c r="CV17" s="2" t="s">
        <v>192</v>
      </c>
      <c r="CW17" s="2" t="s">
        <v>142</v>
      </c>
      <c r="CX17" s="2" t="s">
        <v>132</v>
      </c>
      <c r="CY17" s="4">
        <v>97</v>
      </c>
      <c r="CZ17" s="8">
        <v>2895.64</v>
      </c>
      <c r="DA17" s="4">
        <v>28</v>
      </c>
      <c r="DB17" s="8">
        <v>917.28</v>
      </c>
      <c r="DC17" s="7">
        <v>2.4643</v>
      </c>
      <c r="DD17" s="7">
        <v>2.1568</v>
      </c>
      <c r="DE17" s="2" t="s">
        <v>140</v>
      </c>
      <c r="DF17" s="2" t="s">
        <v>129</v>
      </c>
      <c r="DG17" s="2" t="s">
        <v>349</v>
      </c>
      <c r="DH17" s="2" t="s">
        <v>472</v>
      </c>
      <c r="DI17" s="2" t="s">
        <v>142</v>
      </c>
      <c r="DJ17" s="2" t="s">
        <v>132</v>
      </c>
      <c r="DK17" s="4">
        <v>29</v>
      </c>
      <c r="DL17" s="8">
        <v>947.72</v>
      </c>
      <c r="DM17" s="4">
        <v>130</v>
      </c>
      <c r="DN17" s="8">
        <v>4248.4</v>
      </c>
      <c r="DO17" s="7">
        <v>-0.7769</v>
      </c>
      <c r="DP17" s="7">
        <v>-0.7769</v>
      </c>
      <c r="DQ17" s="2" t="s">
        <v>140</v>
      </c>
      <c r="DR17" s="2" t="s">
        <v>129</v>
      </c>
      <c r="DS17" s="2" t="s">
        <v>349</v>
      </c>
      <c r="DT17" s="2" t="s">
        <v>473</v>
      </c>
      <c r="DU17" s="2" t="s">
        <v>142</v>
      </c>
      <c r="DV17" s="2" t="s">
        <v>132</v>
      </c>
      <c r="DW17" s="4">
        <v>7</v>
      </c>
      <c r="DX17" s="8">
        <v>240.24</v>
      </c>
      <c r="DY17" s="4">
        <v>7</v>
      </c>
      <c r="DZ17" s="8">
        <v>240.24</v>
      </c>
      <c r="EA17" s="7"/>
      <c r="EB17" s="7"/>
      <c r="EC17" s="2" t="s">
        <v>140</v>
      </c>
      <c r="ED17" s="2" t="s">
        <v>129</v>
      </c>
      <c r="EE17" s="2" t="s">
        <v>356</v>
      </c>
      <c r="EF17" s="2" t="s">
        <v>474</v>
      </c>
      <c r="EG17" s="2" t="s">
        <v>142</v>
      </c>
      <c r="EH17" s="2" t="s">
        <v>132</v>
      </c>
      <c r="EI17" s="4">
        <v>88</v>
      </c>
      <c r="EJ17" s="8">
        <v>3020.16</v>
      </c>
      <c r="EK17" s="4">
        <v>19</v>
      </c>
      <c r="EL17" s="8">
        <v>652.08</v>
      </c>
      <c r="EM17" s="7">
        <v>3.6316</v>
      </c>
      <c r="EN17" s="7">
        <v>3.6316</v>
      </c>
      <c r="EO17" s="2" t="s">
        <v>140</v>
      </c>
      <c r="EP17" s="2" t="s">
        <v>129</v>
      </c>
      <c r="EQ17" s="2" t="s">
        <v>475</v>
      </c>
      <c r="ER17" s="2" t="s">
        <v>429</v>
      </c>
      <c r="ES17" s="2" t="s">
        <v>142</v>
      </c>
      <c r="ET17" s="2" t="s">
        <v>132</v>
      </c>
      <c r="EU17" s="4">
        <v>28</v>
      </c>
      <c r="EV17" s="8">
        <v>881.27</v>
      </c>
      <c r="EW17" s="4">
        <v>33</v>
      </c>
      <c r="EX17" s="8">
        <v>1081.08</v>
      </c>
      <c r="EY17" s="7">
        <v>-0.1515</v>
      </c>
      <c r="EZ17" s="7">
        <v>-0.1848</v>
      </c>
      <c r="FA17" s="2" t="s">
        <v>140</v>
      </c>
      <c r="FB17" s="2" t="s">
        <v>129</v>
      </c>
      <c r="FC17" s="2" t="s">
        <v>367</v>
      </c>
      <c r="FD17" s="2" t="s">
        <v>476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129</v>
      </c>
      <c r="FO17" s="2" t="s">
        <v>156</v>
      </c>
      <c r="FP17" s="2" t="s">
        <v>132</v>
      </c>
      <c r="FQ17" s="2" t="s">
        <v>142</v>
      </c>
      <c r="FR17" s="2" t="s">
        <v>132</v>
      </c>
      <c r="FS17" s="4">
        <v>6</v>
      </c>
      <c r="FT17" s="8">
        <v>168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157</v>
      </c>
      <c r="GB17" s="2" t="s">
        <v>477</v>
      </c>
      <c r="GC17" s="2" t="s">
        <v>142</v>
      </c>
      <c r="GD17" s="2" t="s">
        <v>132</v>
      </c>
      <c r="GE17" s="4">
        <v>18</v>
      </c>
      <c r="GF17" s="8">
        <v>573.28</v>
      </c>
      <c r="GG17" s="4">
        <v>7</v>
      </c>
      <c r="GH17" s="8">
        <v>229.32</v>
      </c>
      <c r="GI17" s="7">
        <v>1.5714</v>
      </c>
      <c r="GJ17" s="7">
        <v>1.4999</v>
      </c>
      <c r="GK17" s="2" t="s">
        <v>140</v>
      </c>
      <c r="GL17" s="2" t="s">
        <v>129</v>
      </c>
      <c r="GM17" s="2" t="s">
        <v>367</v>
      </c>
      <c r="GN17" s="2" t="s">
        <v>371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140</v>
      </c>
      <c r="GX17" s="2" t="s">
        <v>129</v>
      </c>
      <c r="GY17" s="2" t="s">
        <v>162</v>
      </c>
      <c r="GZ17" s="2" t="s">
        <v>132</v>
      </c>
      <c r="HA17" s="2" t="s">
        <v>142</v>
      </c>
      <c r="HB17" s="2" t="s">
        <v>132</v>
      </c>
      <c r="HC17" s="4">
        <v>6</v>
      </c>
      <c r="HD17" s="8">
        <v>168.02</v>
      </c>
      <c r="HE17" s="4">
        <v>10</v>
      </c>
      <c r="HF17" s="8">
        <v>325.95</v>
      </c>
      <c r="HG17" s="7">
        <v>-0.4</v>
      </c>
      <c r="HH17" s="7">
        <v>-0.4845</v>
      </c>
      <c r="HI17" s="2" t="s">
        <v>140</v>
      </c>
      <c r="HJ17" s="2" t="s">
        <v>129</v>
      </c>
      <c r="HK17" s="2" t="s">
        <v>367</v>
      </c>
      <c r="HL17" s="2" t="s">
        <v>478</v>
      </c>
      <c r="HM17" s="2" t="s">
        <v>142</v>
      </c>
      <c r="HN17" s="2" t="s">
        <v>132</v>
      </c>
      <c r="HO17" s="4">
        <v>10</v>
      </c>
      <c r="HP17" s="8">
        <v>300.8</v>
      </c>
      <c r="HQ17" s="4"/>
      <c r="HR17" s="8"/>
      <c r="HS17" s="7"/>
      <c r="HT17" s="7"/>
      <c r="HU17" s="2" t="s">
        <v>140</v>
      </c>
      <c r="HV17" s="2" t="s">
        <v>129</v>
      </c>
      <c r="HW17" s="2" t="s">
        <v>367</v>
      </c>
      <c r="HX17" s="2" t="s">
        <v>251</v>
      </c>
      <c r="HY17" s="2" t="s">
        <v>142</v>
      </c>
      <c r="HZ17" s="2" t="s">
        <v>132</v>
      </c>
      <c r="IA17" s="4">
        <v>31</v>
      </c>
      <c r="IB17" s="8">
        <v>851.93</v>
      </c>
      <c r="IC17" s="4">
        <v>19</v>
      </c>
      <c r="ID17" s="8">
        <v>592.8</v>
      </c>
      <c r="IE17" s="7">
        <v>0.6316</v>
      </c>
      <c r="IF17" s="7">
        <v>0.4371</v>
      </c>
      <c r="IG17" s="2" t="s">
        <v>140</v>
      </c>
      <c r="IH17" s="2" t="s">
        <v>166</v>
      </c>
      <c r="II17" s="2" t="s">
        <v>259</v>
      </c>
      <c r="IJ17" s="2" t="s">
        <v>479</v>
      </c>
      <c r="IK17" s="2" t="s">
        <v>142</v>
      </c>
      <c r="IL17" s="2" t="s">
        <v>132</v>
      </c>
      <c r="IM17" s="4">
        <v>1</v>
      </c>
      <c r="IN17" s="8">
        <v>27.2</v>
      </c>
      <c r="IO17" s="4">
        <v>1</v>
      </c>
      <c r="IP17" s="8">
        <v>33.69</v>
      </c>
      <c r="IQ17" s="7"/>
      <c r="IR17" s="7">
        <v>-0.1926</v>
      </c>
      <c r="IS17" s="2" t="s">
        <v>140</v>
      </c>
      <c r="IT17" s="2" t="s">
        <v>129</v>
      </c>
      <c r="IU17" s="2" t="s">
        <v>480</v>
      </c>
      <c r="IV17" s="2" t="s">
        <v>476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159</v>
      </c>
      <c r="JF17" s="2" t="s">
        <v>129</v>
      </c>
      <c r="JG17" s="2" t="s">
        <v>132</v>
      </c>
      <c r="JH17" s="2" t="s">
        <v>132</v>
      </c>
      <c r="JI17" s="2" t="s">
        <v>142</v>
      </c>
      <c r="JJ17" s="2" t="s">
        <v>132</v>
      </c>
      <c r="JK17" s="4">
        <v>1</v>
      </c>
      <c r="JL17" s="8">
        <v>27.2</v>
      </c>
      <c r="JM17" s="4"/>
      <c r="JN17" s="8"/>
      <c r="JO17" s="7"/>
      <c r="JP17" s="7"/>
      <c r="JQ17" s="2" t="s">
        <v>140</v>
      </c>
      <c r="JR17" s="2" t="s">
        <v>129</v>
      </c>
      <c r="JS17" s="2" t="s">
        <v>268</v>
      </c>
      <c r="JT17" s="2" t="s">
        <v>481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349</v>
      </c>
      <c r="KF17" s="2" t="s">
        <v>482</v>
      </c>
      <c r="KG17" s="2" t="s">
        <v>142</v>
      </c>
      <c r="KH17" s="2" t="s">
        <v>132</v>
      </c>
      <c r="KI17" s="4">
        <v>1</v>
      </c>
      <c r="KJ17" s="8">
        <v>32</v>
      </c>
      <c r="KK17" s="4"/>
      <c r="KL17" s="8"/>
      <c r="KM17" s="7"/>
      <c r="KN17" s="7"/>
      <c r="KO17" s="2" t="s">
        <v>140</v>
      </c>
      <c r="KP17" s="2" t="s">
        <v>166</v>
      </c>
      <c r="KQ17" s="2" t="s">
        <v>483</v>
      </c>
      <c r="KR17" s="2" t="s">
        <v>484</v>
      </c>
      <c r="KS17" s="2" t="s">
        <v>142</v>
      </c>
      <c r="KT17" s="2" t="s">
        <v>132</v>
      </c>
      <c r="KU17" s="4"/>
      <c r="KV17" s="8"/>
      <c r="KW17" s="4">
        <v>9</v>
      </c>
      <c r="KX17" s="8">
        <v>308.88</v>
      </c>
      <c r="KY17" s="7">
        <v>-1</v>
      </c>
      <c r="KZ17" s="7">
        <v>-1</v>
      </c>
      <c r="LA17" s="2" t="s">
        <v>140</v>
      </c>
      <c r="LB17" s="2" t="s">
        <v>177</v>
      </c>
      <c r="LC17" s="2" t="s">
        <v>273</v>
      </c>
      <c r="LD17" s="2" t="s">
        <v>485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178</v>
      </c>
      <c r="LN17" s="2" t="s">
        <v>129</v>
      </c>
      <c r="LO17" s="2" t="s">
        <v>132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178</v>
      </c>
      <c r="LZ17" s="2" t="s">
        <v>166</v>
      </c>
      <c r="MA17" s="2" t="s">
        <v>132</v>
      </c>
      <c r="MB17" s="2" t="s">
        <v>132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159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140</v>
      </c>
      <c r="MX17" s="2" t="s">
        <v>129</v>
      </c>
      <c r="MY17" s="2" t="s">
        <v>179</v>
      </c>
      <c r="MZ17" s="2" t="s">
        <v>156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178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178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181</v>
      </c>
      <c r="OT17" s="2" t="s">
        <v>129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178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178</v>
      </c>
      <c r="PR17" s="2" t="s">
        <v>166</v>
      </c>
      <c r="PS17" s="2" t="s">
        <v>132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182</v>
      </c>
      <c r="QD17" s="2" t="s">
        <v>129</v>
      </c>
      <c r="QE17" s="2" t="s">
        <v>132</v>
      </c>
      <c r="QF17" s="2" t="s">
        <v>132</v>
      </c>
      <c r="QG17" s="2" t="s">
        <v>142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159</v>
      </c>
      <c r="RB17" s="2" t="s">
        <v>166</v>
      </c>
      <c r="RC17" s="2" t="s">
        <v>132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178</v>
      </c>
      <c r="RN17" s="2" t="s">
        <v>129</v>
      </c>
      <c r="RO17" s="2" t="s">
        <v>132</v>
      </c>
      <c r="RP17" s="2" t="s">
        <v>132</v>
      </c>
      <c r="RQ17" s="2" t="s">
        <v>142</v>
      </c>
      <c r="RR17" s="2" t="s">
        <v>183</v>
      </c>
    </row>
    <row r="18">
      <c r="A18" s="2" t="s">
        <v>486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465</v>
      </c>
      <c r="G18" s="2" t="s">
        <v>465</v>
      </c>
      <c r="H18" s="2" t="s">
        <v>465</v>
      </c>
      <c r="I18" s="2" t="s">
        <v>466</v>
      </c>
      <c r="J18" s="2" t="s">
        <v>127</v>
      </c>
      <c r="K18" s="2" t="s">
        <v>394</v>
      </c>
      <c r="L18" s="3">
        <v>23.99</v>
      </c>
      <c r="M18" s="3">
        <v>25.19</v>
      </c>
      <c r="N18" s="3">
        <v>52.69</v>
      </c>
      <c r="O18" s="2" t="s">
        <v>129</v>
      </c>
      <c r="P18" s="2" t="s">
        <v>219</v>
      </c>
      <c r="Q18" s="2" t="s">
        <v>131</v>
      </c>
      <c r="R18" s="2" t="s">
        <v>132</v>
      </c>
      <c r="S18" s="2" t="s">
        <v>487</v>
      </c>
      <c r="T18" s="2" t="s">
        <v>132</v>
      </c>
      <c r="U18" s="2" t="s">
        <v>468</v>
      </c>
      <c r="V18" s="2" t="s">
        <v>135</v>
      </c>
      <c r="W18" s="2" t="s">
        <v>136</v>
      </c>
      <c r="X18" s="2" t="s">
        <v>247</v>
      </c>
      <c r="Y18" s="2" t="s">
        <v>349</v>
      </c>
      <c r="Z18" s="4">
        <v>198</v>
      </c>
      <c r="AA18" s="4">
        <f>=ROUNDDOWN(10.4210526315789,0)</f>
      </c>
      <c r="AB18" s="5">
        <v>19</v>
      </c>
      <c r="AC18" s="2" t="s">
        <v>138</v>
      </c>
      <c r="AD18" s="4">
        <v>200</v>
      </c>
      <c r="AE18" s="4">
        <v>340</v>
      </c>
      <c r="AF18" s="6">
        <v>65</v>
      </c>
      <c r="AG18" s="6">
        <v>48</v>
      </c>
      <c r="AH18" s="7">
        <v>0.7781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555</v>
      </c>
      <c r="AQ18" s="8">
        <v>16921.84</v>
      </c>
      <c r="AR18" s="4">
        <v>331</v>
      </c>
      <c r="AS18" s="8">
        <v>10989.29</v>
      </c>
      <c r="AT18" s="7">
        <v>0.6767</v>
      </c>
      <c r="AU18" s="7">
        <v>0.5398</v>
      </c>
      <c r="AV18" s="4">
        <v>555</v>
      </c>
      <c r="AW18" s="8">
        <v>16921.84</v>
      </c>
      <c r="AX18" s="4">
        <v>331</v>
      </c>
      <c r="AY18" s="8">
        <v>10989.29</v>
      </c>
      <c r="AZ18" s="7">
        <v>0.6767</v>
      </c>
      <c r="BA18" s="7">
        <v>0.5398</v>
      </c>
      <c r="BB18" s="7">
        <v>1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0.4856</v>
      </c>
      <c r="BJ18" s="4">
        <v>555</v>
      </c>
      <c r="BK18" s="8">
        <v>16921.84</v>
      </c>
      <c r="BL18" s="2" t="s">
        <v>488</v>
      </c>
      <c r="BM18" s="7">
        <v>1</v>
      </c>
      <c r="BN18" s="7">
        <v>1</v>
      </c>
      <c r="BO18" s="4">
        <v>58</v>
      </c>
      <c r="BP18" s="8">
        <v>1981.86</v>
      </c>
      <c r="BQ18" s="4">
        <v>22</v>
      </c>
      <c r="BR18" s="8">
        <v>751.74</v>
      </c>
      <c r="BS18" s="7">
        <v>1.6364</v>
      </c>
      <c r="BT18" s="7">
        <v>1.6364</v>
      </c>
      <c r="BU18" s="2" t="s">
        <v>140</v>
      </c>
      <c r="BV18" s="2" t="s">
        <v>129</v>
      </c>
      <c r="BW18" s="2" t="s">
        <v>132</v>
      </c>
      <c r="BX18" s="2" t="s">
        <v>489</v>
      </c>
      <c r="BY18" s="2" t="s">
        <v>142</v>
      </c>
      <c r="BZ18" s="2" t="s">
        <v>132</v>
      </c>
      <c r="CA18" s="4">
        <v>52</v>
      </c>
      <c r="CB18" s="8">
        <v>1270.96</v>
      </c>
      <c r="CC18" s="4">
        <v>27</v>
      </c>
      <c r="CD18" s="8">
        <v>820.56</v>
      </c>
      <c r="CE18" s="7">
        <v>0.9259</v>
      </c>
      <c r="CF18" s="7">
        <v>0.5489</v>
      </c>
      <c r="CG18" s="2" t="s">
        <v>140</v>
      </c>
      <c r="CH18" s="2" t="s">
        <v>129</v>
      </c>
      <c r="CI18" s="2" t="s">
        <v>252</v>
      </c>
      <c r="CJ18" s="2" t="s">
        <v>490</v>
      </c>
      <c r="CK18" s="2" t="s">
        <v>142</v>
      </c>
      <c r="CL18" s="2" t="s">
        <v>132</v>
      </c>
      <c r="CM18" s="4">
        <v>105</v>
      </c>
      <c r="CN18" s="8">
        <v>3198.26</v>
      </c>
      <c r="CO18" s="4">
        <v>66</v>
      </c>
      <c r="CP18" s="8">
        <v>2283.92</v>
      </c>
      <c r="CQ18" s="7">
        <v>0.5909</v>
      </c>
      <c r="CR18" s="7">
        <v>0.4003</v>
      </c>
      <c r="CS18" s="2" t="s">
        <v>140</v>
      </c>
      <c r="CT18" s="2" t="s">
        <v>129</v>
      </c>
      <c r="CU18" s="2" t="s">
        <v>349</v>
      </c>
      <c r="CV18" s="2" t="s">
        <v>192</v>
      </c>
      <c r="CW18" s="2" t="s">
        <v>142</v>
      </c>
      <c r="CX18" s="2" t="s">
        <v>132</v>
      </c>
      <c r="CY18" s="4">
        <v>130</v>
      </c>
      <c r="CZ18" s="8">
        <v>3852.08</v>
      </c>
      <c r="DA18" s="4">
        <v>50</v>
      </c>
      <c r="DB18" s="8">
        <v>1638</v>
      </c>
      <c r="DC18" s="7">
        <v>1.6</v>
      </c>
      <c r="DD18" s="7">
        <v>1.3517</v>
      </c>
      <c r="DE18" s="2" t="s">
        <v>140</v>
      </c>
      <c r="DF18" s="2" t="s">
        <v>129</v>
      </c>
      <c r="DG18" s="2" t="s">
        <v>349</v>
      </c>
      <c r="DH18" s="2" t="s">
        <v>491</v>
      </c>
      <c r="DI18" s="2" t="s">
        <v>142</v>
      </c>
      <c r="DJ18" s="2" t="s">
        <v>132</v>
      </c>
      <c r="DK18" s="4">
        <v>57</v>
      </c>
      <c r="DL18" s="8">
        <v>1761.39</v>
      </c>
      <c r="DM18" s="4">
        <v>87</v>
      </c>
      <c r="DN18" s="8">
        <v>2843.16</v>
      </c>
      <c r="DO18" s="7">
        <v>-0.3448</v>
      </c>
      <c r="DP18" s="7">
        <v>-0.3805</v>
      </c>
      <c r="DQ18" s="2" t="s">
        <v>140</v>
      </c>
      <c r="DR18" s="2" t="s">
        <v>129</v>
      </c>
      <c r="DS18" s="2" t="s">
        <v>349</v>
      </c>
      <c r="DT18" s="2" t="s">
        <v>351</v>
      </c>
      <c r="DU18" s="2" t="s">
        <v>142</v>
      </c>
      <c r="DV18" s="2" t="s">
        <v>132</v>
      </c>
      <c r="DW18" s="4">
        <v>13</v>
      </c>
      <c r="DX18" s="8">
        <v>446.16</v>
      </c>
      <c r="DY18" s="4">
        <v>19</v>
      </c>
      <c r="DZ18" s="8">
        <v>652.08</v>
      </c>
      <c r="EA18" s="7">
        <v>-0.3158</v>
      </c>
      <c r="EB18" s="7">
        <v>-0.3158</v>
      </c>
      <c r="EC18" s="2" t="s">
        <v>140</v>
      </c>
      <c r="ED18" s="2" t="s">
        <v>129</v>
      </c>
      <c r="EE18" s="2" t="s">
        <v>356</v>
      </c>
      <c r="EF18" s="2" t="s">
        <v>357</v>
      </c>
      <c r="EG18" s="2" t="s">
        <v>142</v>
      </c>
      <c r="EH18" s="2" t="s">
        <v>132</v>
      </c>
      <c r="EI18" s="4">
        <v>44</v>
      </c>
      <c r="EJ18" s="8">
        <v>1510.08</v>
      </c>
      <c r="EK18" s="4">
        <v>14</v>
      </c>
      <c r="EL18" s="8">
        <v>480.48</v>
      </c>
      <c r="EM18" s="7">
        <v>2.1429</v>
      </c>
      <c r="EN18" s="7">
        <v>2.1429</v>
      </c>
      <c r="EO18" s="2" t="s">
        <v>140</v>
      </c>
      <c r="EP18" s="2" t="s">
        <v>129</v>
      </c>
      <c r="EQ18" s="2" t="s">
        <v>475</v>
      </c>
      <c r="ER18" s="2" t="s">
        <v>266</v>
      </c>
      <c r="ES18" s="2" t="s">
        <v>142</v>
      </c>
      <c r="ET18" s="2" t="s">
        <v>132</v>
      </c>
      <c r="EU18" s="4">
        <v>31</v>
      </c>
      <c r="EV18" s="8">
        <v>972.95</v>
      </c>
      <c r="EW18" s="4">
        <v>20</v>
      </c>
      <c r="EX18" s="8">
        <v>655.2</v>
      </c>
      <c r="EY18" s="7">
        <v>0.55</v>
      </c>
      <c r="EZ18" s="7">
        <v>0.485</v>
      </c>
      <c r="FA18" s="2" t="s">
        <v>140</v>
      </c>
      <c r="FB18" s="2" t="s">
        <v>129</v>
      </c>
      <c r="FC18" s="2" t="s">
        <v>367</v>
      </c>
      <c r="FD18" s="2" t="s">
        <v>492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132</v>
      </c>
      <c r="FQ18" s="2" t="s">
        <v>142</v>
      </c>
      <c r="FR18" s="2" t="s">
        <v>132</v>
      </c>
      <c r="FS18" s="4">
        <v>7</v>
      </c>
      <c r="FT18" s="8">
        <v>190.4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263</v>
      </c>
      <c r="GB18" s="2" t="s">
        <v>493</v>
      </c>
      <c r="GC18" s="2" t="s">
        <v>142</v>
      </c>
      <c r="GD18" s="2" t="s">
        <v>132</v>
      </c>
      <c r="GE18" s="4">
        <v>36</v>
      </c>
      <c r="GF18" s="8">
        <v>1117.04</v>
      </c>
      <c r="GG18" s="4">
        <v>15</v>
      </c>
      <c r="GH18" s="8">
        <v>491.4</v>
      </c>
      <c r="GI18" s="7">
        <v>1.4</v>
      </c>
      <c r="GJ18" s="7">
        <v>1.2732</v>
      </c>
      <c r="GK18" s="2" t="s">
        <v>140</v>
      </c>
      <c r="GL18" s="2" t="s">
        <v>129</v>
      </c>
      <c r="GM18" s="2" t="s">
        <v>367</v>
      </c>
      <c r="GN18" s="2" t="s">
        <v>262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171</v>
      </c>
      <c r="GX18" s="2" t="s">
        <v>129</v>
      </c>
      <c r="GY18" s="2" t="s">
        <v>494</v>
      </c>
      <c r="GZ18" s="2" t="s">
        <v>132</v>
      </c>
      <c r="HA18" s="2" t="s">
        <v>142</v>
      </c>
      <c r="HB18" s="2" t="s">
        <v>132</v>
      </c>
      <c r="HC18" s="4">
        <v>14</v>
      </c>
      <c r="HD18" s="8">
        <v>398.26</v>
      </c>
      <c r="HE18" s="4">
        <v>2</v>
      </c>
      <c r="HF18" s="8">
        <v>63.87</v>
      </c>
      <c r="HG18" s="7">
        <v>6</v>
      </c>
      <c r="HH18" s="7">
        <v>5.2355</v>
      </c>
      <c r="HI18" s="2" t="s">
        <v>140</v>
      </c>
      <c r="HJ18" s="2" t="s">
        <v>129</v>
      </c>
      <c r="HK18" s="2" t="s">
        <v>367</v>
      </c>
      <c r="HL18" s="2" t="s">
        <v>495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165</v>
      </c>
      <c r="HV18" s="2" t="s">
        <v>129</v>
      </c>
      <c r="HW18" s="2" t="s">
        <v>132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166</v>
      </c>
      <c r="II18" s="2" t="s">
        <v>483</v>
      </c>
      <c r="IJ18" s="2" t="s">
        <v>132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496</v>
      </c>
      <c r="IV18" s="2" t="s">
        <v>497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159</v>
      </c>
      <c r="JF18" s="2" t="s">
        <v>129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>
        <v>2</v>
      </c>
      <c r="JL18" s="8">
        <v>54.4</v>
      </c>
      <c r="JM18" s="4"/>
      <c r="JN18" s="8"/>
      <c r="JO18" s="7"/>
      <c r="JP18" s="7"/>
      <c r="JQ18" s="2" t="s">
        <v>140</v>
      </c>
      <c r="JR18" s="2" t="s">
        <v>129</v>
      </c>
      <c r="JS18" s="2" t="s">
        <v>268</v>
      </c>
      <c r="JT18" s="2" t="s">
        <v>498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349</v>
      </c>
      <c r="KF18" s="2" t="s">
        <v>499</v>
      </c>
      <c r="KG18" s="2" t="s">
        <v>142</v>
      </c>
      <c r="KH18" s="2" t="s">
        <v>132</v>
      </c>
      <c r="KI18" s="4">
        <v>6</v>
      </c>
      <c r="KJ18" s="8">
        <v>168</v>
      </c>
      <c r="KK18" s="4"/>
      <c r="KL18" s="8"/>
      <c r="KM18" s="7"/>
      <c r="KN18" s="7"/>
      <c r="KO18" s="2" t="s">
        <v>140</v>
      </c>
      <c r="KP18" s="2" t="s">
        <v>166</v>
      </c>
      <c r="KQ18" s="2" t="s">
        <v>483</v>
      </c>
      <c r="KR18" s="2" t="s">
        <v>387</v>
      </c>
      <c r="KS18" s="2" t="s">
        <v>142</v>
      </c>
      <c r="KT18" s="2" t="s">
        <v>132</v>
      </c>
      <c r="KU18" s="4"/>
      <c r="KV18" s="8"/>
      <c r="KW18" s="4">
        <v>9</v>
      </c>
      <c r="KX18" s="8">
        <v>308.88</v>
      </c>
      <c r="KY18" s="7">
        <v>-1</v>
      </c>
      <c r="KZ18" s="7">
        <v>-1</v>
      </c>
      <c r="LA18" s="2" t="s">
        <v>140</v>
      </c>
      <c r="LB18" s="2" t="s">
        <v>177</v>
      </c>
      <c r="LC18" s="2" t="s">
        <v>273</v>
      </c>
      <c r="LD18" s="2" t="s">
        <v>500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178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178</v>
      </c>
      <c r="LZ18" s="2" t="s">
        <v>166</v>
      </c>
      <c r="MA18" s="2" t="s">
        <v>132</v>
      </c>
      <c r="MB18" s="2" t="s">
        <v>132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159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140</v>
      </c>
      <c r="MX18" s="2" t="s">
        <v>129</v>
      </c>
      <c r="MY18" s="2" t="s">
        <v>501</v>
      </c>
      <c r="MZ18" s="2" t="s">
        <v>502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178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178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181</v>
      </c>
      <c r="OT18" s="2" t="s">
        <v>129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178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178</v>
      </c>
      <c r="PR18" s="2" t="s">
        <v>166</v>
      </c>
      <c r="PS18" s="2" t="s">
        <v>132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182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159</v>
      </c>
      <c r="RB18" s="2" t="s">
        <v>166</v>
      </c>
      <c r="RC18" s="2" t="s">
        <v>132</v>
      </c>
      <c r="RD18" s="2" t="s">
        <v>132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178</v>
      </c>
      <c r="RN18" s="2" t="s">
        <v>129</v>
      </c>
      <c r="RO18" s="2" t="s">
        <v>132</v>
      </c>
      <c r="RP18" s="2" t="s">
        <v>132</v>
      </c>
      <c r="RQ18" s="2" t="s">
        <v>142</v>
      </c>
      <c r="RR18" s="2" t="s">
        <v>183</v>
      </c>
    </row>
    <row r="19">
      <c r="A19" s="2" t="s">
        <v>503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504</v>
      </c>
      <c r="G19" s="2" t="s">
        <v>504</v>
      </c>
      <c r="H19" s="2" t="s">
        <v>504</v>
      </c>
      <c r="I19" s="2" t="s">
        <v>505</v>
      </c>
      <c r="J19" s="2" t="s">
        <v>127</v>
      </c>
      <c r="K19" s="2" t="s">
        <v>506</v>
      </c>
      <c r="L19" s="3">
        <v>58.83</v>
      </c>
      <c r="M19" s="3">
        <v>61.77</v>
      </c>
      <c r="N19" s="3">
        <v>118.74</v>
      </c>
      <c r="O19" s="2" t="s">
        <v>129</v>
      </c>
      <c r="P19" s="2" t="s">
        <v>130</v>
      </c>
      <c r="Q19" s="2" t="s">
        <v>131</v>
      </c>
      <c r="R19" s="2" t="s">
        <v>132</v>
      </c>
      <c r="S19" s="2" t="s">
        <v>507</v>
      </c>
      <c r="T19" s="2" t="s">
        <v>132</v>
      </c>
      <c r="U19" s="2" t="s">
        <v>315</v>
      </c>
      <c r="V19" s="2" t="s">
        <v>396</v>
      </c>
      <c r="W19" s="2" t="s">
        <v>136</v>
      </c>
      <c r="X19" s="2" t="s">
        <v>508</v>
      </c>
      <c r="Y19" s="2" t="s">
        <v>401</v>
      </c>
      <c r="Z19" s="4">
        <v>386</v>
      </c>
      <c r="AA19" s="4">
        <f>=ROUNDDOWN(19.3,0)</f>
      </c>
      <c r="AB19" s="5">
        <v>20</v>
      </c>
      <c r="AC19" s="2" t="s">
        <v>509</v>
      </c>
      <c r="AD19" s="4">
        <v>250</v>
      </c>
      <c r="AE19" s="4">
        <v>250</v>
      </c>
      <c r="AF19" s="6">
        <v>65</v>
      </c>
      <c r="AG19" s="6"/>
      <c r="AH19" s="7">
        <v>0.8329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504</v>
      </c>
      <c r="AQ19" s="8">
        <v>30665.93</v>
      </c>
      <c r="AR19" s="4">
        <v>570</v>
      </c>
      <c r="AS19" s="8">
        <v>38871.18</v>
      </c>
      <c r="AT19" s="7">
        <v>-0.1158</v>
      </c>
      <c r="AU19" s="7">
        <v>-0.2111</v>
      </c>
      <c r="AV19" s="4">
        <v>504</v>
      </c>
      <c r="AW19" s="8">
        <v>30665.93</v>
      </c>
      <c r="AX19" s="4">
        <v>570</v>
      </c>
      <c r="AY19" s="8">
        <v>38871.18</v>
      </c>
      <c r="AZ19" s="7">
        <v>-0.1158</v>
      </c>
      <c r="BA19" s="7">
        <v>-0.2111</v>
      </c>
      <c r="BB19" s="7">
        <v>1</v>
      </c>
      <c r="BC19" s="4">
        <v>504</v>
      </c>
      <c r="BD19" s="8">
        <v>30665.93</v>
      </c>
      <c r="BE19" s="4">
        <v>570</v>
      </c>
      <c r="BF19" s="8">
        <v>38871.18</v>
      </c>
      <c r="BG19" s="7">
        <v>-0.1158</v>
      </c>
      <c r="BH19" s="7">
        <v>-0.2111</v>
      </c>
      <c r="BI19" s="7">
        <v>1</v>
      </c>
      <c r="BJ19" s="4">
        <v>504</v>
      </c>
      <c r="BK19" s="8">
        <v>30665.93</v>
      </c>
      <c r="BL19" s="2" t="s">
        <v>510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511</v>
      </c>
      <c r="BV19" s="2" t="s">
        <v>166</v>
      </c>
      <c r="BW19" s="2" t="s">
        <v>132</v>
      </c>
      <c r="BX19" s="2" t="s">
        <v>461</v>
      </c>
      <c r="BY19" s="2" t="s">
        <v>142</v>
      </c>
      <c r="BZ19" s="2" t="s">
        <v>132</v>
      </c>
      <c r="CA19" s="4">
        <v>231</v>
      </c>
      <c r="CB19" s="8">
        <v>12506.56</v>
      </c>
      <c r="CC19" s="4">
        <v>90</v>
      </c>
      <c r="CD19" s="8">
        <v>5175.2</v>
      </c>
      <c r="CE19" s="7">
        <v>1.5667</v>
      </c>
      <c r="CF19" s="7">
        <v>1.4166</v>
      </c>
      <c r="CG19" s="2" t="s">
        <v>140</v>
      </c>
      <c r="CH19" s="2" t="s">
        <v>129</v>
      </c>
      <c r="CI19" s="2" t="s">
        <v>143</v>
      </c>
      <c r="CJ19" s="2" t="s">
        <v>512</v>
      </c>
      <c r="CK19" s="2" t="s">
        <v>142</v>
      </c>
      <c r="CL19" s="2" t="s">
        <v>132</v>
      </c>
      <c r="CM19" s="4">
        <v>185</v>
      </c>
      <c r="CN19" s="8">
        <v>12047.51</v>
      </c>
      <c r="CO19" s="4">
        <v>261</v>
      </c>
      <c r="CP19" s="8">
        <v>18196.12</v>
      </c>
      <c r="CQ19" s="7">
        <v>-0.2912</v>
      </c>
      <c r="CR19" s="7">
        <v>-0.3379</v>
      </c>
      <c r="CS19" s="2" t="s">
        <v>140</v>
      </c>
      <c r="CT19" s="2" t="s">
        <v>129</v>
      </c>
      <c r="CU19" s="2" t="s">
        <v>401</v>
      </c>
      <c r="CV19" s="2" t="s">
        <v>513</v>
      </c>
      <c r="CW19" s="2" t="s">
        <v>142</v>
      </c>
      <c r="CX19" s="2" t="s">
        <v>132</v>
      </c>
      <c r="CY19" s="4">
        <v>23</v>
      </c>
      <c r="CZ19" s="8">
        <v>1602.98</v>
      </c>
      <c r="DA19" s="4">
        <v>13</v>
      </c>
      <c r="DB19" s="8">
        <v>934.44</v>
      </c>
      <c r="DC19" s="7">
        <v>0.7692</v>
      </c>
      <c r="DD19" s="7">
        <v>0.7154</v>
      </c>
      <c r="DE19" s="2" t="s">
        <v>140</v>
      </c>
      <c r="DF19" s="2" t="s">
        <v>129</v>
      </c>
      <c r="DG19" s="2" t="s">
        <v>514</v>
      </c>
      <c r="DH19" s="2" t="s">
        <v>515</v>
      </c>
      <c r="DI19" s="2" t="s">
        <v>142</v>
      </c>
      <c r="DJ19" s="2" t="s">
        <v>132</v>
      </c>
      <c r="DK19" s="4">
        <v>16</v>
      </c>
      <c r="DL19" s="8">
        <v>1102.4</v>
      </c>
      <c r="DM19" s="4">
        <v>67</v>
      </c>
      <c r="DN19" s="8">
        <v>4616.3</v>
      </c>
      <c r="DO19" s="7">
        <v>-0.7612</v>
      </c>
      <c r="DP19" s="7">
        <v>-0.7612</v>
      </c>
      <c r="DQ19" s="2" t="s">
        <v>140</v>
      </c>
      <c r="DR19" s="2" t="s">
        <v>129</v>
      </c>
      <c r="DS19" s="2" t="s">
        <v>148</v>
      </c>
      <c r="DT19" s="2" t="s">
        <v>516</v>
      </c>
      <c r="DU19" s="2" t="s">
        <v>142</v>
      </c>
      <c r="DV19" s="2" t="s">
        <v>132</v>
      </c>
      <c r="DW19" s="4">
        <v>10</v>
      </c>
      <c r="DX19" s="8">
        <v>730.2</v>
      </c>
      <c r="DY19" s="4">
        <v>12</v>
      </c>
      <c r="DZ19" s="8">
        <v>876.24</v>
      </c>
      <c r="EA19" s="7">
        <v>-0.1667</v>
      </c>
      <c r="EB19" s="7">
        <v>-0.1667</v>
      </c>
      <c r="EC19" s="2" t="s">
        <v>140</v>
      </c>
      <c r="ED19" s="2" t="s">
        <v>129</v>
      </c>
      <c r="EE19" s="2" t="s">
        <v>517</v>
      </c>
      <c r="EF19" s="2" t="s">
        <v>518</v>
      </c>
      <c r="EG19" s="2" t="s">
        <v>142</v>
      </c>
      <c r="EH19" s="2" t="s">
        <v>132</v>
      </c>
      <c r="EI19" s="4">
        <v>8</v>
      </c>
      <c r="EJ19" s="8">
        <v>582.64</v>
      </c>
      <c r="EK19" s="4">
        <v>50</v>
      </c>
      <c r="EL19" s="8">
        <v>3817</v>
      </c>
      <c r="EM19" s="7">
        <v>-0.84</v>
      </c>
      <c r="EN19" s="7">
        <v>-0.8474</v>
      </c>
      <c r="EO19" s="2" t="s">
        <v>140</v>
      </c>
      <c r="EP19" s="2" t="s">
        <v>129</v>
      </c>
      <c r="EQ19" s="2" t="s">
        <v>519</v>
      </c>
      <c r="ER19" s="2" t="s">
        <v>149</v>
      </c>
      <c r="ES19" s="2" t="s">
        <v>142</v>
      </c>
      <c r="ET19" s="2" t="s">
        <v>132</v>
      </c>
      <c r="EU19" s="4">
        <v>15</v>
      </c>
      <c r="EV19" s="8">
        <v>1038.6</v>
      </c>
      <c r="EW19" s="4">
        <v>13</v>
      </c>
      <c r="EX19" s="8">
        <v>934.44</v>
      </c>
      <c r="EY19" s="7">
        <v>0.1538</v>
      </c>
      <c r="EZ19" s="7">
        <v>0.1115</v>
      </c>
      <c r="FA19" s="2" t="s">
        <v>140</v>
      </c>
      <c r="FB19" s="2" t="s">
        <v>129</v>
      </c>
      <c r="FC19" s="2" t="s">
        <v>352</v>
      </c>
      <c r="FD19" s="2" t="s">
        <v>520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156</v>
      </c>
      <c r="FP19" s="2" t="s">
        <v>132</v>
      </c>
      <c r="FQ19" s="2" t="s">
        <v>142</v>
      </c>
      <c r="FR19" s="2" t="s">
        <v>132</v>
      </c>
      <c r="FS19" s="4">
        <v>3</v>
      </c>
      <c r="FT19" s="8">
        <v>203.67</v>
      </c>
      <c r="FU19" s="4"/>
      <c r="FV19" s="8"/>
      <c r="FW19" s="7"/>
      <c r="FX19" s="7"/>
      <c r="FY19" s="2" t="s">
        <v>140</v>
      </c>
      <c r="FZ19" s="2" t="s">
        <v>129</v>
      </c>
      <c r="GA19" s="2" t="s">
        <v>456</v>
      </c>
      <c r="GB19" s="2" t="s">
        <v>521</v>
      </c>
      <c r="GC19" s="2" t="s">
        <v>142</v>
      </c>
      <c r="GD19" s="2" t="s">
        <v>132</v>
      </c>
      <c r="GE19" s="4"/>
      <c r="GF19" s="8"/>
      <c r="GG19" s="4">
        <v>11</v>
      </c>
      <c r="GH19" s="8">
        <v>790.57</v>
      </c>
      <c r="GI19" s="7">
        <v>-1</v>
      </c>
      <c r="GJ19" s="7">
        <v>-1</v>
      </c>
      <c r="GK19" s="2" t="s">
        <v>140</v>
      </c>
      <c r="GL19" s="2" t="s">
        <v>129</v>
      </c>
      <c r="GM19" s="2" t="s">
        <v>522</v>
      </c>
      <c r="GN19" s="2" t="s">
        <v>523</v>
      </c>
      <c r="GO19" s="2" t="s">
        <v>142</v>
      </c>
      <c r="GP19" s="2" t="s">
        <v>132</v>
      </c>
      <c r="GQ19" s="4">
        <v>7</v>
      </c>
      <c r="GR19" s="8">
        <v>445.46</v>
      </c>
      <c r="GS19" s="4">
        <v>8</v>
      </c>
      <c r="GT19" s="8">
        <v>547.6</v>
      </c>
      <c r="GU19" s="7">
        <v>-0.125</v>
      </c>
      <c r="GV19" s="7">
        <v>-0.1865</v>
      </c>
      <c r="GW19" s="2" t="s">
        <v>140</v>
      </c>
      <c r="GX19" s="2" t="s">
        <v>129</v>
      </c>
      <c r="GY19" s="2" t="s">
        <v>334</v>
      </c>
      <c r="GZ19" s="2" t="s">
        <v>274</v>
      </c>
      <c r="HA19" s="2" t="s">
        <v>142</v>
      </c>
      <c r="HB19" s="2" t="s">
        <v>132</v>
      </c>
      <c r="HC19" s="4"/>
      <c r="HD19" s="8"/>
      <c r="HE19" s="4">
        <v>3</v>
      </c>
      <c r="HF19" s="8">
        <v>208.43</v>
      </c>
      <c r="HG19" s="7">
        <v>-1</v>
      </c>
      <c r="HH19" s="7">
        <v>-1</v>
      </c>
      <c r="HI19" s="2" t="s">
        <v>140</v>
      </c>
      <c r="HJ19" s="2" t="s">
        <v>129</v>
      </c>
      <c r="HK19" s="2" t="s">
        <v>524</v>
      </c>
      <c r="HL19" s="2" t="s">
        <v>525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165</v>
      </c>
      <c r="HV19" s="2" t="s">
        <v>129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>
        <v>1</v>
      </c>
      <c r="IB19" s="8">
        <v>61.78</v>
      </c>
      <c r="IC19" s="4">
        <v>3</v>
      </c>
      <c r="ID19" s="8">
        <v>205.35</v>
      </c>
      <c r="IE19" s="7">
        <v>-0.6667</v>
      </c>
      <c r="IF19" s="7">
        <v>-0.6991</v>
      </c>
      <c r="IG19" s="2" t="s">
        <v>140</v>
      </c>
      <c r="IH19" s="2" t="s">
        <v>166</v>
      </c>
      <c r="II19" s="2" t="s">
        <v>167</v>
      </c>
      <c r="IJ19" s="2" t="s">
        <v>526</v>
      </c>
      <c r="IK19" s="2" t="s">
        <v>142</v>
      </c>
      <c r="IL19" s="2" t="s">
        <v>132</v>
      </c>
      <c r="IM19" s="4">
        <v>1</v>
      </c>
      <c r="IN19" s="8">
        <v>66.72</v>
      </c>
      <c r="IO19" s="4"/>
      <c r="IP19" s="8"/>
      <c r="IQ19" s="7"/>
      <c r="IR19" s="7"/>
      <c r="IS19" s="2" t="s">
        <v>140</v>
      </c>
      <c r="IT19" s="2" t="s">
        <v>129</v>
      </c>
      <c r="IU19" s="2" t="s">
        <v>169</v>
      </c>
      <c r="IV19" s="2" t="s">
        <v>158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159</v>
      </c>
      <c r="JF19" s="2" t="s">
        <v>129</v>
      </c>
      <c r="JG19" s="2" t="s">
        <v>132</v>
      </c>
      <c r="JH19" s="2" t="s">
        <v>132</v>
      </c>
      <c r="JI19" s="2" t="s">
        <v>142</v>
      </c>
      <c r="JJ19" s="2" t="s">
        <v>132</v>
      </c>
      <c r="JK19" s="4">
        <v>4</v>
      </c>
      <c r="JL19" s="8">
        <v>277.41</v>
      </c>
      <c r="JM19" s="4"/>
      <c r="JN19" s="8"/>
      <c r="JO19" s="7"/>
      <c r="JP19" s="7"/>
      <c r="JQ19" s="2" t="s">
        <v>140</v>
      </c>
      <c r="JR19" s="2" t="s">
        <v>129</v>
      </c>
      <c r="JS19" s="2" t="s">
        <v>300</v>
      </c>
      <c r="JT19" s="2" t="s">
        <v>527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401</v>
      </c>
      <c r="KF19" s="2" t="s">
        <v>473</v>
      </c>
      <c r="KG19" s="2" t="s">
        <v>142</v>
      </c>
      <c r="KH19" s="2" t="s">
        <v>132</v>
      </c>
      <c r="KI19" s="4"/>
      <c r="KJ19" s="8"/>
      <c r="KK19" s="4">
        <v>1</v>
      </c>
      <c r="KL19" s="8">
        <v>70.23</v>
      </c>
      <c r="KM19" s="7">
        <v>-1</v>
      </c>
      <c r="KN19" s="7">
        <v>-1</v>
      </c>
      <c r="KO19" s="2" t="s">
        <v>140</v>
      </c>
      <c r="KP19" s="2" t="s">
        <v>166</v>
      </c>
      <c r="KQ19" s="2" t="s">
        <v>302</v>
      </c>
      <c r="KR19" s="2" t="s">
        <v>528</v>
      </c>
      <c r="KS19" s="2" t="s">
        <v>142</v>
      </c>
      <c r="KT19" s="2" t="s">
        <v>132</v>
      </c>
      <c r="KU19" s="4"/>
      <c r="KV19" s="8"/>
      <c r="KW19" s="4">
        <v>38</v>
      </c>
      <c r="KX19" s="8">
        <v>2499.26</v>
      </c>
      <c r="KY19" s="7">
        <v>-1</v>
      </c>
      <c r="KZ19" s="7">
        <v>-1</v>
      </c>
      <c r="LA19" s="2" t="s">
        <v>140</v>
      </c>
      <c r="LB19" s="2" t="s">
        <v>177</v>
      </c>
      <c r="LC19" s="2" t="s">
        <v>529</v>
      </c>
      <c r="LD19" s="2" t="s">
        <v>530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178</v>
      </c>
      <c r="LN19" s="2" t="s">
        <v>129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159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140</v>
      </c>
      <c r="MX19" s="2" t="s">
        <v>129</v>
      </c>
      <c r="MY19" s="2" t="s">
        <v>179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178</v>
      </c>
      <c r="NV19" s="2" t="s">
        <v>129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178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181</v>
      </c>
      <c r="OT19" s="2" t="s">
        <v>129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178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178</v>
      </c>
      <c r="PR19" s="2" t="s">
        <v>166</v>
      </c>
      <c r="PS19" s="2" t="s">
        <v>132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140</v>
      </c>
      <c r="QD19" s="2" t="s">
        <v>129</v>
      </c>
      <c r="QE19" s="2" t="s">
        <v>276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159</v>
      </c>
      <c r="RB19" s="2" t="s">
        <v>166</v>
      </c>
      <c r="RC19" s="2" t="s">
        <v>132</v>
      </c>
      <c r="RD19" s="2" t="s">
        <v>132</v>
      </c>
      <c r="RE19" s="2" t="s">
        <v>142</v>
      </c>
      <c r="RF19" s="2" t="s">
        <v>132</v>
      </c>
      <c r="RG19" s="4"/>
      <c r="RH19" s="8"/>
      <c r="RI19" s="4"/>
      <c r="RJ19" s="8"/>
      <c r="RK19" s="7"/>
      <c r="RL19" s="7"/>
      <c r="RM19" s="2" t="s">
        <v>178</v>
      </c>
      <c r="RN19" s="2" t="s">
        <v>129</v>
      </c>
      <c r="RO19" s="2" t="s">
        <v>132</v>
      </c>
      <c r="RP19" s="2" t="s">
        <v>132</v>
      </c>
      <c r="RQ19" s="2" t="s">
        <v>142</v>
      </c>
      <c r="RR19" s="2" t="s">
        <v>183</v>
      </c>
    </row>
    <row r="20">
      <c r="A20" s="2" t="s">
        <v>531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532</v>
      </c>
      <c r="G20" s="2" t="s">
        <v>532</v>
      </c>
      <c r="H20" s="2" t="s">
        <v>532</v>
      </c>
      <c r="I20" s="2" t="s">
        <v>533</v>
      </c>
      <c r="J20" s="2" t="s">
        <v>127</v>
      </c>
      <c r="K20" s="2" t="s">
        <v>534</v>
      </c>
      <c r="L20" s="3">
        <v>36.42</v>
      </c>
      <c r="M20" s="3">
        <v>38.24</v>
      </c>
      <c r="N20" s="3">
        <v>76.49</v>
      </c>
      <c r="O20" s="2" t="s">
        <v>129</v>
      </c>
      <c r="P20" s="2" t="s">
        <v>219</v>
      </c>
      <c r="Q20" s="2" t="s">
        <v>131</v>
      </c>
      <c r="R20" s="2" t="s">
        <v>132</v>
      </c>
      <c r="S20" s="2" t="s">
        <v>535</v>
      </c>
      <c r="T20" s="2" t="s">
        <v>132</v>
      </c>
      <c r="U20" s="2" t="s">
        <v>134</v>
      </c>
      <c r="V20" s="2" t="s">
        <v>135</v>
      </c>
      <c r="W20" s="2" t="s">
        <v>247</v>
      </c>
      <c r="X20" s="2" t="s">
        <v>136</v>
      </c>
      <c r="Y20" s="2" t="s">
        <v>536</v>
      </c>
      <c r="Z20" s="4">
        <v>244</v>
      </c>
      <c r="AA20" s="4">
        <f>=ROUNDDOWN(20.3333333333333,0)</f>
      </c>
      <c r="AB20" s="5">
        <v>12</v>
      </c>
      <c r="AC20" s="2" t="s">
        <v>132</v>
      </c>
      <c r="AD20" s="4"/>
      <c r="AE20" s="4"/>
      <c r="AF20" s="6">
        <v>65</v>
      </c>
      <c r="AG20" s="6"/>
      <c r="AH20" s="7">
        <v>0.8712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536</v>
      </c>
      <c r="AQ20" s="8">
        <v>24232.44</v>
      </c>
      <c r="AR20" s="4">
        <v>335</v>
      </c>
      <c r="AS20" s="8">
        <v>16151.92</v>
      </c>
      <c r="AT20" s="7">
        <v>0.6</v>
      </c>
      <c r="AU20" s="7">
        <v>0.5003</v>
      </c>
      <c r="AV20" s="4">
        <v>536</v>
      </c>
      <c r="AW20" s="8">
        <v>24232.44</v>
      </c>
      <c r="AX20" s="4">
        <v>335</v>
      </c>
      <c r="AY20" s="8">
        <v>16151.92</v>
      </c>
      <c r="AZ20" s="7">
        <v>0.6</v>
      </c>
      <c r="BA20" s="7">
        <v>0.5003</v>
      </c>
      <c r="BB20" s="7">
        <v>1</v>
      </c>
      <c r="BC20" s="4">
        <v>536</v>
      </c>
      <c r="BD20" s="8">
        <v>24232.44</v>
      </c>
      <c r="BE20" s="4">
        <v>335</v>
      </c>
      <c r="BF20" s="8">
        <v>16151.92</v>
      </c>
      <c r="BG20" s="7">
        <v>0.6</v>
      </c>
      <c r="BH20" s="7">
        <v>0.5003</v>
      </c>
      <c r="BI20" s="7">
        <v>1</v>
      </c>
      <c r="BJ20" s="4">
        <v>536</v>
      </c>
      <c r="BK20" s="8">
        <v>24232.44</v>
      </c>
      <c r="BL20" s="2" t="s">
        <v>537</v>
      </c>
      <c r="BM20" s="7">
        <v>1</v>
      </c>
      <c r="BN20" s="7">
        <v>1</v>
      </c>
      <c r="BO20" s="4">
        <v>52</v>
      </c>
      <c r="BP20" s="8">
        <v>2562.56</v>
      </c>
      <c r="BQ20" s="4">
        <v>26</v>
      </c>
      <c r="BR20" s="8">
        <v>1281.28</v>
      </c>
      <c r="BS20" s="7">
        <v>1</v>
      </c>
      <c r="BT20" s="7">
        <v>1</v>
      </c>
      <c r="BU20" s="2" t="s">
        <v>140</v>
      </c>
      <c r="BV20" s="2" t="s">
        <v>129</v>
      </c>
      <c r="BW20" s="2" t="s">
        <v>132</v>
      </c>
      <c r="BX20" s="2" t="s">
        <v>132</v>
      </c>
      <c r="BY20" s="2" t="s">
        <v>142</v>
      </c>
      <c r="BZ20" s="2" t="s">
        <v>132</v>
      </c>
      <c r="CA20" s="4">
        <v>160</v>
      </c>
      <c r="CB20" s="8">
        <v>6354.84</v>
      </c>
      <c r="CC20" s="4">
        <v>31</v>
      </c>
      <c r="CD20" s="8">
        <v>1336.19</v>
      </c>
      <c r="CE20" s="7">
        <v>4.1613</v>
      </c>
      <c r="CF20" s="7">
        <v>3.7559</v>
      </c>
      <c r="CG20" s="2" t="s">
        <v>140</v>
      </c>
      <c r="CH20" s="2" t="s">
        <v>129</v>
      </c>
      <c r="CI20" s="2" t="s">
        <v>459</v>
      </c>
      <c r="CJ20" s="2" t="s">
        <v>538</v>
      </c>
      <c r="CK20" s="2" t="s">
        <v>142</v>
      </c>
      <c r="CL20" s="2" t="s">
        <v>132</v>
      </c>
      <c r="CM20" s="4">
        <v>80</v>
      </c>
      <c r="CN20" s="8">
        <v>3524.24</v>
      </c>
      <c r="CO20" s="4">
        <v>37</v>
      </c>
      <c r="CP20" s="8">
        <v>1719.41</v>
      </c>
      <c r="CQ20" s="7">
        <v>1.1622</v>
      </c>
      <c r="CR20" s="7">
        <v>1.0497</v>
      </c>
      <c r="CS20" s="2" t="s">
        <v>140</v>
      </c>
      <c r="CT20" s="2" t="s">
        <v>129</v>
      </c>
      <c r="CU20" s="2" t="s">
        <v>536</v>
      </c>
      <c r="CV20" s="2" t="s">
        <v>539</v>
      </c>
      <c r="CW20" s="2" t="s">
        <v>142</v>
      </c>
      <c r="CX20" s="2" t="s">
        <v>132</v>
      </c>
      <c r="CY20" s="4">
        <v>61</v>
      </c>
      <c r="CZ20" s="8">
        <v>2881.64</v>
      </c>
      <c r="DA20" s="4">
        <v>46</v>
      </c>
      <c r="DB20" s="8">
        <v>2173.04</v>
      </c>
      <c r="DC20" s="7">
        <v>0.3261</v>
      </c>
      <c r="DD20" s="7">
        <v>0.3261</v>
      </c>
      <c r="DE20" s="2" t="s">
        <v>140</v>
      </c>
      <c r="DF20" s="2" t="s">
        <v>129</v>
      </c>
      <c r="DG20" s="2" t="s">
        <v>229</v>
      </c>
      <c r="DH20" s="2" t="s">
        <v>460</v>
      </c>
      <c r="DI20" s="2" t="s">
        <v>142</v>
      </c>
      <c r="DJ20" s="2" t="s">
        <v>132</v>
      </c>
      <c r="DK20" s="4">
        <v>50</v>
      </c>
      <c r="DL20" s="8">
        <v>2491.78</v>
      </c>
      <c r="DM20" s="4">
        <v>111</v>
      </c>
      <c r="DN20" s="8">
        <v>5593.29</v>
      </c>
      <c r="DO20" s="7">
        <v>-0.5495</v>
      </c>
      <c r="DP20" s="7">
        <v>-0.5545</v>
      </c>
      <c r="DQ20" s="2" t="s">
        <v>140</v>
      </c>
      <c r="DR20" s="2" t="s">
        <v>129</v>
      </c>
      <c r="DS20" s="2" t="s">
        <v>540</v>
      </c>
      <c r="DT20" s="2" t="s">
        <v>359</v>
      </c>
      <c r="DU20" s="2" t="s">
        <v>142</v>
      </c>
      <c r="DV20" s="2" t="s">
        <v>132</v>
      </c>
      <c r="DW20" s="4">
        <v>4</v>
      </c>
      <c r="DX20" s="8">
        <v>217.76</v>
      </c>
      <c r="DY20" s="4">
        <v>10</v>
      </c>
      <c r="DZ20" s="8">
        <v>504.8</v>
      </c>
      <c r="EA20" s="7">
        <v>-0.6</v>
      </c>
      <c r="EB20" s="7">
        <v>-0.5686</v>
      </c>
      <c r="EC20" s="2" t="s">
        <v>140</v>
      </c>
      <c r="ED20" s="2" t="s">
        <v>129</v>
      </c>
      <c r="EE20" s="2" t="s">
        <v>364</v>
      </c>
      <c r="EF20" s="2" t="s">
        <v>541</v>
      </c>
      <c r="EG20" s="2" t="s">
        <v>142</v>
      </c>
      <c r="EH20" s="2" t="s">
        <v>132</v>
      </c>
      <c r="EI20" s="4">
        <v>46</v>
      </c>
      <c r="EJ20" s="8">
        <v>2317.94</v>
      </c>
      <c r="EK20" s="4">
        <v>26</v>
      </c>
      <c r="EL20" s="8">
        <v>1310.14</v>
      </c>
      <c r="EM20" s="7">
        <v>0.7692</v>
      </c>
      <c r="EN20" s="7">
        <v>0.7692</v>
      </c>
      <c r="EO20" s="2" t="s">
        <v>140</v>
      </c>
      <c r="EP20" s="2" t="s">
        <v>129</v>
      </c>
      <c r="EQ20" s="2" t="s">
        <v>261</v>
      </c>
      <c r="ER20" s="2" t="s">
        <v>475</v>
      </c>
      <c r="ES20" s="2" t="s">
        <v>142</v>
      </c>
      <c r="ET20" s="2" t="s">
        <v>132</v>
      </c>
      <c r="EU20" s="4">
        <v>41</v>
      </c>
      <c r="EV20" s="8">
        <v>1936.84</v>
      </c>
      <c r="EW20" s="4">
        <v>4</v>
      </c>
      <c r="EX20" s="8">
        <v>188.96</v>
      </c>
      <c r="EY20" s="7">
        <v>9.25</v>
      </c>
      <c r="EZ20" s="7">
        <v>9.25</v>
      </c>
      <c r="FA20" s="2" t="s">
        <v>140</v>
      </c>
      <c r="FB20" s="2" t="s">
        <v>129</v>
      </c>
      <c r="FC20" s="2" t="s">
        <v>237</v>
      </c>
      <c r="FD20" s="2" t="s">
        <v>542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132</v>
      </c>
      <c r="FQ20" s="2" t="s">
        <v>142</v>
      </c>
      <c r="FR20" s="2" t="s">
        <v>132</v>
      </c>
      <c r="FS20" s="4">
        <v>6</v>
      </c>
      <c r="FT20" s="8">
        <v>247.8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157</v>
      </c>
      <c r="GB20" s="2" t="s">
        <v>543</v>
      </c>
      <c r="GC20" s="2" t="s">
        <v>142</v>
      </c>
      <c r="GD20" s="2" t="s">
        <v>132</v>
      </c>
      <c r="GE20" s="4">
        <v>12</v>
      </c>
      <c r="GF20" s="8">
        <v>566.88</v>
      </c>
      <c r="GG20" s="4">
        <v>1</v>
      </c>
      <c r="GH20" s="8">
        <v>47.24</v>
      </c>
      <c r="GI20" s="7">
        <v>11</v>
      </c>
      <c r="GJ20" s="7">
        <v>11</v>
      </c>
      <c r="GK20" s="2" t="s">
        <v>140</v>
      </c>
      <c r="GL20" s="2" t="s">
        <v>129</v>
      </c>
      <c r="GM20" s="2" t="s">
        <v>389</v>
      </c>
      <c r="GN20" s="2" t="s">
        <v>544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494</v>
      </c>
      <c r="GZ20" s="2" t="s">
        <v>132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382</v>
      </c>
      <c r="HL20" s="2" t="s">
        <v>132</v>
      </c>
      <c r="HM20" s="2" t="s">
        <v>142</v>
      </c>
      <c r="HN20" s="2" t="s">
        <v>132</v>
      </c>
      <c r="HO20" s="4">
        <v>3</v>
      </c>
      <c r="HP20" s="8">
        <v>145.77</v>
      </c>
      <c r="HQ20" s="4">
        <v>4</v>
      </c>
      <c r="HR20" s="8">
        <v>194.36</v>
      </c>
      <c r="HS20" s="7">
        <v>-0.25</v>
      </c>
      <c r="HT20" s="7">
        <v>-0.25</v>
      </c>
      <c r="HU20" s="2" t="s">
        <v>140</v>
      </c>
      <c r="HV20" s="2" t="s">
        <v>129</v>
      </c>
      <c r="HW20" s="2" t="s">
        <v>545</v>
      </c>
      <c r="HX20" s="2" t="s">
        <v>546</v>
      </c>
      <c r="HY20" s="2" t="s">
        <v>142</v>
      </c>
      <c r="HZ20" s="2" t="s">
        <v>132</v>
      </c>
      <c r="IA20" s="4">
        <v>18</v>
      </c>
      <c r="IB20" s="8">
        <v>755.82</v>
      </c>
      <c r="IC20" s="4">
        <v>36</v>
      </c>
      <c r="ID20" s="8">
        <v>1619.64</v>
      </c>
      <c r="IE20" s="7">
        <v>-0.5</v>
      </c>
      <c r="IF20" s="7">
        <v>-0.5333</v>
      </c>
      <c r="IG20" s="2" t="s">
        <v>140</v>
      </c>
      <c r="IH20" s="2" t="s">
        <v>166</v>
      </c>
      <c r="II20" s="2" t="s">
        <v>547</v>
      </c>
      <c r="IJ20" s="2" t="s">
        <v>548</v>
      </c>
      <c r="IK20" s="2" t="s">
        <v>142</v>
      </c>
      <c r="IL20" s="2" t="s">
        <v>132</v>
      </c>
      <c r="IM20" s="4">
        <v>1</v>
      </c>
      <c r="IN20" s="8">
        <v>48.59</v>
      </c>
      <c r="IO20" s="4">
        <v>1</v>
      </c>
      <c r="IP20" s="8">
        <v>48.59</v>
      </c>
      <c r="IQ20" s="7"/>
      <c r="IR20" s="7"/>
      <c r="IS20" s="2" t="s">
        <v>140</v>
      </c>
      <c r="IT20" s="2" t="s">
        <v>129</v>
      </c>
      <c r="IU20" s="2" t="s">
        <v>208</v>
      </c>
      <c r="IV20" s="2" t="s">
        <v>549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159</v>
      </c>
      <c r="JF20" s="2" t="s">
        <v>129</v>
      </c>
      <c r="JG20" s="2" t="s">
        <v>132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171</v>
      </c>
      <c r="JR20" s="2" t="s">
        <v>129</v>
      </c>
      <c r="JS20" s="2" t="s">
        <v>550</v>
      </c>
      <c r="JT20" s="2" t="s">
        <v>132</v>
      </c>
      <c r="JU20" s="2" t="s">
        <v>142</v>
      </c>
      <c r="JV20" s="2" t="s">
        <v>132</v>
      </c>
      <c r="JW20" s="4">
        <v>2</v>
      </c>
      <c r="JX20" s="8">
        <v>179.98</v>
      </c>
      <c r="JY20" s="4">
        <v>2</v>
      </c>
      <c r="JZ20" s="8">
        <v>134.98</v>
      </c>
      <c r="KA20" s="7"/>
      <c r="KB20" s="7">
        <v>0.3334</v>
      </c>
      <c r="KC20" s="2" t="s">
        <v>140</v>
      </c>
      <c r="KD20" s="2" t="s">
        <v>129</v>
      </c>
      <c r="KE20" s="2" t="s">
        <v>364</v>
      </c>
      <c r="KF20" s="2" t="s">
        <v>548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140</v>
      </c>
      <c r="KP20" s="2" t="s">
        <v>166</v>
      </c>
      <c r="KQ20" s="2" t="s">
        <v>302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159</v>
      </c>
      <c r="LB20" s="2" t="s">
        <v>129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178</v>
      </c>
      <c r="LN20" s="2" t="s">
        <v>129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178</v>
      </c>
      <c r="LZ20" s="2" t="s">
        <v>166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159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140</v>
      </c>
      <c r="MX20" s="2" t="s">
        <v>129</v>
      </c>
      <c r="MY20" s="2" t="s">
        <v>179</v>
      </c>
      <c r="MZ20" s="2" t="s">
        <v>551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178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178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181</v>
      </c>
      <c r="OT20" s="2" t="s">
        <v>129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178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178</v>
      </c>
      <c r="PR20" s="2" t="s">
        <v>166</v>
      </c>
      <c r="PS20" s="2" t="s">
        <v>132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182</v>
      </c>
      <c r="QD20" s="2" t="s">
        <v>129</v>
      </c>
      <c r="QE20" s="2" t="s">
        <v>132</v>
      </c>
      <c r="QF20" s="2" t="s">
        <v>132</v>
      </c>
      <c r="QG20" s="2" t="s">
        <v>142</v>
      </c>
      <c r="QH20" s="2" t="s">
        <v>132</v>
      </c>
      <c r="QI20" s="4"/>
      <c r="QJ20" s="8"/>
      <c r="QK20" s="4"/>
      <c r="QL20" s="8"/>
      <c r="QM20" s="7"/>
      <c r="QN20" s="7"/>
      <c r="QO20" s="2" t="s">
        <v>178</v>
      </c>
      <c r="QP20" s="2" t="s">
        <v>129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178</v>
      </c>
      <c r="RB20" s="2" t="s">
        <v>166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178</v>
      </c>
      <c r="RN20" s="2" t="s">
        <v>129</v>
      </c>
      <c r="RO20" s="2" t="s">
        <v>132</v>
      </c>
      <c r="RP20" s="2" t="s">
        <v>132</v>
      </c>
      <c r="RQ20" s="2" t="s">
        <v>142</v>
      </c>
      <c r="RR20" s="2" t="s">
        <v>183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555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219</v>
      </c>
      <c r="Q21" s="2" t="s">
        <v>131</v>
      </c>
      <c r="R21" s="2" t="s">
        <v>132</v>
      </c>
      <c r="S21" s="2" t="s">
        <v>556</v>
      </c>
      <c r="T21" s="2" t="s">
        <v>132</v>
      </c>
      <c r="U21" s="2" t="s">
        <v>315</v>
      </c>
      <c r="V21" s="2" t="s">
        <v>135</v>
      </c>
      <c r="W21" s="2" t="s">
        <v>136</v>
      </c>
      <c r="X21" s="2" t="s">
        <v>132</v>
      </c>
      <c r="Y21" s="2" t="s">
        <v>153</v>
      </c>
      <c r="Z21" s="4">
        <v>65</v>
      </c>
      <c r="AA21" s="4">
        <f>=ROUNDDOWN(8.125,0)</f>
      </c>
      <c r="AB21" s="5">
        <v>8</v>
      </c>
      <c r="AC21" s="2" t="s">
        <v>138</v>
      </c>
      <c r="AD21" s="4">
        <v>100</v>
      </c>
      <c r="AE21" s="4">
        <v>100</v>
      </c>
      <c r="AF21" s="6">
        <v>65</v>
      </c>
      <c r="AG21" s="6"/>
      <c r="AH21" s="7">
        <v>0.9178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432</v>
      </c>
      <c r="AQ21" s="8">
        <v>22775.35</v>
      </c>
      <c r="AR21" s="4">
        <v>619</v>
      </c>
      <c r="AS21" s="8">
        <v>35722.83</v>
      </c>
      <c r="AT21" s="7">
        <v>-0.3021</v>
      </c>
      <c r="AU21" s="7">
        <v>-0.3624</v>
      </c>
      <c r="AV21" s="4">
        <v>432</v>
      </c>
      <c r="AW21" s="8">
        <v>22775.35</v>
      </c>
      <c r="AX21" s="4">
        <v>619</v>
      </c>
      <c r="AY21" s="8">
        <v>35722.83</v>
      </c>
      <c r="AZ21" s="7">
        <v>-0.3021</v>
      </c>
      <c r="BA21" s="7">
        <v>-0.3624</v>
      </c>
      <c r="BB21" s="7">
        <v>1</v>
      </c>
      <c r="BC21" s="4">
        <v>432</v>
      </c>
      <c r="BD21" s="8">
        <v>22775.35</v>
      </c>
      <c r="BE21" s="4">
        <v>619</v>
      </c>
      <c r="BF21" s="8">
        <v>35722.83</v>
      </c>
      <c r="BG21" s="7">
        <v>-0.3021</v>
      </c>
      <c r="BH21" s="7">
        <v>-0.3624</v>
      </c>
      <c r="BI21" s="7">
        <v>1</v>
      </c>
      <c r="BJ21" s="4">
        <v>432</v>
      </c>
      <c r="BK21" s="8">
        <v>22775.35</v>
      </c>
      <c r="BL21" s="2" t="s">
        <v>557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558</v>
      </c>
      <c r="BV21" s="2" t="s">
        <v>166</v>
      </c>
      <c r="BW21" s="2" t="s">
        <v>132</v>
      </c>
      <c r="BX21" s="2" t="s">
        <v>559</v>
      </c>
      <c r="BY21" s="2" t="s">
        <v>142</v>
      </c>
      <c r="BZ21" s="2" t="s">
        <v>132</v>
      </c>
      <c r="CA21" s="4">
        <v>180</v>
      </c>
      <c r="CB21" s="8">
        <v>8061.27</v>
      </c>
      <c r="CC21" s="4">
        <v>266</v>
      </c>
      <c r="CD21" s="8">
        <v>14535.22</v>
      </c>
      <c r="CE21" s="7">
        <v>-0.3233</v>
      </c>
      <c r="CF21" s="7">
        <v>-0.4454</v>
      </c>
      <c r="CG21" s="2" t="s">
        <v>140</v>
      </c>
      <c r="CH21" s="2" t="s">
        <v>129</v>
      </c>
      <c r="CI21" s="2" t="s">
        <v>560</v>
      </c>
      <c r="CJ21" s="2" t="s">
        <v>561</v>
      </c>
      <c r="CK21" s="2" t="s">
        <v>142</v>
      </c>
      <c r="CL21" s="2" t="s">
        <v>132</v>
      </c>
      <c r="CM21" s="4">
        <v>67</v>
      </c>
      <c r="CN21" s="8">
        <v>3835.67</v>
      </c>
      <c r="CO21" s="4">
        <v>70</v>
      </c>
      <c r="CP21" s="8">
        <v>4049.15</v>
      </c>
      <c r="CQ21" s="7">
        <v>-0.0429</v>
      </c>
      <c r="CR21" s="7">
        <v>-0.0527</v>
      </c>
      <c r="CS21" s="2" t="s">
        <v>140</v>
      </c>
      <c r="CT21" s="2" t="s">
        <v>129</v>
      </c>
      <c r="CU21" s="2" t="s">
        <v>153</v>
      </c>
      <c r="CV21" s="2" t="s">
        <v>562</v>
      </c>
      <c r="CW21" s="2" t="s">
        <v>142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166</v>
      </c>
      <c r="DG21" s="2" t="s">
        <v>563</v>
      </c>
      <c r="DH21" s="2" t="s">
        <v>564</v>
      </c>
      <c r="DI21" s="2" t="s">
        <v>142</v>
      </c>
      <c r="DJ21" s="2" t="s">
        <v>132</v>
      </c>
      <c r="DK21" s="4">
        <v>34</v>
      </c>
      <c r="DL21" s="8">
        <v>1923.47</v>
      </c>
      <c r="DM21" s="4">
        <v>99</v>
      </c>
      <c r="DN21" s="8">
        <v>5932.08</v>
      </c>
      <c r="DO21" s="7">
        <v>-0.6566</v>
      </c>
      <c r="DP21" s="7">
        <v>-0.6758</v>
      </c>
      <c r="DQ21" s="2" t="s">
        <v>140</v>
      </c>
      <c r="DR21" s="2" t="s">
        <v>129</v>
      </c>
      <c r="DS21" s="2" t="s">
        <v>148</v>
      </c>
      <c r="DT21" s="2" t="s">
        <v>516</v>
      </c>
      <c r="DU21" s="2" t="s">
        <v>142</v>
      </c>
      <c r="DV21" s="2" t="s">
        <v>132</v>
      </c>
      <c r="DW21" s="4">
        <v>45</v>
      </c>
      <c r="DX21" s="8">
        <v>2839.5</v>
      </c>
      <c r="DY21" s="4">
        <v>70</v>
      </c>
      <c r="DZ21" s="8">
        <v>4417</v>
      </c>
      <c r="EA21" s="7">
        <v>-0.3571</v>
      </c>
      <c r="EB21" s="7">
        <v>-0.3571</v>
      </c>
      <c r="EC21" s="2" t="s">
        <v>140</v>
      </c>
      <c r="ED21" s="2" t="s">
        <v>129</v>
      </c>
      <c r="EE21" s="2" t="s">
        <v>565</v>
      </c>
      <c r="EF21" s="2" t="s">
        <v>566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165</v>
      </c>
      <c r="EP21" s="2" t="s">
        <v>129</v>
      </c>
      <c r="EQ21" s="2" t="s">
        <v>132</v>
      </c>
      <c r="ER21" s="2" t="s">
        <v>132</v>
      </c>
      <c r="ES21" s="2" t="s">
        <v>142</v>
      </c>
      <c r="ET21" s="2" t="s">
        <v>132</v>
      </c>
      <c r="EU21" s="4">
        <v>68</v>
      </c>
      <c r="EV21" s="8">
        <v>4065.72</v>
      </c>
      <c r="EW21" s="4">
        <v>8</v>
      </c>
      <c r="EX21" s="8">
        <v>468.44</v>
      </c>
      <c r="EY21" s="7">
        <v>7.5</v>
      </c>
      <c r="EZ21" s="7">
        <v>7.6793</v>
      </c>
      <c r="FA21" s="2" t="s">
        <v>140</v>
      </c>
      <c r="FB21" s="2" t="s">
        <v>129</v>
      </c>
      <c r="FC21" s="2" t="s">
        <v>154</v>
      </c>
      <c r="FD21" s="2" t="s">
        <v>359</v>
      </c>
      <c r="FE21" s="2" t="s">
        <v>142</v>
      </c>
      <c r="FF21" s="2" t="s">
        <v>132</v>
      </c>
      <c r="FG21" s="4">
        <v>4</v>
      </c>
      <c r="FH21" s="8">
        <v>202.14</v>
      </c>
      <c r="FI21" s="4">
        <v>3</v>
      </c>
      <c r="FJ21" s="8">
        <v>170.82</v>
      </c>
      <c r="FK21" s="7">
        <v>0.3333</v>
      </c>
      <c r="FL21" s="7">
        <v>0.1834</v>
      </c>
      <c r="FM21" s="2" t="s">
        <v>140</v>
      </c>
      <c r="FN21" s="2" t="s">
        <v>129</v>
      </c>
      <c r="FO21" s="2" t="s">
        <v>329</v>
      </c>
      <c r="FP21" s="2" t="s">
        <v>567</v>
      </c>
      <c r="FQ21" s="2" t="s">
        <v>142</v>
      </c>
      <c r="FR21" s="2" t="s">
        <v>132</v>
      </c>
      <c r="FS21" s="4">
        <v>8</v>
      </c>
      <c r="FT21" s="8">
        <v>431.11</v>
      </c>
      <c r="FU21" s="4"/>
      <c r="FV21" s="8"/>
      <c r="FW21" s="7"/>
      <c r="FX21" s="7"/>
      <c r="FY21" s="2" t="s">
        <v>140</v>
      </c>
      <c r="FZ21" s="2" t="s">
        <v>129</v>
      </c>
      <c r="GA21" s="2" t="s">
        <v>157</v>
      </c>
      <c r="GB21" s="2" t="s">
        <v>568</v>
      </c>
      <c r="GC21" s="2" t="s">
        <v>142</v>
      </c>
      <c r="GD21" s="2" t="s">
        <v>132</v>
      </c>
      <c r="GE21" s="4">
        <v>3</v>
      </c>
      <c r="GF21" s="8">
        <v>170.4</v>
      </c>
      <c r="GG21" s="4">
        <v>15</v>
      </c>
      <c r="GH21" s="8">
        <v>896.85</v>
      </c>
      <c r="GI21" s="7">
        <v>-0.8</v>
      </c>
      <c r="GJ21" s="7">
        <v>-0.81</v>
      </c>
      <c r="GK21" s="2" t="s">
        <v>140</v>
      </c>
      <c r="GL21" s="2" t="s">
        <v>129</v>
      </c>
      <c r="GM21" s="2" t="s">
        <v>188</v>
      </c>
      <c r="GN21" s="2" t="s">
        <v>223</v>
      </c>
      <c r="GO21" s="2" t="s">
        <v>142</v>
      </c>
      <c r="GP21" s="2" t="s">
        <v>132</v>
      </c>
      <c r="GQ21" s="4">
        <v>7</v>
      </c>
      <c r="GR21" s="8">
        <v>364.42</v>
      </c>
      <c r="GS21" s="4">
        <v>15</v>
      </c>
      <c r="GT21" s="8">
        <v>854.1</v>
      </c>
      <c r="GU21" s="7">
        <v>-0.5333</v>
      </c>
      <c r="GV21" s="7">
        <v>-0.5733</v>
      </c>
      <c r="GW21" s="2" t="s">
        <v>140</v>
      </c>
      <c r="GX21" s="2" t="s">
        <v>129</v>
      </c>
      <c r="GY21" s="2" t="s">
        <v>268</v>
      </c>
      <c r="GZ21" s="2" t="s">
        <v>569</v>
      </c>
      <c r="HA21" s="2" t="s">
        <v>142</v>
      </c>
      <c r="HB21" s="2" t="s">
        <v>132</v>
      </c>
      <c r="HC21" s="4">
        <v>4</v>
      </c>
      <c r="HD21" s="8">
        <v>230.2</v>
      </c>
      <c r="HE21" s="4">
        <v>5</v>
      </c>
      <c r="HF21" s="8">
        <v>298.95</v>
      </c>
      <c r="HG21" s="7">
        <v>-0.2</v>
      </c>
      <c r="HH21" s="7">
        <v>-0.23</v>
      </c>
      <c r="HI21" s="2" t="s">
        <v>140</v>
      </c>
      <c r="HJ21" s="2" t="s">
        <v>129</v>
      </c>
      <c r="HK21" s="2" t="s">
        <v>233</v>
      </c>
      <c r="HL21" s="2" t="s">
        <v>570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165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132</v>
      </c>
      <c r="IA21" s="4">
        <v>2</v>
      </c>
      <c r="IB21" s="8">
        <v>105.34</v>
      </c>
      <c r="IC21" s="4">
        <v>20</v>
      </c>
      <c r="ID21" s="8">
        <v>1138.8</v>
      </c>
      <c r="IE21" s="7">
        <v>-0.9</v>
      </c>
      <c r="IF21" s="7">
        <v>-0.9075</v>
      </c>
      <c r="IG21" s="2" t="s">
        <v>140</v>
      </c>
      <c r="IH21" s="2" t="s">
        <v>166</v>
      </c>
      <c r="II21" s="2" t="s">
        <v>516</v>
      </c>
      <c r="IJ21" s="2" t="s">
        <v>571</v>
      </c>
      <c r="IK21" s="2" t="s">
        <v>142</v>
      </c>
      <c r="IL21" s="2" t="s">
        <v>132</v>
      </c>
      <c r="IM21" s="4">
        <v>8</v>
      </c>
      <c r="IN21" s="8">
        <v>436.6</v>
      </c>
      <c r="IO21" s="4">
        <v>12</v>
      </c>
      <c r="IP21" s="8">
        <v>737.88</v>
      </c>
      <c r="IQ21" s="7">
        <v>-0.3333</v>
      </c>
      <c r="IR21" s="7">
        <v>-0.4083</v>
      </c>
      <c r="IS21" s="2" t="s">
        <v>140</v>
      </c>
      <c r="IT21" s="2" t="s">
        <v>129</v>
      </c>
      <c r="IU21" s="2" t="s">
        <v>572</v>
      </c>
      <c r="IV21" s="2" t="s">
        <v>239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159</v>
      </c>
      <c r="JF21" s="2" t="s">
        <v>129</v>
      </c>
      <c r="JG21" s="2" t="s">
        <v>132</v>
      </c>
      <c r="JH21" s="2" t="s">
        <v>132</v>
      </c>
      <c r="JI21" s="2" t="s">
        <v>142</v>
      </c>
      <c r="JJ21" s="2" t="s">
        <v>132</v>
      </c>
      <c r="JK21" s="4">
        <v>1</v>
      </c>
      <c r="JL21" s="8">
        <v>61.49</v>
      </c>
      <c r="JM21" s="4">
        <v>2</v>
      </c>
      <c r="JN21" s="8">
        <v>122.98</v>
      </c>
      <c r="JO21" s="7">
        <v>-0.5</v>
      </c>
      <c r="JP21" s="7">
        <v>-0.5</v>
      </c>
      <c r="JQ21" s="2" t="s">
        <v>171</v>
      </c>
      <c r="JR21" s="2" t="s">
        <v>129</v>
      </c>
      <c r="JS21" s="2" t="s">
        <v>563</v>
      </c>
      <c r="JT21" s="2" t="s">
        <v>573</v>
      </c>
      <c r="JU21" s="2" t="s">
        <v>142</v>
      </c>
      <c r="JV21" s="2" t="s">
        <v>132</v>
      </c>
      <c r="JW21" s="4">
        <v>1</v>
      </c>
      <c r="JX21" s="8">
        <v>48.02</v>
      </c>
      <c r="JY21" s="4">
        <v>1</v>
      </c>
      <c r="JZ21" s="8">
        <v>56.49</v>
      </c>
      <c r="KA21" s="7"/>
      <c r="KB21" s="7">
        <v>-0.1499</v>
      </c>
      <c r="KC21" s="2" t="s">
        <v>140</v>
      </c>
      <c r="KD21" s="2" t="s">
        <v>129</v>
      </c>
      <c r="KE21" s="2" t="s">
        <v>153</v>
      </c>
      <c r="KF21" s="2" t="s">
        <v>574</v>
      </c>
      <c r="KG21" s="2" t="s">
        <v>142</v>
      </c>
      <c r="KH21" s="2" t="s">
        <v>132</v>
      </c>
      <c r="KI21" s="4"/>
      <c r="KJ21" s="8"/>
      <c r="KK21" s="4">
        <v>2</v>
      </c>
      <c r="KL21" s="8">
        <v>123</v>
      </c>
      <c r="KM21" s="7">
        <v>-1</v>
      </c>
      <c r="KN21" s="7">
        <v>-1</v>
      </c>
      <c r="KO21" s="2" t="s">
        <v>140</v>
      </c>
      <c r="KP21" s="2" t="s">
        <v>166</v>
      </c>
      <c r="KQ21" s="2" t="s">
        <v>575</v>
      </c>
      <c r="KR21" s="2" t="s">
        <v>576</v>
      </c>
      <c r="KS21" s="2" t="s">
        <v>142</v>
      </c>
      <c r="KT21" s="2" t="s">
        <v>132</v>
      </c>
      <c r="KU21" s="4"/>
      <c r="KV21" s="8"/>
      <c r="KW21" s="4">
        <v>31</v>
      </c>
      <c r="KX21" s="8">
        <v>1921.07</v>
      </c>
      <c r="KY21" s="7">
        <v>-1</v>
      </c>
      <c r="KZ21" s="7">
        <v>-1</v>
      </c>
      <c r="LA21" s="2" t="s">
        <v>140</v>
      </c>
      <c r="LB21" s="2" t="s">
        <v>177</v>
      </c>
      <c r="LC21" s="2" t="s">
        <v>563</v>
      </c>
      <c r="LD21" s="2" t="s">
        <v>577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178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159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140</v>
      </c>
      <c r="MX21" s="2" t="s">
        <v>129</v>
      </c>
      <c r="MY21" s="2" t="s">
        <v>179</v>
      </c>
      <c r="MZ21" s="2" t="s">
        <v>578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178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178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181</v>
      </c>
      <c r="OT21" s="2" t="s">
        <v>129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178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178</v>
      </c>
      <c r="PR21" s="2" t="s">
        <v>166</v>
      </c>
      <c r="PS21" s="2" t="s">
        <v>132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182</v>
      </c>
      <c r="QD21" s="2" t="s">
        <v>129</v>
      </c>
      <c r="QE21" s="2" t="s">
        <v>132</v>
      </c>
      <c r="QF21" s="2" t="s">
        <v>132</v>
      </c>
      <c r="QG21" s="2" t="s">
        <v>142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159</v>
      </c>
      <c r="RB21" s="2" t="s">
        <v>166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178</v>
      </c>
      <c r="RN21" s="2" t="s">
        <v>129</v>
      </c>
      <c r="RO21" s="2" t="s">
        <v>132</v>
      </c>
      <c r="RP21" s="2" t="s">
        <v>132</v>
      </c>
      <c r="RQ21" s="2" t="s">
        <v>142</v>
      </c>
      <c r="RR21" s="2" t="s">
        <v>183</v>
      </c>
    </row>
    <row r="22">
      <c r="A22" s="2" t="s">
        <v>579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580</v>
      </c>
      <c r="G22" s="2" t="s">
        <v>580</v>
      </c>
      <c r="H22" s="2" t="s">
        <v>580</v>
      </c>
      <c r="I22" s="2" t="s">
        <v>581</v>
      </c>
      <c r="J22" s="2" t="s">
        <v>127</v>
      </c>
      <c r="K22" s="2" t="s">
        <v>281</v>
      </c>
      <c r="L22" s="3">
        <v>45.85</v>
      </c>
      <c r="M22" s="3">
        <v>48.14</v>
      </c>
      <c r="N22" s="3">
        <v>99.44</v>
      </c>
      <c r="O22" s="2" t="s">
        <v>129</v>
      </c>
      <c r="P22" s="2" t="s">
        <v>348</v>
      </c>
      <c r="Q22" s="2" t="s">
        <v>131</v>
      </c>
      <c r="R22" s="2" t="s">
        <v>132</v>
      </c>
      <c r="S22" s="2" t="s">
        <v>582</v>
      </c>
      <c r="T22" s="2" t="s">
        <v>132</v>
      </c>
      <c r="U22" s="2" t="s">
        <v>468</v>
      </c>
      <c r="V22" s="2" t="s">
        <v>396</v>
      </c>
      <c r="W22" s="2" t="s">
        <v>136</v>
      </c>
      <c r="X22" s="2" t="s">
        <v>132</v>
      </c>
      <c r="Y22" s="2" t="s">
        <v>401</v>
      </c>
      <c r="Z22" s="4">
        <v>110</v>
      </c>
      <c r="AA22" s="4">
        <f>=ROUNDDOWN(11,0)</f>
      </c>
      <c r="AB22" s="5">
        <v>10</v>
      </c>
      <c r="AC22" s="2" t="s">
        <v>368</v>
      </c>
      <c r="AD22" s="4">
        <v>50</v>
      </c>
      <c r="AE22" s="4">
        <v>100</v>
      </c>
      <c r="AF22" s="6">
        <v>65</v>
      </c>
      <c r="AG22" s="6">
        <v>48</v>
      </c>
      <c r="AH22" s="7">
        <v>0.7562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325</v>
      </c>
      <c r="AQ22" s="8">
        <v>18162.57</v>
      </c>
      <c r="AR22" s="4">
        <v>483</v>
      </c>
      <c r="AS22" s="8">
        <v>28899.48</v>
      </c>
      <c r="AT22" s="7">
        <v>-0.3271</v>
      </c>
      <c r="AU22" s="7">
        <v>-0.3715</v>
      </c>
      <c r="AV22" s="4">
        <v>325</v>
      </c>
      <c r="AW22" s="8">
        <v>18162.57</v>
      </c>
      <c r="AX22" s="4">
        <v>483</v>
      </c>
      <c r="AY22" s="8">
        <v>28899.48</v>
      </c>
      <c r="AZ22" s="7">
        <v>-0.3271</v>
      </c>
      <c r="BA22" s="7">
        <v>-0.3715</v>
      </c>
      <c r="BB22" s="7">
        <v>1</v>
      </c>
      <c r="BC22" s="4">
        <v>325</v>
      </c>
      <c r="BD22" s="8">
        <v>18162.57</v>
      </c>
      <c r="BE22" s="4">
        <v>483</v>
      </c>
      <c r="BF22" s="8">
        <v>28899.48</v>
      </c>
      <c r="BG22" s="7">
        <v>-0.3271</v>
      </c>
      <c r="BH22" s="7">
        <v>-0.3715</v>
      </c>
      <c r="BI22" s="7">
        <v>1</v>
      </c>
      <c r="BJ22" s="4">
        <v>325</v>
      </c>
      <c r="BK22" s="8">
        <v>18162.57</v>
      </c>
      <c r="BL22" s="2" t="s">
        <v>583</v>
      </c>
      <c r="BM22" s="7">
        <v>1</v>
      </c>
      <c r="BN22" s="7">
        <v>1</v>
      </c>
      <c r="BO22" s="4">
        <v>108</v>
      </c>
      <c r="BP22" s="8">
        <v>6699.24</v>
      </c>
      <c r="BQ22" s="4">
        <v>109</v>
      </c>
      <c r="BR22" s="8">
        <v>6761.27</v>
      </c>
      <c r="BS22" s="7">
        <v>-0.0092</v>
      </c>
      <c r="BT22" s="7">
        <v>-0.0092</v>
      </c>
      <c r="BU22" s="2" t="s">
        <v>140</v>
      </c>
      <c r="BV22" s="2" t="s">
        <v>129</v>
      </c>
      <c r="BW22" s="2" t="s">
        <v>132</v>
      </c>
      <c r="BX22" s="2" t="s">
        <v>154</v>
      </c>
      <c r="BY22" s="2" t="s">
        <v>142</v>
      </c>
      <c r="BZ22" s="2" t="s">
        <v>132</v>
      </c>
      <c r="CA22" s="4">
        <v>49</v>
      </c>
      <c r="CB22" s="8">
        <v>1964.12</v>
      </c>
      <c r="CC22" s="4">
        <v>60</v>
      </c>
      <c r="CD22" s="8">
        <v>3334.24</v>
      </c>
      <c r="CE22" s="7">
        <v>-0.1833</v>
      </c>
      <c r="CF22" s="7">
        <v>-0.4109</v>
      </c>
      <c r="CG22" s="2" t="s">
        <v>140</v>
      </c>
      <c r="CH22" s="2" t="s">
        <v>129</v>
      </c>
      <c r="CI22" s="2" t="s">
        <v>143</v>
      </c>
      <c r="CJ22" s="2" t="s">
        <v>512</v>
      </c>
      <c r="CK22" s="2" t="s">
        <v>142</v>
      </c>
      <c r="CL22" s="2" t="s">
        <v>132</v>
      </c>
      <c r="CM22" s="4">
        <v>32</v>
      </c>
      <c r="CN22" s="8">
        <v>1853.74</v>
      </c>
      <c r="CO22" s="4">
        <v>64</v>
      </c>
      <c r="CP22" s="8">
        <v>3854.49</v>
      </c>
      <c r="CQ22" s="7">
        <v>-0.5</v>
      </c>
      <c r="CR22" s="7">
        <v>-0.5191</v>
      </c>
      <c r="CS22" s="2" t="s">
        <v>140</v>
      </c>
      <c r="CT22" s="2" t="s">
        <v>129</v>
      </c>
      <c r="CU22" s="2" t="s">
        <v>401</v>
      </c>
      <c r="CV22" s="2" t="s">
        <v>513</v>
      </c>
      <c r="CW22" s="2" t="s">
        <v>142</v>
      </c>
      <c r="CX22" s="2" t="s">
        <v>132</v>
      </c>
      <c r="CY22" s="4">
        <v>25</v>
      </c>
      <c r="CZ22" s="8">
        <v>1466.25</v>
      </c>
      <c r="DA22" s="4">
        <v>13</v>
      </c>
      <c r="DB22" s="8">
        <v>762.45</v>
      </c>
      <c r="DC22" s="7">
        <v>0.9231</v>
      </c>
      <c r="DD22" s="7">
        <v>0.9231</v>
      </c>
      <c r="DE22" s="2" t="s">
        <v>140</v>
      </c>
      <c r="DF22" s="2" t="s">
        <v>129</v>
      </c>
      <c r="DG22" s="2" t="s">
        <v>584</v>
      </c>
      <c r="DH22" s="2" t="s">
        <v>585</v>
      </c>
      <c r="DI22" s="2" t="s">
        <v>142</v>
      </c>
      <c r="DJ22" s="2" t="s">
        <v>132</v>
      </c>
      <c r="DK22" s="4">
        <v>37</v>
      </c>
      <c r="DL22" s="8">
        <v>2005.17</v>
      </c>
      <c r="DM22" s="4">
        <v>87</v>
      </c>
      <c r="DN22" s="8">
        <v>5186.07</v>
      </c>
      <c r="DO22" s="7">
        <v>-0.5747</v>
      </c>
      <c r="DP22" s="7">
        <v>-0.6134</v>
      </c>
      <c r="DQ22" s="2" t="s">
        <v>140</v>
      </c>
      <c r="DR22" s="2" t="s">
        <v>129</v>
      </c>
      <c r="DS22" s="2" t="s">
        <v>288</v>
      </c>
      <c r="DT22" s="2" t="s">
        <v>586</v>
      </c>
      <c r="DU22" s="2" t="s">
        <v>142</v>
      </c>
      <c r="DV22" s="2" t="s">
        <v>132</v>
      </c>
      <c r="DW22" s="4">
        <v>10</v>
      </c>
      <c r="DX22" s="8">
        <v>561.18</v>
      </c>
      <c r="DY22" s="4">
        <v>22</v>
      </c>
      <c r="DZ22" s="8">
        <v>1313.4</v>
      </c>
      <c r="EA22" s="7">
        <v>-0.5455</v>
      </c>
      <c r="EB22" s="7">
        <v>-0.5727</v>
      </c>
      <c r="EC22" s="2" t="s">
        <v>140</v>
      </c>
      <c r="ED22" s="2" t="s">
        <v>129</v>
      </c>
      <c r="EE22" s="2" t="s">
        <v>517</v>
      </c>
      <c r="EF22" s="2" t="s">
        <v>587</v>
      </c>
      <c r="EG22" s="2" t="s">
        <v>142</v>
      </c>
      <c r="EH22" s="2" t="s">
        <v>132</v>
      </c>
      <c r="EI22" s="4">
        <v>11</v>
      </c>
      <c r="EJ22" s="8">
        <v>694.76</v>
      </c>
      <c r="EK22" s="4">
        <v>44</v>
      </c>
      <c r="EL22" s="8">
        <v>2779.04</v>
      </c>
      <c r="EM22" s="7">
        <v>-0.75</v>
      </c>
      <c r="EN22" s="7">
        <v>-0.75</v>
      </c>
      <c r="EO22" s="2" t="s">
        <v>140</v>
      </c>
      <c r="EP22" s="2" t="s">
        <v>129</v>
      </c>
      <c r="EQ22" s="2" t="s">
        <v>288</v>
      </c>
      <c r="ER22" s="2" t="s">
        <v>588</v>
      </c>
      <c r="ES22" s="2" t="s">
        <v>142</v>
      </c>
      <c r="ET22" s="2" t="s">
        <v>132</v>
      </c>
      <c r="EU22" s="4">
        <v>18</v>
      </c>
      <c r="EV22" s="8">
        <v>1070.46</v>
      </c>
      <c r="EW22" s="4">
        <v>13</v>
      </c>
      <c r="EX22" s="8">
        <v>773.11</v>
      </c>
      <c r="EY22" s="7">
        <v>0.3846</v>
      </c>
      <c r="EZ22" s="7">
        <v>0.3846</v>
      </c>
      <c r="FA22" s="2" t="s">
        <v>140</v>
      </c>
      <c r="FB22" s="2" t="s">
        <v>129</v>
      </c>
      <c r="FC22" s="2" t="s">
        <v>268</v>
      </c>
      <c r="FD22" s="2" t="s">
        <v>589</v>
      </c>
      <c r="FE22" s="2" t="s">
        <v>142</v>
      </c>
      <c r="FF22" s="2" t="s">
        <v>132</v>
      </c>
      <c r="FG22" s="4">
        <v>7</v>
      </c>
      <c r="FH22" s="8">
        <v>362.48</v>
      </c>
      <c r="FI22" s="4">
        <v>9</v>
      </c>
      <c r="FJ22" s="8">
        <v>509.76</v>
      </c>
      <c r="FK22" s="7">
        <v>-0.2222</v>
      </c>
      <c r="FL22" s="7">
        <v>-0.2889</v>
      </c>
      <c r="FM22" s="2" t="s">
        <v>140</v>
      </c>
      <c r="FN22" s="2" t="s">
        <v>129</v>
      </c>
      <c r="FO22" s="2" t="s">
        <v>590</v>
      </c>
      <c r="FP22" s="2" t="s">
        <v>591</v>
      </c>
      <c r="FQ22" s="2" t="s">
        <v>142</v>
      </c>
      <c r="FR22" s="2" t="s">
        <v>132</v>
      </c>
      <c r="FS22" s="4">
        <v>2</v>
      </c>
      <c r="FT22" s="8">
        <v>103.98</v>
      </c>
      <c r="FU22" s="4"/>
      <c r="FV22" s="8"/>
      <c r="FW22" s="7"/>
      <c r="FX22" s="7"/>
      <c r="FY22" s="2" t="s">
        <v>140</v>
      </c>
      <c r="FZ22" s="2" t="s">
        <v>129</v>
      </c>
      <c r="GA22" s="2" t="s">
        <v>157</v>
      </c>
      <c r="GB22" s="2" t="s">
        <v>592</v>
      </c>
      <c r="GC22" s="2" t="s">
        <v>142</v>
      </c>
      <c r="GD22" s="2" t="s">
        <v>132</v>
      </c>
      <c r="GE22" s="4">
        <v>3</v>
      </c>
      <c r="GF22" s="8">
        <v>175.95</v>
      </c>
      <c r="GG22" s="4">
        <v>16</v>
      </c>
      <c r="GH22" s="8">
        <v>938.4</v>
      </c>
      <c r="GI22" s="7">
        <v>-0.8125</v>
      </c>
      <c r="GJ22" s="7">
        <v>-0.8125</v>
      </c>
      <c r="GK22" s="2" t="s">
        <v>140</v>
      </c>
      <c r="GL22" s="2" t="s">
        <v>129</v>
      </c>
      <c r="GM22" s="2" t="s">
        <v>522</v>
      </c>
      <c r="GN22" s="2" t="s">
        <v>161</v>
      </c>
      <c r="GO22" s="2" t="s">
        <v>142</v>
      </c>
      <c r="GP22" s="2" t="s">
        <v>132</v>
      </c>
      <c r="GQ22" s="4">
        <v>16</v>
      </c>
      <c r="GR22" s="8">
        <v>812.74</v>
      </c>
      <c r="GS22" s="4">
        <v>13</v>
      </c>
      <c r="GT22" s="8">
        <v>736.32</v>
      </c>
      <c r="GU22" s="7">
        <v>0.2308</v>
      </c>
      <c r="GV22" s="7">
        <v>0.1038</v>
      </c>
      <c r="GW22" s="2" t="s">
        <v>140</v>
      </c>
      <c r="GX22" s="2" t="s">
        <v>129</v>
      </c>
      <c r="GY22" s="2" t="s">
        <v>268</v>
      </c>
      <c r="GZ22" s="2" t="s">
        <v>593</v>
      </c>
      <c r="HA22" s="2" t="s">
        <v>142</v>
      </c>
      <c r="HB22" s="2" t="s">
        <v>132</v>
      </c>
      <c r="HC22" s="4">
        <v>3</v>
      </c>
      <c r="HD22" s="8">
        <v>178.41</v>
      </c>
      <c r="HE22" s="4">
        <v>2</v>
      </c>
      <c r="HF22" s="8">
        <v>118.94</v>
      </c>
      <c r="HG22" s="7">
        <v>0.5</v>
      </c>
      <c r="HH22" s="7">
        <v>0.5</v>
      </c>
      <c r="HI22" s="2" t="s">
        <v>140</v>
      </c>
      <c r="HJ22" s="2" t="s">
        <v>129</v>
      </c>
      <c r="HK22" s="2" t="s">
        <v>233</v>
      </c>
      <c r="HL22" s="2" t="s">
        <v>594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165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132</v>
      </c>
      <c r="IA22" s="4">
        <v>3</v>
      </c>
      <c r="IB22" s="8">
        <v>152.92</v>
      </c>
      <c r="IC22" s="4">
        <v>7</v>
      </c>
      <c r="ID22" s="8">
        <v>396.48</v>
      </c>
      <c r="IE22" s="7">
        <v>-0.5714</v>
      </c>
      <c r="IF22" s="7">
        <v>-0.6143</v>
      </c>
      <c r="IG22" s="2" t="s">
        <v>140</v>
      </c>
      <c r="IH22" s="2" t="s">
        <v>166</v>
      </c>
      <c r="II22" s="2" t="s">
        <v>296</v>
      </c>
      <c r="IJ22" s="2" t="s">
        <v>297</v>
      </c>
      <c r="IK22" s="2" t="s">
        <v>142</v>
      </c>
      <c r="IL22" s="2" t="s">
        <v>132</v>
      </c>
      <c r="IM22" s="4">
        <v>1</v>
      </c>
      <c r="IN22" s="8">
        <v>61.17</v>
      </c>
      <c r="IO22" s="4">
        <v>11</v>
      </c>
      <c r="IP22" s="8">
        <v>672.87</v>
      </c>
      <c r="IQ22" s="7">
        <v>-0.9091</v>
      </c>
      <c r="IR22" s="7">
        <v>-0.9091</v>
      </c>
      <c r="IS22" s="2" t="s">
        <v>140</v>
      </c>
      <c r="IT22" s="2" t="s">
        <v>129</v>
      </c>
      <c r="IU22" s="2" t="s">
        <v>572</v>
      </c>
      <c r="IV22" s="2" t="s">
        <v>564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159</v>
      </c>
      <c r="JF22" s="2" t="s">
        <v>129</v>
      </c>
      <c r="JG22" s="2" t="s">
        <v>132</v>
      </c>
      <c r="JH22" s="2" t="s">
        <v>132</v>
      </c>
      <c r="JI22" s="2" t="s">
        <v>142</v>
      </c>
      <c r="JJ22" s="2" t="s">
        <v>132</v>
      </c>
      <c r="JK22" s="4"/>
      <c r="JL22" s="8"/>
      <c r="JM22" s="4">
        <v>1</v>
      </c>
      <c r="JN22" s="8">
        <v>61.17</v>
      </c>
      <c r="JO22" s="7">
        <v>-1</v>
      </c>
      <c r="JP22" s="7">
        <v>-1</v>
      </c>
      <c r="JQ22" s="2" t="s">
        <v>171</v>
      </c>
      <c r="JR22" s="2" t="s">
        <v>129</v>
      </c>
      <c r="JS22" s="2" t="s">
        <v>300</v>
      </c>
      <c r="JT22" s="2" t="s">
        <v>595</v>
      </c>
      <c r="JU22" s="2" t="s">
        <v>142</v>
      </c>
      <c r="JV22" s="2" t="s">
        <v>132</v>
      </c>
      <c r="JW22" s="4"/>
      <c r="JX22" s="8"/>
      <c r="JY22" s="4">
        <v>1</v>
      </c>
      <c r="JZ22" s="8">
        <v>58.49</v>
      </c>
      <c r="KA22" s="7">
        <v>-1</v>
      </c>
      <c r="KB22" s="7">
        <v>-1</v>
      </c>
      <c r="KC22" s="2" t="s">
        <v>140</v>
      </c>
      <c r="KD22" s="2" t="s">
        <v>129</v>
      </c>
      <c r="KE22" s="2" t="s">
        <v>401</v>
      </c>
      <c r="KF22" s="2" t="s">
        <v>596</v>
      </c>
      <c r="KG22" s="2" t="s">
        <v>142</v>
      </c>
      <c r="KH22" s="2" t="s">
        <v>132</v>
      </c>
      <c r="KI22" s="4"/>
      <c r="KJ22" s="8"/>
      <c r="KK22" s="4">
        <v>4</v>
      </c>
      <c r="KL22" s="8">
        <v>244.68</v>
      </c>
      <c r="KM22" s="7">
        <v>-1</v>
      </c>
      <c r="KN22" s="7">
        <v>-1</v>
      </c>
      <c r="KO22" s="2" t="s">
        <v>140</v>
      </c>
      <c r="KP22" s="2" t="s">
        <v>166</v>
      </c>
      <c r="KQ22" s="2" t="s">
        <v>575</v>
      </c>
      <c r="KR22" s="2" t="s">
        <v>344</v>
      </c>
      <c r="KS22" s="2" t="s">
        <v>142</v>
      </c>
      <c r="KT22" s="2" t="s">
        <v>132</v>
      </c>
      <c r="KU22" s="4"/>
      <c r="KV22" s="8"/>
      <c r="KW22" s="4">
        <v>7</v>
      </c>
      <c r="KX22" s="8">
        <v>398.3</v>
      </c>
      <c r="KY22" s="7">
        <v>-1</v>
      </c>
      <c r="KZ22" s="7">
        <v>-1</v>
      </c>
      <c r="LA22" s="2" t="s">
        <v>140</v>
      </c>
      <c r="LB22" s="2" t="s">
        <v>177</v>
      </c>
      <c r="LC22" s="2" t="s">
        <v>304</v>
      </c>
      <c r="LD22" s="2" t="s">
        <v>305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178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159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140</v>
      </c>
      <c r="MX22" s="2" t="s">
        <v>129</v>
      </c>
      <c r="MY22" s="2" t="s">
        <v>179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178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178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181</v>
      </c>
      <c r="OT22" s="2" t="s">
        <v>129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178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178</v>
      </c>
      <c r="PR22" s="2" t="s">
        <v>166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159</v>
      </c>
      <c r="RB22" s="2" t="s">
        <v>166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178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183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394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348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468</v>
      </c>
      <c r="V23" s="2" t="s">
        <v>135</v>
      </c>
      <c r="W23" s="2" t="s">
        <v>136</v>
      </c>
      <c r="X23" s="2" t="s">
        <v>132</v>
      </c>
      <c r="Y23" s="2" t="s">
        <v>600</v>
      </c>
      <c r="Z23" s="4">
        <v>150</v>
      </c>
      <c r="AA23" s="4">
        <f>=ROUNDDOWN(25,0)</f>
      </c>
      <c r="AB23" s="5">
        <v>6</v>
      </c>
      <c r="AC23" s="2" t="s">
        <v>132</v>
      </c>
      <c r="AD23" s="4"/>
      <c r="AE23" s="4"/>
      <c r="AF23" s="6">
        <v>65</v>
      </c>
      <c r="AG23" s="6"/>
      <c r="AH23" s="7">
        <v>0.9616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436</v>
      </c>
      <c r="AQ23" s="8">
        <v>17214.75</v>
      </c>
      <c r="AR23" s="4">
        <v>573</v>
      </c>
      <c r="AS23" s="8">
        <v>22784.3</v>
      </c>
      <c r="AT23" s="7">
        <v>-0.2391</v>
      </c>
      <c r="AU23" s="7">
        <v>-0.2444</v>
      </c>
      <c r="AV23" s="4">
        <v>436</v>
      </c>
      <c r="AW23" s="8">
        <v>17214.75</v>
      </c>
      <c r="AX23" s="4">
        <v>573</v>
      </c>
      <c r="AY23" s="8">
        <v>22784.3</v>
      </c>
      <c r="AZ23" s="7">
        <v>-0.2391</v>
      </c>
      <c r="BA23" s="7">
        <v>-0.2444</v>
      </c>
      <c r="BB23" s="7">
        <v>1</v>
      </c>
      <c r="BC23" s="4">
        <v>436</v>
      </c>
      <c r="BD23" s="8">
        <v>17214.75</v>
      </c>
      <c r="BE23" s="4">
        <v>573</v>
      </c>
      <c r="BF23" s="8">
        <v>22784.3</v>
      </c>
      <c r="BG23" s="7">
        <v>-0.2391</v>
      </c>
      <c r="BH23" s="7">
        <v>-0.2444</v>
      </c>
      <c r="BI23" s="7">
        <v>1</v>
      </c>
      <c r="BJ23" s="4">
        <v>436</v>
      </c>
      <c r="BK23" s="8">
        <v>17214.75</v>
      </c>
      <c r="BL23" s="2" t="s">
        <v>601</v>
      </c>
      <c r="BM23" s="7">
        <v>1</v>
      </c>
      <c r="BN23" s="7">
        <v>1</v>
      </c>
      <c r="BO23" s="4">
        <v>119</v>
      </c>
      <c r="BP23" s="8">
        <v>4926.6</v>
      </c>
      <c r="BQ23" s="4">
        <v>179</v>
      </c>
      <c r="BR23" s="8">
        <v>7410.6</v>
      </c>
      <c r="BS23" s="7">
        <v>-0.3352</v>
      </c>
      <c r="BT23" s="7">
        <v>-0.3352</v>
      </c>
      <c r="BU23" s="2" t="s">
        <v>140</v>
      </c>
      <c r="BV23" s="2" t="s">
        <v>129</v>
      </c>
      <c r="BW23" s="2" t="s">
        <v>132</v>
      </c>
      <c r="BX23" s="2" t="s">
        <v>154</v>
      </c>
      <c r="BY23" s="2" t="s">
        <v>142</v>
      </c>
      <c r="BZ23" s="2" t="s">
        <v>132</v>
      </c>
      <c r="CA23" s="4">
        <v>21</v>
      </c>
      <c r="CB23" s="8">
        <v>672.65</v>
      </c>
      <c r="CC23" s="4">
        <v>77</v>
      </c>
      <c r="CD23" s="8">
        <v>2734.74</v>
      </c>
      <c r="CE23" s="7">
        <v>-0.7273</v>
      </c>
      <c r="CF23" s="7">
        <v>-0.754</v>
      </c>
      <c r="CG23" s="2" t="s">
        <v>140</v>
      </c>
      <c r="CH23" s="2" t="s">
        <v>129</v>
      </c>
      <c r="CI23" s="2" t="s">
        <v>143</v>
      </c>
      <c r="CJ23" s="2" t="s">
        <v>602</v>
      </c>
      <c r="CK23" s="2" t="s">
        <v>142</v>
      </c>
      <c r="CL23" s="2" t="s">
        <v>132</v>
      </c>
      <c r="CM23" s="4">
        <v>57</v>
      </c>
      <c r="CN23" s="8">
        <v>2228.31</v>
      </c>
      <c r="CO23" s="4">
        <v>83</v>
      </c>
      <c r="CP23" s="8">
        <v>3382.36</v>
      </c>
      <c r="CQ23" s="7">
        <v>-0.3133</v>
      </c>
      <c r="CR23" s="7">
        <v>-0.3412</v>
      </c>
      <c r="CS23" s="2" t="s">
        <v>140</v>
      </c>
      <c r="CT23" s="2" t="s">
        <v>129</v>
      </c>
      <c r="CU23" s="2" t="s">
        <v>603</v>
      </c>
      <c r="CV23" s="2" t="s">
        <v>604</v>
      </c>
      <c r="CW23" s="2" t="s">
        <v>142</v>
      </c>
      <c r="CX23" s="2" t="s">
        <v>132</v>
      </c>
      <c r="CY23" s="4">
        <v>80</v>
      </c>
      <c r="CZ23" s="8">
        <v>3070.4</v>
      </c>
      <c r="DA23" s="4">
        <v>97</v>
      </c>
      <c r="DB23" s="8">
        <v>3722.86</v>
      </c>
      <c r="DC23" s="7">
        <v>-0.1753</v>
      </c>
      <c r="DD23" s="7">
        <v>-0.1753</v>
      </c>
      <c r="DE23" s="2" t="s">
        <v>140</v>
      </c>
      <c r="DF23" s="2" t="s">
        <v>129</v>
      </c>
      <c r="DG23" s="2" t="s">
        <v>146</v>
      </c>
      <c r="DH23" s="2" t="s">
        <v>153</v>
      </c>
      <c r="DI23" s="2" t="s">
        <v>142</v>
      </c>
      <c r="DJ23" s="2" t="s">
        <v>132</v>
      </c>
      <c r="DK23" s="4">
        <v>39</v>
      </c>
      <c r="DL23" s="8">
        <v>1521</v>
      </c>
      <c r="DM23" s="4">
        <v>34</v>
      </c>
      <c r="DN23" s="8">
        <v>1326</v>
      </c>
      <c r="DO23" s="7">
        <v>0.1471</v>
      </c>
      <c r="DP23" s="7">
        <v>0.1471</v>
      </c>
      <c r="DQ23" s="2" t="s">
        <v>140</v>
      </c>
      <c r="DR23" s="2" t="s">
        <v>129</v>
      </c>
      <c r="DS23" s="2" t="s">
        <v>605</v>
      </c>
      <c r="DT23" s="2" t="s">
        <v>606</v>
      </c>
      <c r="DU23" s="2" t="s">
        <v>142</v>
      </c>
      <c r="DV23" s="2" t="s">
        <v>132</v>
      </c>
      <c r="DW23" s="4">
        <v>11</v>
      </c>
      <c r="DX23" s="8">
        <v>462</v>
      </c>
      <c r="DY23" s="4">
        <v>19</v>
      </c>
      <c r="DZ23" s="8">
        <v>798</v>
      </c>
      <c r="EA23" s="7">
        <v>-0.4211</v>
      </c>
      <c r="EB23" s="7">
        <v>-0.4211</v>
      </c>
      <c r="EC23" s="2" t="s">
        <v>140</v>
      </c>
      <c r="ED23" s="2" t="s">
        <v>129</v>
      </c>
      <c r="EE23" s="2" t="s">
        <v>517</v>
      </c>
      <c r="EF23" s="2" t="s">
        <v>143</v>
      </c>
      <c r="EG23" s="2" t="s">
        <v>142</v>
      </c>
      <c r="EH23" s="2" t="s">
        <v>132</v>
      </c>
      <c r="EI23" s="4">
        <v>7</v>
      </c>
      <c r="EJ23" s="8">
        <v>324.8</v>
      </c>
      <c r="EK23" s="4">
        <v>10</v>
      </c>
      <c r="EL23" s="8">
        <v>464</v>
      </c>
      <c r="EM23" s="7">
        <v>-0.3</v>
      </c>
      <c r="EN23" s="7">
        <v>-0.3</v>
      </c>
      <c r="EO23" s="2" t="s">
        <v>140</v>
      </c>
      <c r="EP23" s="2" t="s">
        <v>129</v>
      </c>
      <c r="EQ23" s="2" t="s">
        <v>152</v>
      </c>
      <c r="ER23" s="2" t="s">
        <v>607</v>
      </c>
      <c r="ES23" s="2" t="s">
        <v>142</v>
      </c>
      <c r="ET23" s="2" t="s">
        <v>132</v>
      </c>
      <c r="EU23" s="4">
        <v>69</v>
      </c>
      <c r="EV23" s="8">
        <v>2738.61</v>
      </c>
      <c r="EW23" s="4">
        <v>18</v>
      </c>
      <c r="EX23" s="8">
        <v>714.42</v>
      </c>
      <c r="EY23" s="7">
        <v>2.8333</v>
      </c>
      <c r="EZ23" s="7">
        <v>2.8333</v>
      </c>
      <c r="FA23" s="2" t="s">
        <v>140</v>
      </c>
      <c r="FB23" s="2" t="s">
        <v>129</v>
      </c>
      <c r="FC23" s="2" t="s">
        <v>608</v>
      </c>
      <c r="FD23" s="2" t="s">
        <v>609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171</v>
      </c>
      <c r="FN23" s="2" t="s">
        <v>129</v>
      </c>
      <c r="FO23" s="2" t="s">
        <v>608</v>
      </c>
      <c r="FP23" s="2" t="s">
        <v>132</v>
      </c>
      <c r="FQ23" s="2" t="s">
        <v>142</v>
      </c>
      <c r="FR23" s="2" t="s">
        <v>132</v>
      </c>
      <c r="FS23" s="4">
        <v>22</v>
      </c>
      <c r="FT23" s="8">
        <v>867.44</v>
      </c>
      <c r="FU23" s="4">
        <v>33</v>
      </c>
      <c r="FV23" s="8">
        <v>1347.06</v>
      </c>
      <c r="FW23" s="7">
        <v>-0.3333</v>
      </c>
      <c r="FX23" s="7">
        <v>-0.356</v>
      </c>
      <c r="FY23" s="2" t="s">
        <v>140</v>
      </c>
      <c r="FZ23" s="2" t="s">
        <v>129</v>
      </c>
      <c r="GA23" s="2" t="s">
        <v>610</v>
      </c>
      <c r="GB23" s="2" t="s">
        <v>479</v>
      </c>
      <c r="GC23" s="2" t="s">
        <v>142</v>
      </c>
      <c r="GD23" s="2" t="s">
        <v>132</v>
      </c>
      <c r="GE23" s="4">
        <v>1</v>
      </c>
      <c r="GF23" s="8">
        <v>38.38</v>
      </c>
      <c r="GG23" s="4">
        <v>10</v>
      </c>
      <c r="GH23" s="8">
        <v>383.8</v>
      </c>
      <c r="GI23" s="7">
        <v>-0.9</v>
      </c>
      <c r="GJ23" s="7">
        <v>-0.9</v>
      </c>
      <c r="GK23" s="2" t="s">
        <v>140</v>
      </c>
      <c r="GL23" s="2" t="s">
        <v>129</v>
      </c>
      <c r="GM23" s="2" t="s">
        <v>522</v>
      </c>
      <c r="GN23" s="2" t="s">
        <v>196</v>
      </c>
      <c r="GO23" s="2" t="s">
        <v>142</v>
      </c>
      <c r="GP23" s="2" t="s">
        <v>132</v>
      </c>
      <c r="GQ23" s="4"/>
      <c r="GR23" s="8"/>
      <c r="GS23" s="4">
        <v>5</v>
      </c>
      <c r="GT23" s="8">
        <v>189</v>
      </c>
      <c r="GU23" s="7">
        <v>-1</v>
      </c>
      <c r="GV23" s="7">
        <v>-1</v>
      </c>
      <c r="GW23" s="2" t="s">
        <v>140</v>
      </c>
      <c r="GX23" s="2" t="s">
        <v>129</v>
      </c>
      <c r="GY23" s="2" t="s">
        <v>608</v>
      </c>
      <c r="GZ23" s="2" t="s">
        <v>611</v>
      </c>
      <c r="HA23" s="2" t="s">
        <v>142</v>
      </c>
      <c r="HB23" s="2" t="s">
        <v>132</v>
      </c>
      <c r="HC23" s="4">
        <v>4</v>
      </c>
      <c r="HD23" s="8">
        <v>152.81</v>
      </c>
      <c r="HE23" s="4">
        <v>3</v>
      </c>
      <c r="HF23" s="8">
        <v>119.07</v>
      </c>
      <c r="HG23" s="7">
        <v>0.3333</v>
      </c>
      <c r="HH23" s="7">
        <v>0.2834</v>
      </c>
      <c r="HI23" s="2" t="s">
        <v>140</v>
      </c>
      <c r="HJ23" s="2" t="s">
        <v>129</v>
      </c>
      <c r="HK23" s="2" t="s">
        <v>233</v>
      </c>
      <c r="HL23" s="2" t="s">
        <v>612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165</v>
      </c>
      <c r="HV23" s="2" t="s">
        <v>129</v>
      </c>
      <c r="HW23" s="2" t="s">
        <v>132</v>
      </c>
      <c r="HX23" s="2" t="s">
        <v>132</v>
      </c>
      <c r="HY23" s="2" t="s">
        <v>142</v>
      </c>
      <c r="HZ23" s="2" t="s">
        <v>132</v>
      </c>
      <c r="IA23" s="4">
        <v>1</v>
      </c>
      <c r="IB23" s="8">
        <v>32.13</v>
      </c>
      <c r="IC23" s="4">
        <v>2</v>
      </c>
      <c r="ID23" s="8">
        <v>69.93</v>
      </c>
      <c r="IE23" s="7">
        <v>-0.5</v>
      </c>
      <c r="IF23" s="7">
        <v>-0.5405</v>
      </c>
      <c r="IG23" s="2" t="s">
        <v>140</v>
      </c>
      <c r="IH23" s="2" t="s">
        <v>166</v>
      </c>
      <c r="II23" s="2" t="s">
        <v>167</v>
      </c>
      <c r="IJ23" s="2" t="s">
        <v>613</v>
      </c>
      <c r="IK23" s="2" t="s">
        <v>142</v>
      </c>
      <c r="IL23" s="2" t="s">
        <v>132</v>
      </c>
      <c r="IM23" s="4">
        <v>3</v>
      </c>
      <c r="IN23" s="8">
        <v>110.22</v>
      </c>
      <c r="IO23" s="4">
        <v>3</v>
      </c>
      <c r="IP23" s="8">
        <v>122.46</v>
      </c>
      <c r="IQ23" s="7"/>
      <c r="IR23" s="7">
        <v>-0.1</v>
      </c>
      <c r="IS23" s="2" t="s">
        <v>140</v>
      </c>
      <c r="IT23" s="2" t="s">
        <v>129</v>
      </c>
      <c r="IU23" s="2" t="s">
        <v>614</v>
      </c>
      <c r="IV23" s="2" t="s">
        <v>615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159</v>
      </c>
      <c r="JF23" s="2" t="s">
        <v>129</v>
      </c>
      <c r="JG23" s="2" t="s">
        <v>132</v>
      </c>
      <c r="JH23" s="2" t="s">
        <v>132</v>
      </c>
      <c r="JI23" s="2" t="s">
        <v>142</v>
      </c>
      <c r="JJ23" s="2" t="s">
        <v>132</v>
      </c>
      <c r="JK23" s="4">
        <v>2</v>
      </c>
      <c r="JL23" s="8">
        <v>69.4</v>
      </c>
      <c r="JM23" s="4"/>
      <c r="JN23" s="8"/>
      <c r="JO23" s="7"/>
      <c r="JP23" s="7"/>
      <c r="JQ23" s="2" t="s">
        <v>140</v>
      </c>
      <c r="JR23" s="2" t="s">
        <v>129</v>
      </c>
      <c r="JS23" s="2" t="s">
        <v>563</v>
      </c>
      <c r="JT23" s="2" t="s">
        <v>616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617</v>
      </c>
      <c r="KF23" s="2" t="s">
        <v>618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140</v>
      </c>
      <c r="KP23" s="2" t="s">
        <v>166</v>
      </c>
      <c r="KQ23" s="2" t="s">
        <v>214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140</v>
      </c>
      <c r="LB23" s="2" t="s">
        <v>177</v>
      </c>
      <c r="LC23" s="2" t="s">
        <v>605</v>
      </c>
      <c r="LD23" s="2" t="s">
        <v>619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178</v>
      </c>
      <c r="LN23" s="2" t="s">
        <v>129</v>
      </c>
      <c r="LO23" s="2" t="s">
        <v>132</v>
      </c>
      <c r="LP23" s="2" t="s">
        <v>132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159</v>
      </c>
      <c r="ML23" s="2" t="s">
        <v>129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140</v>
      </c>
      <c r="MX23" s="2" t="s">
        <v>129</v>
      </c>
      <c r="MY23" s="2" t="s">
        <v>179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178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178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181</v>
      </c>
      <c r="OT23" s="2" t="s">
        <v>129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178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178</v>
      </c>
      <c r="PR23" s="2" t="s">
        <v>166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140</v>
      </c>
      <c r="QD23" s="2" t="s">
        <v>129</v>
      </c>
      <c r="QE23" s="2" t="s">
        <v>276</v>
      </c>
      <c r="QF23" s="2" t="s">
        <v>132</v>
      </c>
      <c r="QG23" s="2" t="s">
        <v>142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159</v>
      </c>
      <c r="RB23" s="2" t="s">
        <v>166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178</v>
      </c>
      <c r="RN23" s="2" t="s">
        <v>129</v>
      </c>
      <c r="RO23" s="2" t="s">
        <v>132</v>
      </c>
      <c r="RP23" s="2" t="s">
        <v>132</v>
      </c>
      <c r="RQ23" s="2" t="s">
        <v>142</v>
      </c>
      <c r="RR23" s="2" t="s">
        <v>183</v>
      </c>
    </row>
    <row r="24">
      <c r="A24" s="2" t="s">
        <v>620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621</v>
      </c>
      <c r="G24" s="2" t="s">
        <v>621</v>
      </c>
      <c r="H24" s="2" t="s">
        <v>621</v>
      </c>
      <c r="I24" s="2" t="s">
        <v>622</v>
      </c>
      <c r="J24" s="2" t="s">
        <v>127</v>
      </c>
      <c r="K24" s="2" t="s">
        <v>623</v>
      </c>
      <c r="L24" s="3">
        <v>28.22</v>
      </c>
      <c r="M24" s="3">
        <v>29.63</v>
      </c>
      <c r="N24" s="3">
        <v>59.49</v>
      </c>
      <c r="O24" s="2" t="s">
        <v>129</v>
      </c>
      <c r="P24" s="2" t="s">
        <v>348</v>
      </c>
      <c r="Q24" s="2" t="s">
        <v>131</v>
      </c>
      <c r="R24" s="2" t="s">
        <v>132</v>
      </c>
      <c r="S24" s="2" t="s">
        <v>624</v>
      </c>
      <c r="T24" s="2" t="s">
        <v>132</v>
      </c>
      <c r="U24" s="2" t="s">
        <v>468</v>
      </c>
      <c r="V24" s="2" t="s">
        <v>625</v>
      </c>
      <c r="W24" s="2" t="s">
        <v>508</v>
      </c>
      <c r="X24" s="2" t="s">
        <v>132</v>
      </c>
      <c r="Y24" s="2" t="s">
        <v>137</v>
      </c>
      <c r="Z24" s="4"/>
      <c r="AA24" s="4">
        <f>=ROUNDDOWN({0},0)</f>
      </c>
      <c r="AB24" s="5">
        <v>10</v>
      </c>
      <c r="AC24" s="2" t="s">
        <v>138</v>
      </c>
      <c r="AD24" s="4">
        <v>150</v>
      </c>
      <c r="AE24" s="4">
        <v>250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411</v>
      </c>
      <c r="AQ24" s="8">
        <v>14487.67</v>
      </c>
      <c r="AR24" s="4">
        <v>700</v>
      </c>
      <c r="AS24" s="8">
        <v>24677.49</v>
      </c>
      <c r="AT24" s="7">
        <v>-0.4129</v>
      </c>
      <c r="AU24" s="7">
        <v>-0.4129</v>
      </c>
      <c r="AV24" s="4">
        <v>411</v>
      </c>
      <c r="AW24" s="8">
        <v>14487.67</v>
      </c>
      <c r="AX24" s="4">
        <v>700</v>
      </c>
      <c r="AY24" s="8">
        <v>24677.49</v>
      </c>
      <c r="AZ24" s="7">
        <v>-0.4129</v>
      </c>
      <c r="BA24" s="7">
        <v>-0.4129</v>
      </c>
      <c r="BB24" s="7">
        <v>1</v>
      </c>
      <c r="BC24" s="4">
        <v>411</v>
      </c>
      <c r="BD24" s="8">
        <v>14487.67</v>
      </c>
      <c r="BE24" s="4">
        <v>700</v>
      </c>
      <c r="BF24" s="8">
        <v>24677.49</v>
      </c>
      <c r="BG24" s="7">
        <v>-0.4129</v>
      </c>
      <c r="BH24" s="7">
        <v>-0.4129</v>
      </c>
      <c r="BI24" s="7">
        <v>1</v>
      </c>
      <c r="BJ24" s="4">
        <v>411</v>
      </c>
      <c r="BK24" s="8">
        <v>14487.67</v>
      </c>
      <c r="BL24" s="2" t="s">
        <v>626</v>
      </c>
      <c r="BM24" s="7">
        <v>1</v>
      </c>
      <c r="BN24" s="7">
        <v>1</v>
      </c>
      <c r="BO24" s="4">
        <v>92</v>
      </c>
      <c r="BP24" s="8">
        <v>3474.36</v>
      </c>
      <c r="BQ24" s="4">
        <v>34</v>
      </c>
      <c r="BR24" s="8">
        <v>1298.12</v>
      </c>
      <c r="BS24" s="7">
        <v>1.7059</v>
      </c>
      <c r="BT24" s="7">
        <v>1.6765</v>
      </c>
      <c r="BU24" s="2" t="s">
        <v>140</v>
      </c>
      <c r="BV24" s="2" t="s">
        <v>129</v>
      </c>
      <c r="BW24" s="2" t="s">
        <v>132</v>
      </c>
      <c r="BX24" s="2" t="s">
        <v>425</v>
      </c>
      <c r="BY24" s="2" t="s">
        <v>142</v>
      </c>
      <c r="BZ24" s="2" t="s">
        <v>132</v>
      </c>
      <c r="CA24" s="4">
        <v>12</v>
      </c>
      <c r="CB24" s="8">
        <v>336.68</v>
      </c>
      <c r="CC24" s="4">
        <v>12</v>
      </c>
      <c r="CD24" s="8">
        <v>394.24</v>
      </c>
      <c r="CE24" s="7"/>
      <c r="CF24" s="7">
        <v>-0.146</v>
      </c>
      <c r="CG24" s="2" t="s">
        <v>140</v>
      </c>
      <c r="CH24" s="2" t="s">
        <v>129</v>
      </c>
      <c r="CI24" s="2" t="s">
        <v>143</v>
      </c>
      <c r="CJ24" s="2" t="s">
        <v>285</v>
      </c>
      <c r="CK24" s="2" t="s">
        <v>142</v>
      </c>
      <c r="CL24" s="2" t="s">
        <v>132</v>
      </c>
      <c r="CM24" s="4">
        <v>24</v>
      </c>
      <c r="CN24" s="8">
        <v>851.9</v>
      </c>
      <c r="CO24" s="4">
        <v>65</v>
      </c>
      <c r="CP24" s="8">
        <v>2241.66</v>
      </c>
      <c r="CQ24" s="7">
        <v>-0.6308</v>
      </c>
      <c r="CR24" s="7">
        <v>-0.62</v>
      </c>
      <c r="CS24" s="2" t="s">
        <v>140</v>
      </c>
      <c r="CT24" s="2" t="s">
        <v>129</v>
      </c>
      <c r="CU24" s="2" t="s">
        <v>137</v>
      </c>
      <c r="CV24" s="2" t="s">
        <v>627</v>
      </c>
      <c r="CW24" s="2" t="s">
        <v>142</v>
      </c>
      <c r="CX24" s="2" t="s">
        <v>132</v>
      </c>
      <c r="CY24" s="4">
        <v>143</v>
      </c>
      <c r="CZ24" s="8">
        <v>4760.47</v>
      </c>
      <c r="DA24" s="4">
        <v>62</v>
      </c>
      <c r="DB24" s="8">
        <v>2063.98</v>
      </c>
      <c r="DC24" s="7">
        <v>1.3065</v>
      </c>
      <c r="DD24" s="7">
        <v>1.3065</v>
      </c>
      <c r="DE24" s="2" t="s">
        <v>140</v>
      </c>
      <c r="DF24" s="2" t="s">
        <v>129</v>
      </c>
      <c r="DG24" s="2" t="s">
        <v>146</v>
      </c>
      <c r="DH24" s="2" t="s">
        <v>147</v>
      </c>
      <c r="DI24" s="2" t="s">
        <v>142</v>
      </c>
      <c r="DJ24" s="2" t="s">
        <v>132</v>
      </c>
      <c r="DK24" s="4">
        <v>51</v>
      </c>
      <c r="DL24" s="8">
        <v>1725.84</v>
      </c>
      <c r="DM24" s="4">
        <v>264</v>
      </c>
      <c r="DN24" s="8">
        <v>8933.76</v>
      </c>
      <c r="DO24" s="7">
        <v>-0.8068</v>
      </c>
      <c r="DP24" s="7">
        <v>-0.8068</v>
      </c>
      <c r="DQ24" s="2" t="s">
        <v>140</v>
      </c>
      <c r="DR24" s="2" t="s">
        <v>129</v>
      </c>
      <c r="DS24" s="2" t="s">
        <v>148</v>
      </c>
      <c r="DT24" s="2" t="s">
        <v>149</v>
      </c>
      <c r="DU24" s="2" t="s">
        <v>142</v>
      </c>
      <c r="DV24" s="2" t="s">
        <v>132</v>
      </c>
      <c r="DW24" s="4">
        <v>7</v>
      </c>
      <c r="DX24" s="8">
        <v>266</v>
      </c>
      <c r="DY24" s="4">
        <v>13</v>
      </c>
      <c r="DZ24" s="8">
        <v>494</v>
      </c>
      <c r="EA24" s="7">
        <v>-0.4615</v>
      </c>
      <c r="EB24" s="7">
        <v>-0.4615</v>
      </c>
      <c r="EC24" s="2" t="s">
        <v>140</v>
      </c>
      <c r="ED24" s="2" t="s">
        <v>129</v>
      </c>
      <c r="EE24" s="2" t="s">
        <v>517</v>
      </c>
      <c r="EF24" s="2" t="s">
        <v>628</v>
      </c>
      <c r="EG24" s="2" t="s">
        <v>142</v>
      </c>
      <c r="EH24" s="2" t="s">
        <v>132</v>
      </c>
      <c r="EI24" s="4">
        <v>20</v>
      </c>
      <c r="EJ24" s="8">
        <v>802</v>
      </c>
      <c r="EK24" s="4">
        <v>48</v>
      </c>
      <c r="EL24" s="8">
        <v>1924.8</v>
      </c>
      <c r="EM24" s="7">
        <v>-0.5833</v>
      </c>
      <c r="EN24" s="7">
        <v>-0.5833</v>
      </c>
      <c r="EO24" s="2" t="s">
        <v>140</v>
      </c>
      <c r="EP24" s="2" t="s">
        <v>129</v>
      </c>
      <c r="EQ24" s="2" t="s">
        <v>152</v>
      </c>
      <c r="ER24" s="2" t="s">
        <v>147</v>
      </c>
      <c r="ES24" s="2" t="s">
        <v>142</v>
      </c>
      <c r="ET24" s="2" t="s">
        <v>132</v>
      </c>
      <c r="EU24" s="4">
        <v>42</v>
      </c>
      <c r="EV24" s="8">
        <v>1537.2</v>
      </c>
      <c r="EW24" s="4">
        <v>158</v>
      </c>
      <c r="EX24" s="8">
        <v>5782.8</v>
      </c>
      <c r="EY24" s="7">
        <v>-0.7342</v>
      </c>
      <c r="EZ24" s="7">
        <v>-0.7342</v>
      </c>
      <c r="FA24" s="2" t="s">
        <v>140</v>
      </c>
      <c r="FB24" s="2" t="s">
        <v>129</v>
      </c>
      <c r="FC24" s="2" t="s">
        <v>629</v>
      </c>
      <c r="FD24" s="2" t="s">
        <v>283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171</v>
      </c>
      <c r="FN24" s="2" t="s">
        <v>129</v>
      </c>
      <c r="FO24" s="2" t="s">
        <v>630</v>
      </c>
      <c r="FP24" s="2" t="s">
        <v>132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157</v>
      </c>
      <c r="GB24" s="2" t="s">
        <v>132</v>
      </c>
      <c r="GC24" s="2" t="s">
        <v>142</v>
      </c>
      <c r="GD24" s="2" t="s">
        <v>132</v>
      </c>
      <c r="GE24" s="4">
        <v>3</v>
      </c>
      <c r="GF24" s="8">
        <v>99.87</v>
      </c>
      <c r="GG24" s="4">
        <v>12</v>
      </c>
      <c r="GH24" s="8">
        <v>399.48</v>
      </c>
      <c r="GI24" s="7">
        <v>-0.75</v>
      </c>
      <c r="GJ24" s="7">
        <v>-0.75</v>
      </c>
      <c r="GK24" s="2" t="s">
        <v>140</v>
      </c>
      <c r="GL24" s="2" t="s">
        <v>129</v>
      </c>
      <c r="GM24" s="2" t="s">
        <v>522</v>
      </c>
      <c r="GN24" s="2" t="s">
        <v>227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171</v>
      </c>
      <c r="GX24" s="2" t="s">
        <v>129</v>
      </c>
      <c r="GY24" s="2" t="s">
        <v>162</v>
      </c>
      <c r="GZ24" s="2" t="s">
        <v>132</v>
      </c>
      <c r="HA24" s="2" t="s">
        <v>142</v>
      </c>
      <c r="HB24" s="2" t="s">
        <v>132</v>
      </c>
      <c r="HC24" s="4">
        <v>1</v>
      </c>
      <c r="HD24" s="8">
        <v>36.6</v>
      </c>
      <c r="HE24" s="4"/>
      <c r="HF24" s="8"/>
      <c r="HG24" s="7"/>
      <c r="HH24" s="7"/>
      <c r="HI24" s="2" t="s">
        <v>140</v>
      </c>
      <c r="HJ24" s="2" t="s">
        <v>129</v>
      </c>
      <c r="HK24" s="2" t="s">
        <v>233</v>
      </c>
      <c r="HL24" s="2" t="s">
        <v>631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165</v>
      </c>
      <c r="HV24" s="2" t="s">
        <v>129</v>
      </c>
      <c r="HW24" s="2" t="s">
        <v>132</v>
      </c>
      <c r="HX24" s="2" t="s">
        <v>132</v>
      </c>
      <c r="HY24" s="2" t="s">
        <v>142</v>
      </c>
      <c r="HZ24" s="2" t="s">
        <v>132</v>
      </c>
      <c r="IA24" s="4"/>
      <c r="IB24" s="8"/>
      <c r="IC24" s="4">
        <v>4</v>
      </c>
      <c r="ID24" s="8">
        <v>139.44</v>
      </c>
      <c r="IE24" s="7">
        <v>-1</v>
      </c>
      <c r="IF24" s="7">
        <v>-1</v>
      </c>
      <c r="IG24" s="2" t="s">
        <v>140</v>
      </c>
      <c r="IH24" s="2" t="s">
        <v>166</v>
      </c>
      <c r="II24" s="2" t="s">
        <v>167</v>
      </c>
      <c r="IJ24" s="2" t="s">
        <v>632</v>
      </c>
      <c r="IK24" s="2" t="s">
        <v>142</v>
      </c>
      <c r="IL24" s="2" t="s">
        <v>132</v>
      </c>
      <c r="IM24" s="4">
        <v>3</v>
      </c>
      <c r="IN24" s="8">
        <v>112.95</v>
      </c>
      <c r="IO24" s="4">
        <v>2</v>
      </c>
      <c r="IP24" s="8">
        <v>75.3</v>
      </c>
      <c r="IQ24" s="7">
        <v>0.5</v>
      </c>
      <c r="IR24" s="7">
        <v>0.5</v>
      </c>
      <c r="IS24" s="2" t="s">
        <v>140</v>
      </c>
      <c r="IT24" s="2" t="s">
        <v>129</v>
      </c>
      <c r="IU24" s="2" t="s">
        <v>614</v>
      </c>
      <c r="IV24" s="2" t="s">
        <v>299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159</v>
      </c>
      <c r="JF24" s="2" t="s">
        <v>129</v>
      </c>
      <c r="JG24" s="2" t="s">
        <v>132</v>
      </c>
      <c r="JH24" s="2" t="s">
        <v>132</v>
      </c>
      <c r="JI24" s="2" t="s">
        <v>142</v>
      </c>
      <c r="JJ24" s="2" t="s">
        <v>132</v>
      </c>
      <c r="JK24" s="4">
        <v>1</v>
      </c>
      <c r="JL24" s="8">
        <v>32</v>
      </c>
      <c r="JM24" s="4">
        <v>1</v>
      </c>
      <c r="JN24" s="8">
        <v>37.65</v>
      </c>
      <c r="JO24" s="7"/>
      <c r="JP24" s="7">
        <v>-0.1501</v>
      </c>
      <c r="JQ24" s="2" t="s">
        <v>140</v>
      </c>
      <c r="JR24" s="2" t="s">
        <v>129</v>
      </c>
      <c r="JS24" s="2" t="s">
        <v>172</v>
      </c>
      <c r="JT24" s="2" t="s">
        <v>633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173</v>
      </c>
      <c r="KF24" s="2" t="s">
        <v>401</v>
      </c>
      <c r="KG24" s="2" t="s">
        <v>142</v>
      </c>
      <c r="KH24" s="2" t="s">
        <v>132</v>
      </c>
      <c r="KI24" s="4">
        <v>12</v>
      </c>
      <c r="KJ24" s="8">
        <v>451.8</v>
      </c>
      <c r="KK24" s="4">
        <v>2</v>
      </c>
      <c r="KL24" s="8">
        <v>75.3</v>
      </c>
      <c r="KM24" s="7">
        <v>5</v>
      </c>
      <c r="KN24" s="7">
        <v>5</v>
      </c>
      <c r="KO24" s="2" t="s">
        <v>140</v>
      </c>
      <c r="KP24" s="2" t="s">
        <v>166</v>
      </c>
      <c r="KQ24" s="2" t="s">
        <v>575</v>
      </c>
      <c r="KR24" s="2" t="s">
        <v>634</v>
      </c>
      <c r="KS24" s="2" t="s">
        <v>142</v>
      </c>
      <c r="KT24" s="2" t="s">
        <v>132</v>
      </c>
      <c r="KU24" s="4"/>
      <c r="KV24" s="8"/>
      <c r="KW24" s="4">
        <v>23</v>
      </c>
      <c r="KX24" s="8">
        <v>816.96</v>
      </c>
      <c r="KY24" s="7">
        <v>-1</v>
      </c>
      <c r="KZ24" s="7">
        <v>-1</v>
      </c>
      <c r="LA24" s="2" t="s">
        <v>140</v>
      </c>
      <c r="LB24" s="2" t="s">
        <v>177</v>
      </c>
      <c r="LC24" s="2" t="s">
        <v>148</v>
      </c>
      <c r="LD24" s="2" t="s">
        <v>559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178</v>
      </c>
      <c r="LN24" s="2" t="s">
        <v>129</v>
      </c>
      <c r="LO24" s="2" t="s">
        <v>132</v>
      </c>
      <c r="LP24" s="2" t="s">
        <v>132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159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140</v>
      </c>
      <c r="MX24" s="2" t="s">
        <v>129</v>
      </c>
      <c r="MY24" s="2" t="s">
        <v>179</v>
      </c>
      <c r="MZ24" s="2" t="s">
        <v>635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178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178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181</v>
      </c>
      <c r="OT24" s="2" t="s">
        <v>129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178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178</v>
      </c>
      <c r="PR24" s="2" t="s">
        <v>166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159</v>
      </c>
      <c r="RB24" s="2" t="s">
        <v>166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178</v>
      </c>
      <c r="RN24" s="2" t="s">
        <v>129</v>
      </c>
      <c r="RO24" s="2" t="s">
        <v>132</v>
      </c>
      <c r="RP24" s="2" t="s">
        <v>132</v>
      </c>
      <c r="RQ24" s="2" t="s">
        <v>142</v>
      </c>
      <c r="RR24" s="2" t="s">
        <v>183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127</v>
      </c>
      <c r="K25" s="2" t="s">
        <v>438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640</v>
      </c>
      <c r="Q25" s="2" t="s">
        <v>131</v>
      </c>
      <c r="R25" s="2" t="s">
        <v>132</v>
      </c>
      <c r="S25" s="2" t="s">
        <v>641</v>
      </c>
      <c r="T25" s="2" t="s">
        <v>132</v>
      </c>
      <c r="U25" s="2" t="s">
        <v>468</v>
      </c>
      <c r="V25" s="2" t="s">
        <v>440</v>
      </c>
      <c r="W25" s="2" t="s">
        <v>187</v>
      </c>
      <c r="X25" s="2" t="s">
        <v>441</v>
      </c>
      <c r="Y25" s="2" t="s">
        <v>349</v>
      </c>
      <c r="Z25" s="4">
        <v>60</v>
      </c>
      <c r="AA25" s="4">
        <f>=ROUNDDOWN(15,0)</f>
      </c>
      <c r="AB25" s="5">
        <v>4</v>
      </c>
      <c r="AC25" s="2" t="s">
        <v>509</v>
      </c>
      <c r="AD25" s="4">
        <v>100</v>
      </c>
      <c r="AE25" s="4">
        <v>100</v>
      </c>
      <c r="AF25" s="6">
        <v>65</v>
      </c>
      <c r="AG25" s="6"/>
      <c r="AH25" s="7">
        <v>0.9918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302</v>
      </c>
      <c r="AQ25" s="8">
        <v>13006.57</v>
      </c>
      <c r="AR25" s="4">
        <v>302</v>
      </c>
      <c r="AS25" s="8">
        <v>12562.97</v>
      </c>
      <c r="AT25" s="7"/>
      <c r="AU25" s="7">
        <v>0.0353</v>
      </c>
      <c r="AV25" s="4">
        <v>302</v>
      </c>
      <c r="AW25" s="8">
        <v>13006.57</v>
      </c>
      <c r="AX25" s="4">
        <v>302</v>
      </c>
      <c r="AY25" s="8">
        <v>12562.97</v>
      </c>
      <c r="AZ25" s="7"/>
      <c r="BA25" s="7">
        <v>0.0353</v>
      </c>
      <c r="BB25" s="7">
        <v>1</v>
      </c>
      <c r="BC25" s="4">
        <v>302</v>
      </c>
      <c r="BD25" s="8">
        <v>13006.57</v>
      </c>
      <c r="BE25" s="4">
        <v>302</v>
      </c>
      <c r="BF25" s="8">
        <v>12562.97</v>
      </c>
      <c r="BG25" s="7"/>
      <c r="BH25" s="7">
        <v>0.0353</v>
      </c>
      <c r="BI25" s="7">
        <v>1</v>
      </c>
      <c r="BJ25" s="4">
        <v>302</v>
      </c>
      <c r="BK25" s="8">
        <v>13006.57</v>
      </c>
      <c r="BL25" s="2" t="s">
        <v>642</v>
      </c>
      <c r="BM25" s="7">
        <v>1</v>
      </c>
      <c r="BN25" s="7">
        <v>1</v>
      </c>
      <c r="BO25" s="4">
        <v>23</v>
      </c>
      <c r="BP25" s="8">
        <v>967.38</v>
      </c>
      <c r="BQ25" s="4">
        <v>5</v>
      </c>
      <c r="BR25" s="8">
        <v>210.3</v>
      </c>
      <c r="BS25" s="7">
        <v>3.6</v>
      </c>
      <c r="BT25" s="7">
        <v>3.6</v>
      </c>
      <c r="BU25" s="2" t="s">
        <v>140</v>
      </c>
      <c r="BV25" s="2" t="s">
        <v>129</v>
      </c>
      <c r="BW25" s="2" t="s">
        <v>132</v>
      </c>
      <c r="BX25" s="2" t="s">
        <v>545</v>
      </c>
      <c r="BY25" s="2" t="s">
        <v>142</v>
      </c>
      <c r="BZ25" s="2" t="s">
        <v>132</v>
      </c>
      <c r="CA25" s="4">
        <v>8</v>
      </c>
      <c r="CB25" s="8">
        <v>286.66</v>
      </c>
      <c r="CC25" s="4">
        <v>4</v>
      </c>
      <c r="CD25" s="8">
        <v>153.6</v>
      </c>
      <c r="CE25" s="7">
        <v>1</v>
      </c>
      <c r="CF25" s="7">
        <v>0.8663</v>
      </c>
      <c r="CG25" s="2" t="s">
        <v>140</v>
      </c>
      <c r="CH25" s="2" t="s">
        <v>129</v>
      </c>
      <c r="CI25" s="2" t="s">
        <v>252</v>
      </c>
      <c r="CJ25" s="2" t="s">
        <v>273</v>
      </c>
      <c r="CK25" s="2" t="s">
        <v>142</v>
      </c>
      <c r="CL25" s="2" t="s">
        <v>132</v>
      </c>
      <c r="CM25" s="4">
        <v>27</v>
      </c>
      <c r="CN25" s="8">
        <v>1275.17</v>
      </c>
      <c r="CO25" s="4">
        <v>33</v>
      </c>
      <c r="CP25" s="8">
        <v>1525.39</v>
      </c>
      <c r="CQ25" s="7">
        <v>-0.1818</v>
      </c>
      <c r="CR25" s="7">
        <v>-0.164</v>
      </c>
      <c r="CS25" s="2" t="s">
        <v>140</v>
      </c>
      <c r="CT25" s="2" t="s">
        <v>129</v>
      </c>
      <c r="CU25" s="2" t="s">
        <v>349</v>
      </c>
      <c r="CV25" s="2" t="s">
        <v>520</v>
      </c>
      <c r="CW25" s="2" t="s">
        <v>142</v>
      </c>
      <c r="CX25" s="2" t="s">
        <v>132</v>
      </c>
      <c r="CY25" s="4">
        <v>97</v>
      </c>
      <c r="CZ25" s="8">
        <v>4301.95</v>
      </c>
      <c r="DA25" s="4">
        <v>50</v>
      </c>
      <c r="DB25" s="8">
        <v>2092.57</v>
      </c>
      <c r="DC25" s="7">
        <v>0.94</v>
      </c>
      <c r="DD25" s="7">
        <v>1.0558</v>
      </c>
      <c r="DE25" s="2" t="s">
        <v>140</v>
      </c>
      <c r="DF25" s="2" t="s">
        <v>129</v>
      </c>
      <c r="DG25" s="2" t="s">
        <v>349</v>
      </c>
      <c r="DH25" s="2" t="s">
        <v>472</v>
      </c>
      <c r="DI25" s="2" t="s">
        <v>142</v>
      </c>
      <c r="DJ25" s="2" t="s">
        <v>132</v>
      </c>
      <c r="DK25" s="4">
        <v>84</v>
      </c>
      <c r="DL25" s="8">
        <v>3379.32</v>
      </c>
      <c r="DM25" s="4">
        <v>158</v>
      </c>
      <c r="DN25" s="8">
        <v>6356.34</v>
      </c>
      <c r="DO25" s="7">
        <v>-0.4684</v>
      </c>
      <c r="DP25" s="7">
        <v>-0.4684</v>
      </c>
      <c r="DQ25" s="2" t="s">
        <v>140</v>
      </c>
      <c r="DR25" s="2" t="s">
        <v>129</v>
      </c>
      <c r="DS25" s="2" t="s">
        <v>349</v>
      </c>
      <c r="DT25" s="2" t="s">
        <v>610</v>
      </c>
      <c r="DU25" s="2" t="s">
        <v>142</v>
      </c>
      <c r="DV25" s="2" t="s">
        <v>132</v>
      </c>
      <c r="DW25" s="4">
        <v>2</v>
      </c>
      <c r="DX25" s="8">
        <v>101.38</v>
      </c>
      <c r="DY25" s="4">
        <v>3</v>
      </c>
      <c r="DZ25" s="8">
        <v>126.72</v>
      </c>
      <c r="EA25" s="7">
        <v>-0.3333</v>
      </c>
      <c r="EB25" s="7">
        <v>-0.2</v>
      </c>
      <c r="EC25" s="2" t="s">
        <v>140</v>
      </c>
      <c r="ED25" s="2" t="s">
        <v>129</v>
      </c>
      <c r="EE25" s="2" t="s">
        <v>356</v>
      </c>
      <c r="EF25" s="2" t="s">
        <v>215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375</v>
      </c>
      <c r="ER25" s="2" t="s">
        <v>275</v>
      </c>
      <c r="ES25" s="2" t="s">
        <v>142</v>
      </c>
      <c r="ET25" s="2" t="s">
        <v>132</v>
      </c>
      <c r="EU25" s="4">
        <v>37</v>
      </c>
      <c r="EV25" s="8">
        <v>1640.95</v>
      </c>
      <c r="EW25" s="4">
        <v>22</v>
      </c>
      <c r="EX25" s="8">
        <v>963.61</v>
      </c>
      <c r="EY25" s="7">
        <v>0.6818</v>
      </c>
      <c r="EZ25" s="7">
        <v>0.7029</v>
      </c>
      <c r="FA25" s="2" t="s">
        <v>140</v>
      </c>
      <c r="FB25" s="2" t="s">
        <v>129</v>
      </c>
      <c r="FC25" s="2" t="s">
        <v>367</v>
      </c>
      <c r="FD25" s="2" t="s">
        <v>643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140</v>
      </c>
      <c r="FN25" s="2" t="s">
        <v>129</v>
      </c>
      <c r="FO25" s="2" t="s">
        <v>156</v>
      </c>
      <c r="FP25" s="2" t="s">
        <v>132</v>
      </c>
      <c r="FQ25" s="2" t="s">
        <v>142</v>
      </c>
      <c r="FR25" s="2" t="s">
        <v>132</v>
      </c>
      <c r="FS25" s="4">
        <v>1</v>
      </c>
      <c r="FT25" s="8">
        <v>38.77</v>
      </c>
      <c r="FU25" s="4"/>
      <c r="FV25" s="8"/>
      <c r="FW25" s="7"/>
      <c r="FX25" s="7"/>
      <c r="FY25" s="2" t="s">
        <v>140</v>
      </c>
      <c r="FZ25" s="2" t="s">
        <v>129</v>
      </c>
      <c r="GA25" s="2" t="s">
        <v>157</v>
      </c>
      <c r="GB25" s="2" t="s">
        <v>644</v>
      </c>
      <c r="GC25" s="2" t="s">
        <v>142</v>
      </c>
      <c r="GD25" s="2" t="s">
        <v>132</v>
      </c>
      <c r="GE25" s="4">
        <v>16</v>
      </c>
      <c r="GF25" s="8">
        <v>709.6</v>
      </c>
      <c r="GG25" s="4">
        <v>5</v>
      </c>
      <c r="GH25" s="8">
        <v>213.69</v>
      </c>
      <c r="GI25" s="7">
        <v>2.2</v>
      </c>
      <c r="GJ25" s="7">
        <v>2.3207</v>
      </c>
      <c r="GK25" s="2" t="s">
        <v>140</v>
      </c>
      <c r="GL25" s="2" t="s">
        <v>129</v>
      </c>
      <c r="GM25" s="2" t="s">
        <v>205</v>
      </c>
      <c r="GN25" s="2" t="s">
        <v>645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162</v>
      </c>
      <c r="GZ25" s="2" t="s">
        <v>132</v>
      </c>
      <c r="HA25" s="2" t="s">
        <v>142</v>
      </c>
      <c r="HB25" s="2" t="s">
        <v>132</v>
      </c>
      <c r="HC25" s="4">
        <v>4</v>
      </c>
      <c r="HD25" s="8">
        <v>177.4</v>
      </c>
      <c r="HE25" s="4">
        <v>2</v>
      </c>
      <c r="HF25" s="8">
        <v>88.7</v>
      </c>
      <c r="HG25" s="7">
        <v>1</v>
      </c>
      <c r="HH25" s="7">
        <v>1</v>
      </c>
      <c r="HI25" s="2" t="s">
        <v>140</v>
      </c>
      <c r="HJ25" s="2" t="s">
        <v>129</v>
      </c>
      <c r="HK25" s="2" t="s">
        <v>367</v>
      </c>
      <c r="HL25" s="2" t="s">
        <v>590</v>
      </c>
      <c r="HM25" s="2" t="s">
        <v>142</v>
      </c>
      <c r="HN25" s="2" t="s">
        <v>132</v>
      </c>
      <c r="HO25" s="4"/>
      <c r="HP25" s="8"/>
      <c r="HQ25" s="4">
        <v>1</v>
      </c>
      <c r="HR25" s="8">
        <v>45.62</v>
      </c>
      <c r="HS25" s="7">
        <v>-1</v>
      </c>
      <c r="HT25" s="7">
        <v>-1</v>
      </c>
      <c r="HU25" s="2" t="s">
        <v>140</v>
      </c>
      <c r="HV25" s="2" t="s">
        <v>129</v>
      </c>
      <c r="HW25" s="2" t="s">
        <v>367</v>
      </c>
      <c r="HX25" s="2" t="s">
        <v>646</v>
      </c>
      <c r="HY25" s="2" t="s">
        <v>142</v>
      </c>
      <c r="HZ25" s="2" t="s">
        <v>132</v>
      </c>
      <c r="IA25" s="4">
        <v>1</v>
      </c>
      <c r="IB25" s="8">
        <v>35.9</v>
      </c>
      <c r="IC25" s="4">
        <v>4</v>
      </c>
      <c r="ID25" s="8">
        <v>153.6</v>
      </c>
      <c r="IE25" s="7">
        <v>-0.75</v>
      </c>
      <c r="IF25" s="7">
        <v>-0.7663</v>
      </c>
      <c r="IG25" s="2" t="s">
        <v>140</v>
      </c>
      <c r="IH25" s="2" t="s">
        <v>166</v>
      </c>
      <c r="II25" s="2" t="s">
        <v>259</v>
      </c>
      <c r="IJ25" s="2" t="s">
        <v>196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363</v>
      </c>
      <c r="IV25" s="2" t="s">
        <v>132</v>
      </c>
      <c r="IW25" s="2" t="s">
        <v>142</v>
      </c>
      <c r="IX25" s="2" t="s">
        <v>132</v>
      </c>
      <c r="IY25" s="4">
        <v>1</v>
      </c>
      <c r="IZ25" s="8">
        <v>46.47</v>
      </c>
      <c r="JA25" s="4"/>
      <c r="JB25" s="8"/>
      <c r="JC25" s="7"/>
      <c r="JD25" s="7"/>
      <c r="JE25" s="2" t="s">
        <v>140</v>
      </c>
      <c r="JF25" s="2" t="s">
        <v>129</v>
      </c>
      <c r="JG25" s="2" t="s">
        <v>647</v>
      </c>
      <c r="JH25" s="2" t="s">
        <v>648</v>
      </c>
      <c r="JI25" s="2" t="s">
        <v>142</v>
      </c>
      <c r="JJ25" s="2" t="s">
        <v>132</v>
      </c>
      <c r="JK25" s="4">
        <v>1</v>
      </c>
      <c r="JL25" s="8">
        <v>45.62</v>
      </c>
      <c r="JM25" s="4"/>
      <c r="JN25" s="8"/>
      <c r="JO25" s="7"/>
      <c r="JP25" s="7"/>
      <c r="JQ25" s="2" t="s">
        <v>171</v>
      </c>
      <c r="JR25" s="2" t="s">
        <v>129</v>
      </c>
      <c r="JS25" s="2" t="s">
        <v>268</v>
      </c>
      <c r="JT25" s="2" t="s">
        <v>649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349</v>
      </c>
      <c r="KF25" s="2" t="s">
        <v>650</v>
      </c>
      <c r="KG25" s="2" t="s">
        <v>142</v>
      </c>
      <c r="KH25" s="2" t="s">
        <v>132</v>
      </c>
      <c r="KI25" s="4"/>
      <c r="KJ25" s="8"/>
      <c r="KK25" s="4">
        <v>1</v>
      </c>
      <c r="KL25" s="8">
        <v>41.47</v>
      </c>
      <c r="KM25" s="7">
        <v>-1</v>
      </c>
      <c r="KN25" s="7">
        <v>-1</v>
      </c>
      <c r="KO25" s="2" t="s">
        <v>140</v>
      </c>
      <c r="KP25" s="2" t="s">
        <v>166</v>
      </c>
      <c r="KQ25" s="2" t="s">
        <v>483</v>
      </c>
      <c r="KR25" s="2" t="s">
        <v>472</v>
      </c>
      <c r="KS25" s="2" t="s">
        <v>142</v>
      </c>
      <c r="KT25" s="2" t="s">
        <v>132</v>
      </c>
      <c r="KU25" s="4"/>
      <c r="KV25" s="8"/>
      <c r="KW25" s="4">
        <v>14</v>
      </c>
      <c r="KX25" s="8">
        <v>591.36</v>
      </c>
      <c r="KY25" s="7">
        <v>-1</v>
      </c>
      <c r="KZ25" s="7">
        <v>-1</v>
      </c>
      <c r="LA25" s="2" t="s">
        <v>140</v>
      </c>
      <c r="LB25" s="2" t="s">
        <v>177</v>
      </c>
      <c r="LC25" s="2" t="s">
        <v>273</v>
      </c>
      <c r="LD25" s="2" t="s">
        <v>226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178</v>
      </c>
      <c r="LN25" s="2" t="s">
        <v>129</v>
      </c>
      <c r="LO25" s="2" t="s">
        <v>132</v>
      </c>
      <c r="LP25" s="2" t="s">
        <v>132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165</v>
      </c>
      <c r="LZ25" s="2" t="s">
        <v>166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159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140</v>
      </c>
      <c r="MX25" s="2" t="s">
        <v>129</v>
      </c>
      <c r="MY25" s="2" t="s">
        <v>179</v>
      </c>
      <c r="MZ25" s="2" t="s">
        <v>651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178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178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181</v>
      </c>
      <c r="OT25" s="2" t="s">
        <v>129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178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178</v>
      </c>
      <c r="PR25" s="2" t="s">
        <v>166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159</v>
      </c>
      <c r="RB25" s="2" t="s">
        <v>166</v>
      </c>
      <c r="RC25" s="2" t="s">
        <v>132</v>
      </c>
      <c r="RD25" s="2" t="s">
        <v>132</v>
      </c>
      <c r="RE25" s="2" t="s">
        <v>142</v>
      </c>
      <c r="RF25" s="2" t="s">
        <v>132</v>
      </c>
      <c r="RG25" s="4"/>
      <c r="RH25" s="8"/>
      <c r="RI25" s="4"/>
      <c r="RJ25" s="8"/>
      <c r="RK25" s="7"/>
      <c r="RL25" s="7"/>
      <c r="RM25" s="2" t="s">
        <v>178</v>
      </c>
      <c r="RN25" s="2" t="s">
        <v>129</v>
      </c>
      <c r="RO25" s="2" t="s">
        <v>132</v>
      </c>
      <c r="RP25" s="2" t="s">
        <v>132</v>
      </c>
      <c r="RQ25" s="2" t="s">
        <v>142</v>
      </c>
      <c r="RR25" s="2" t="s">
        <v>183</v>
      </c>
    </row>
    <row r="26">
      <c r="A26" s="2" t="s">
        <v>652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653</v>
      </c>
      <c r="G26" s="2" t="s">
        <v>653</v>
      </c>
      <c r="H26" s="2" t="s">
        <v>653</v>
      </c>
      <c r="I26" s="2" t="s">
        <v>654</v>
      </c>
      <c r="J26" s="2" t="s">
        <v>127</v>
      </c>
      <c r="K26" s="2" t="s">
        <v>438</v>
      </c>
      <c r="L26" s="3">
        <v>46.7</v>
      </c>
      <c r="M26" s="3">
        <v>49.04</v>
      </c>
      <c r="N26" s="3">
        <v>92.64</v>
      </c>
      <c r="O26" s="2" t="s">
        <v>655</v>
      </c>
      <c r="P26" s="2" t="s">
        <v>422</v>
      </c>
      <c r="Q26" s="2" t="s">
        <v>131</v>
      </c>
      <c r="R26" s="2" t="s">
        <v>132</v>
      </c>
      <c r="S26" s="2" t="s">
        <v>656</v>
      </c>
      <c r="T26" s="2" t="s">
        <v>132</v>
      </c>
      <c r="U26" s="2" t="s">
        <v>657</v>
      </c>
      <c r="V26" s="2" t="s">
        <v>440</v>
      </c>
      <c r="W26" s="2" t="s">
        <v>187</v>
      </c>
      <c r="X26" s="2" t="s">
        <v>441</v>
      </c>
      <c r="Y26" s="2" t="s">
        <v>442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132</v>
      </c>
      <c r="AQ26" s="8">
        <v>7556.82</v>
      </c>
      <c r="AR26" s="4">
        <v>298</v>
      </c>
      <c r="AS26" s="8">
        <v>17116.17</v>
      </c>
      <c r="AT26" s="7">
        <v>-0.557</v>
      </c>
      <c r="AU26" s="7">
        <v>-0.5585</v>
      </c>
      <c r="AV26" s="4">
        <v>132</v>
      </c>
      <c r="AW26" s="8">
        <v>7556.82</v>
      </c>
      <c r="AX26" s="4">
        <v>298</v>
      </c>
      <c r="AY26" s="8">
        <v>17116.17</v>
      </c>
      <c r="AZ26" s="7">
        <v>-0.557</v>
      </c>
      <c r="BA26" s="7">
        <v>-0.5585</v>
      </c>
      <c r="BB26" s="7">
        <v>1</v>
      </c>
      <c r="BC26" s="4">
        <v>132</v>
      </c>
      <c r="BD26" s="8">
        <v>7556.82</v>
      </c>
      <c r="BE26" s="4">
        <v>298</v>
      </c>
      <c r="BF26" s="8">
        <v>17116.17</v>
      </c>
      <c r="BG26" s="7">
        <v>-0.557</v>
      </c>
      <c r="BH26" s="7">
        <v>-0.5585</v>
      </c>
      <c r="BI26" s="7">
        <v>1</v>
      </c>
      <c r="BJ26" s="4">
        <v>132</v>
      </c>
      <c r="BK26" s="8">
        <v>7556.82</v>
      </c>
      <c r="BL26" s="2" t="s">
        <v>658</v>
      </c>
      <c r="BM26" s="7">
        <v>1</v>
      </c>
      <c r="BN26" s="7">
        <v>1</v>
      </c>
      <c r="BO26" s="4">
        <v>24</v>
      </c>
      <c r="BP26" s="8">
        <v>1396.26</v>
      </c>
      <c r="BQ26" s="4">
        <v>21</v>
      </c>
      <c r="BR26" s="8">
        <v>1253.07</v>
      </c>
      <c r="BS26" s="7">
        <v>0.1429</v>
      </c>
      <c r="BT26" s="7">
        <v>0.1143</v>
      </c>
      <c r="BU26" s="2" t="s">
        <v>140</v>
      </c>
      <c r="BV26" s="2" t="s">
        <v>166</v>
      </c>
      <c r="BW26" s="2" t="s">
        <v>132</v>
      </c>
      <c r="BX26" s="2" t="s">
        <v>659</v>
      </c>
      <c r="BY26" s="2" t="s">
        <v>142</v>
      </c>
      <c r="BZ26" s="2" t="s">
        <v>132</v>
      </c>
      <c r="CA26" s="4">
        <v>8</v>
      </c>
      <c r="CB26" s="8">
        <v>408.84</v>
      </c>
      <c r="CC26" s="4">
        <v>3</v>
      </c>
      <c r="CD26" s="8">
        <v>140.4</v>
      </c>
      <c r="CE26" s="7">
        <v>1.6667</v>
      </c>
      <c r="CF26" s="7">
        <v>1.912</v>
      </c>
      <c r="CG26" s="2" t="s">
        <v>140</v>
      </c>
      <c r="CH26" s="2" t="s">
        <v>166</v>
      </c>
      <c r="CI26" s="2" t="s">
        <v>445</v>
      </c>
      <c r="CJ26" s="2" t="s">
        <v>572</v>
      </c>
      <c r="CK26" s="2" t="s">
        <v>142</v>
      </c>
      <c r="CL26" s="2" t="s">
        <v>132</v>
      </c>
      <c r="CM26" s="4">
        <v>14</v>
      </c>
      <c r="CN26" s="8">
        <v>872.9</v>
      </c>
      <c r="CO26" s="4">
        <v>46</v>
      </c>
      <c r="CP26" s="8">
        <v>2705.18</v>
      </c>
      <c r="CQ26" s="7">
        <v>-0.6957</v>
      </c>
      <c r="CR26" s="7">
        <v>-0.6773</v>
      </c>
      <c r="CS26" s="2" t="s">
        <v>140</v>
      </c>
      <c r="CT26" s="2" t="s">
        <v>166</v>
      </c>
      <c r="CU26" s="2" t="s">
        <v>447</v>
      </c>
      <c r="CV26" s="2" t="s">
        <v>448</v>
      </c>
      <c r="CW26" s="2" t="s">
        <v>142</v>
      </c>
      <c r="CX26" s="2" t="s">
        <v>132</v>
      </c>
      <c r="CY26" s="4">
        <v>8</v>
      </c>
      <c r="CZ26" s="8">
        <v>451.44</v>
      </c>
      <c r="DA26" s="4">
        <v>6</v>
      </c>
      <c r="DB26" s="8">
        <v>338.58</v>
      </c>
      <c r="DC26" s="7">
        <v>0.3333</v>
      </c>
      <c r="DD26" s="7">
        <v>0.3333</v>
      </c>
      <c r="DE26" s="2" t="s">
        <v>140</v>
      </c>
      <c r="DF26" s="2" t="s">
        <v>166</v>
      </c>
      <c r="DG26" s="2" t="s">
        <v>660</v>
      </c>
      <c r="DH26" s="2" t="s">
        <v>661</v>
      </c>
      <c r="DI26" s="2" t="s">
        <v>142</v>
      </c>
      <c r="DJ26" s="2" t="s">
        <v>132</v>
      </c>
      <c r="DK26" s="4">
        <v>14</v>
      </c>
      <c r="DL26" s="8">
        <v>802.9</v>
      </c>
      <c r="DM26" s="4">
        <v>130</v>
      </c>
      <c r="DN26" s="8">
        <v>7455.5</v>
      </c>
      <c r="DO26" s="7">
        <v>-0.8923</v>
      </c>
      <c r="DP26" s="7">
        <v>-0.8923</v>
      </c>
      <c r="DQ26" s="2" t="s">
        <v>140</v>
      </c>
      <c r="DR26" s="2" t="s">
        <v>166</v>
      </c>
      <c r="DS26" s="2" t="s">
        <v>445</v>
      </c>
      <c r="DT26" s="2" t="s">
        <v>662</v>
      </c>
      <c r="DU26" s="2" t="s">
        <v>142</v>
      </c>
      <c r="DV26" s="2" t="s">
        <v>132</v>
      </c>
      <c r="DW26" s="4">
        <v>4</v>
      </c>
      <c r="DX26" s="8">
        <v>243.04</v>
      </c>
      <c r="DY26" s="4">
        <v>6</v>
      </c>
      <c r="DZ26" s="8">
        <v>364.56</v>
      </c>
      <c r="EA26" s="7">
        <v>-0.3333</v>
      </c>
      <c r="EB26" s="7">
        <v>-0.3333</v>
      </c>
      <c r="EC26" s="2" t="s">
        <v>140</v>
      </c>
      <c r="ED26" s="2" t="s">
        <v>166</v>
      </c>
      <c r="EE26" s="2" t="s">
        <v>445</v>
      </c>
      <c r="EF26" s="2" t="s">
        <v>663</v>
      </c>
      <c r="EG26" s="2" t="s">
        <v>142</v>
      </c>
      <c r="EH26" s="2" t="s">
        <v>132</v>
      </c>
      <c r="EI26" s="4">
        <v>21</v>
      </c>
      <c r="EJ26" s="8">
        <v>1258.53</v>
      </c>
      <c r="EK26" s="4">
        <v>11</v>
      </c>
      <c r="EL26" s="8">
        <v>659.23</v>
      </c>
      <c r="EM26" s="7">
        <v>0.9091</v>
      </c>
      <c r="EN26" s="7">
        <v>0.9091</v>
      </c>
      <c r="EO26" s="2" t="s">
        <v>140</v>
      </c>
      <c r="EP26" s="2" t="s">
        <v>166</v>
      </c>
      <c r="EQ26" s="2" t="s">
        <v>475</v>
      </c>
      <c r="ER26" s="2" t="s">
        <v>478</v>
      </c>
      <c r="ES26" s="2" t="s">
        <v>142</v>
      </c>
      <c r="ET26" s="2" t="s">
        <v>132</v>
      </c>
      <c r="EU26" s="4">
        <v>13</v>
      </c>
      <c r="EV26" s="8">
        <v>743.73</v>
      </c>
      <c r="EW26" s="4">
        <v>35</v>
      </c>
      <c r="EX26" s="8">
        <v>2002.35</v>
      </c>
      <c r="EY26" s="7">
        <v>-0.6286</v>
      </c>
      <c r="EZ26" s="7">
        <v>-0.6286</v>
      </c>
      <c r="FA26" s="2" t="s">
        <v>140</v>
      </c>
      <c r="FB26" s="2" t="s">
        <v>166</v>
      </c>
      <c r="FC26" s="2" t="s">
        <v>449</v>
      </c>
      <c r="FD26" s="2" t="s">
        <v>664</v>
      </c>
      <c r="FE26" s="2" t="s">
        <v>142</v>
      </c>
      <c r="FF26" s="2" t="s">
        <v>132</v>
      </c>
      <c r="FG26" s="4">
        <v>2</v>
      </c>
      <c r="FH26" s="8">
        <v>103.52</v>
      </c>
      <c r="FI26" s="4">
        <v>1</v>
      </c>
      <c r="FJ26" s="8">
        <v>54.48</v>
      </c>
      <c r="FK26" s="7">
        <v>1</v>
      </c>
      <c r="FL26" s="7">
        <v>0.9001</v>
      </c>
      <c r="FM26" s="2" t="s">
        <v>140</v>
      </c>
      <c r="FN26" s="2" t="s">
        <v>166</v>
      </c>
      <c r="FO26" s="2" t="s">
        <v>292</v>
      </c>
      <c r="FP26" s="2" t="s">
        <v>665</v>
      </c>
      <c r="FQ26" s="2" t="s">
        <v>142</v>
      </c>
      <c r="FR26" s="2" t="s">
        <v>132</v>
      </c>
      <c r="FS26" s="4">
        <v>2</v>
      </c>
      <c r="FT26" s="8">
        <v>105.92</v>
      </c>
      <c r="FU26" s="4"/>
      <c r="FV26" s="8"/>
      <c r="FW26" s="7"/>
      <c r="FX26" s="7"/>
      <c r="FY26" s="2" t="s">
        <v>140</v>
      </c>
      <c r="FZ26" s="2" t="s">
        <v>166</v>
      </c>
      <c r="GA26" s="2" t="s">
        <v>157</v>
      </c>
      <c r="GB26" s="2" t="s">
        <v>457</v>
      </c>
      <c r="GC26" s="2" t="s">
        <v>142</v>
      </c>
      <c r="GD26" s="2" t="s">
        <v>132</v>
      </c>
      <c r="GE26" s="4">
        <v>1</v>
      </c>
      <c r="GF26" s="8">
        <v>57.21</v>
      </c>
      <c r="GG26" s="4"/>
      <c r="GH26" s="8"/>
      <c r="GI26" s="7"/>
      <c r="GJ26" s="7"/>
      <c r="GK26" s="2" t="s">
        <v>140</v>
      </c>
      <c r="GL26" s="2" t="s">
        <v>166</v>
      </c>
      <c r="GM26" s="2" t="s">
        <v>188</v>
      </c>
      <c r="GN26" s="2" t="s">
        <v>666</v>
      </c>
      <c r="GO26" s="2" t="s">
        <v>142</v>
      </c>
      <c r="GP26" s="2" t="s">
        <v>132</v>
      </c>
      <c r="GQ26" s="4">
        <v>7</v>
      </c>
      <c r="GR26" s="8">
        <v>365.04</v>
      </c>
      <c r="GS26" s="4">
        <v>7</v>
      </c>
      <c r="GT26" s="8">
        <v>381.36</v>
      </c>
      <c r="GU26" s="7"/>
      <c r="GV26" s="7">
        <v>-0.0428</v>
      </c>
      <c r="GW26" s="2" t="s">
        <v>140</v>
      </c>
      <c r="GX26" s="2" t="s">
        <v>166</v>
      </c>
      <c r="GY26" s="2" t="s">
        <v>334</v>
      </c>
      <c r="GZ26" s="2" t="s">
        <v>225</v>
      </c>
      <c r="HA26" s="2" t="s">
        <v>142</v>
      </c>
      <c r="HB26" s="2" t="s">
        <v>132</v>
      </c>
      <c r="HC26" s="4"/>
      <c r="HD26" s="8"/>
      <c r="HE26" s="4">
        <v>1</v>
      </c>
      <c r="HF26" s="8">
        <v>57.21</v>
      </c>
      <c r="HG26" s="7">
        <v>-1</v>
      </c>
      <c r="HH26" s="7">
        <v>-1</v>
      </c>
      <c r="HI26" s="2" t="s">
        <v>140</v>
      </c>
      <c r="HJ26" s="2" t="s">
        <v>166</v>
      </c>
      <c r="HK26" s="2" t="s">
        <v>291</v>
      </c>
      <c r="HL26" s="2" t="s">
        <v>432</v>
      </c>
      <c r="HM26" s="2" t="s">
        <v>142</v>
      </c>
      <c r="HN26" s="2" t="s">
        <v>132</v>
      </c>
      <c r="HO26" s="4">
        <v>6</v>
      </c>
      <c r="HP26" s="8">
        <v>335.43</v>
      </c>
      <c r="HQ26" s="4">
        <v>14</v>
      </c>
      <c r="HR26" s="8">
        <v>755.86</v>
      </c>
      <c r="HS26" s="7">
        <v>-0.5714</v>
      </c>
      <c r="HT26" s="7">
        <v>-0.5562</v>
      </c>
      <c r="HU26" s="2" t="s">
        <v>140</v>
      </c>
      <c r="HV26" s="2" t="s">
        <v>166</v>
      </c>
      <c r="HW26" s="2" t="s">
        <v>667</v>
      </c>
      <c r="HX26" s="2" t="s">
        <v>160</v>
      </c>
      <c r="HY26" s="2" t="s">
        <v>142</v>
      </c>
      <c r="HZ26" s="2" t="s">
        <v>132</v>
      </c>
      <c r="IA26" s="4">
        <v>5</v>
      </c>
      <c r="IB26" s="8">
        <v>245.2</v>
      </c>
      <c r="IC26" s="4">
        <v>8</v>
      </c>
      <c r="ID26" s="8">
        <v>435.84</v>
      </c>
      <c r="IE26" s="7">
        <v>-0.375</v>
      </c>
      <c r="IF26" s="7">
        <v>-0.4374</v>
      </c>
      <c r="IG26" s="2" t="s">
        <v>140</v>
      </c>
      <c r="IH26" s="2" t="s">
        <v>166</v>
      </c>
      <c r="II26" s="2" t="s">
        <v>668</v>
      </c>
      <c r="IJ26" s="2" t="s">
        <v>669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166</v>
      </c>
      <c r="IU26" s="2" t="s">
        <v>363</v>
      </c>
      <c r="IV26" s="2" t="s">
        <v>132</v>
      </c>
      <c r="IW26" s="2" t="s">
        <v>142</v>
      </c>
      <c r="IX26" s="2" t="s">
        <v>132</v>
      </c>
      <c r="IY26" s="4">
        <v>2</v>
      </c>
      <c r="IZ26" s="8">
        <v>113.9</v>
      </c>
      <c r="JA26" s="4">
        <v>9</v>
      </c>
      <c r="JB26" s="8">
        <v>512.55</v>
      </c>
      <c r="JC26" s="7">
        <v>-0.7778</v>
      </c>
      <c r="JD26" s="7">
        <v>-0.7778</v>
      </c>
      <c r="JE26" s="2" t="s">
        <v>140</v>
      </c>
      <c r="JF26" s="2" t="s">
        <v>166</v>
      </c>
      <c r="JG26" s="2" t="s">
        <v>445</v>
      </c>
      <c r="JH26" s="2" t="s">
        <v>670</v>
      </c>
      <c r="JI26" s="2" t="s">
        <v>142</v>
      </c>
      <c r="JJ26" s="2" t="s">
        <v>132</v>
      </c>
      <c r="JK26" s="4">
        <v>1</v>
      </c>
      <c r="JL26" s="8">
        <v>52.96</v>
      </c>
      <c r="JM26" s="4"/>
      <c r="JN26" s="8"/>
      <c r="JO26" s="7"/>
      <c r="JP26" s="7"/>
      <c r="JQ26" s="2" t="s">
        <v>140</v>
      </c>
      <c r="JR26" s="2" t="s">
        <v>166</v>
      </c>
      <c r="JS26" s="2" t="s">
        <v>268</v>
      </c>
      <c r="JT26" s="2" t="s">
        <v>671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166</v>
      </c>
      <c r="KE26" s="2" t="s">
        <v>445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140</v>
      </c>
      <c r="KP26" s="2" t="s">
        <v>166</v>
      </c>
      <c r="KQ26" s="2" t="s">
        <v>352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140</v>
      </c>
      <c r="LB26" s="2" t="s">
        <v>166</v>
      </c>
      <c r="LC26" s="2" t="s">
        <v>448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178</v>
      </c>
      <c r="LN26" s="2" t="s">
        <v>166</v>
      </c>
      <c r="LO26" s="2" t="s">
        <v>132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159</v>
      </c>
      <c r="ML26" s="2" t="s">
        <v>166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140</v>
      </c>
      <c r="MX26" s="2" t="s">
        <v>166</v>
      </c>
      <c r="MY26" s="2" t="s">
        <v>179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178</v>
      </c>
      <c r="NV26" s="2" t="s">
        <v>166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178</v>
      </c>
      <c r="OH26" s="2" t="s">
        <v>166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181</v>
      </c>
      <c r="OT26" s="2" t="s">
        <v>166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181</v>
      </c>
      <c r="PF26" s="2" t="s">
        <v>166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178</v>
      </c>
      <c r="PR26" s="2" t="s">
        <v>166</v>
      </c>
      <c r="PS26" s="2" t="s">
        <v>132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159</v>
      </c>
      <c r="RB26" s="2" t="s">
        <v>166</v>
      </c>
      <c r="RC26" s="2" t="s">
        <v>132</v>
      </c>
      <c r="RD26" s="2" t="s">
        <v>132</v>
      </c>
      <c r="RE26" s="2" t="s">
        <v>142</v>
      </c>
      <c r="RF26" s="2" t="s">
        <v>132</v>
      </c>
      <c r="RG26" s="4"/>
      <c r="RH26" s="8"/>
      <c r="RI26" s="4"/>
      <c r="RJ26" s="8"/>
      <c r="RK26" s="7"/>
      <c r="RL26" s="7"/>
      <c r="RM26" s="2" t="s">
        <v>178</v>
      </c>
      <c r="RN26" s="2" t="s">
        <v>166</v>
      </c>
      <c r="RO26" s="2" t="s">
        <v>132</v>
      </c>
      <c r="RP26" s="2" t="s">
        <v>132</v>
      </c>
      <c r="RQ26" s="2" t="s">
        <v>142</v>
      </c>
      <c r="RR26" s="2" t="s">
        <v>132</v>
      </c>
    </row>
    <row r="27">
      <c r="A27" s="2" t="s">
        <v>672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673</v>
      </c>
      <c r="G27" s="2" t="s">
        <v>673</v>
      </c>
      <c r="H27" s="2" t="s">
        <v>673</v>
      </c>
      <c r="I27" s="2" t="s">
        <v>674</v>
      </c>
      <c r="J27" s="2" t="s">
        <v>127</v>
      </c>
      <c r="K27" s="2" t="s">
        <v>438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422</v>
      </c>
      <c r="Q27" s="2" t="s">
        <v>131</v>
      </c>
      <c r="R27" s="2" t="s">
        <v>132</v>
      </c>
      <c r="S27" s="2" t="s">
        <v>675</v>
      </c>
      <c r="T27" s="2" t="s">
        <v>132</v>
      </c>
      <c r="U27" s="2" t="s">
        <v>468</v>
      </c>
      <c r="V27" s="2" t="s">
        <v>396</v>
      </c>
      <c r="W27" s="2" t="s">
        <v>247</v>
      </c>
      <c r="X27" s="2" t="s">
        <v>441</v>
      </c>
      <c r="Y27" s="2" t="s">
        <v>349</v>
      </c>
      <c r="Z27" s="4">
        <v>51</v>
      </c>
      <c r="AA27" s="4">
        <f>=ROUNDDOWN(23.1818181818182,0)</f>
      </c>
      <c r="AB27" s="5">
        <v>2.2</v>
      </c>
      <c r="AC27" s="2" t="s">
        <v>132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145</v>
      </c>
      <c r="AQ27" s="8">
        <v>5897.35</v>
      </c>
      <c r="AR27" s="4">
        <v>288</v>
      </c>
      <c r="AS27" s="8">
        <v>11655.87</v>
      </c>
      <c r="AT27" s="7">
        <v>-0.4965</v>
      </c>
      <c r="AU27" s="7">
        <v>-0.494</v>
      </c>
      <c r="AV27" s="4">
        <v>145</v>
      </c>
      <c r="AW27" s="8">
        <v>5897.35</v>
      </c>
      <c r="AX27" s="4">
        <v>288</v>
      </c>
      <c r="AY27" s="8">
        <v>11655.87</v>
      </c>
      <c r="AZ27" s="7">
        <v>-0.4965</v>
      </c>
      <c r="BA27" s="7">
        <v>-0.494</v>
      </c>
      <c r="BB27" s="7">
        <v>1</v>
      </c>
      <c r="BC27" s="4">
        <v>145</v>
      </c>
      <c r="BD27" s="8">
        <v>5897.35</v>
      </c>
      <c r="BE27" s="4">
        <v>288</v>
      </c>
      <c r="BF27" s="8">
        <v>11655.87</v>
      </c>
      <c r="BG27" s="7">
        <v>-0.4965</v>
      </c>
      <c r="BH27" s="7">
        <v>-0.494</v>
      </c>
      <c r="BI27" s="7">
        <v>1</v>
      </c>
      <c r="BJ27" s="4">
        <v>145</v>
      </c>
      <c r="BK27" s="8">
        <v>5897.35</v>
      </c>
      <c r="BL27" s="2" t="s">
        <v>676</v>
      </c>
      <c r="BM27" s="7">
        <v>1</v>
      </c>
      <c r="BN27" s="7">
        <v>1</v>
      </c>
      <c r="BO27" s="4">
        <v>25</v>
      </c>
      <c r="BP27" s="8">
        <v>1051.5</v>
      </c>
      <c r="BQ27" s="4">
        <v>1</v>
      </c>
      <c r="BR27" s="8">
        <v>42.06</v>
      </c>
      <c r="BS27" s="7">
        <v>24</v>
      </c>
      <c r="BT27" s="7">
        <v>24</v>
      </c>
      <c r="BU27" s="2" t="s">
        <v>140</v>
      </c>
      <c r="BV27" s="2" t="s">
        <v>129</v>
      </c>
      <c r="BW27" s="2" t="s">
        <v>132</v>
      </c>
      <c r="BX27" s="2" t="s">
        <v>677</v>
      </c>
      <c r="BY27" s="2" t="s">
        <v>142</v>
      </c>
      <c r="BZ27" s="2" t="s">
        <v>132</v>
      </c>
      <c r="CA27" s="4">
        <v>2</v>
      </c>
      <c r="CB27" s="8">
        <v>72.96</v>
      </c>
      <c r="CC27" s="4">
        <v>18</v>
      </c>
      <c r="CD27" s="8">
        <v>683.52</v>
      </c>
      <c r="CE27" s="7">
        <v>-0.8889</v>
      </c>
      <c r="CF27" s="7">
        <v>-0.8933</v>
      </c>
      <c r="CG27" s="2" t="s">
        <v>140</v>
      </c>
      <c r="CH27" s="2" t="s">
        <v>129</v>
      </c>
      <c r="CI27" s="2" t="s">
        <v>252</v>
      </c>
      <c r="CJ27" s="2" t="s">
        <v>630</v>
      </c>
      <c r="CK27" s="2" t="s">
        <v>142</v>
      </c>
      <c r="CL27" s="2" t="s">
        <v>132</v>
      </c>
      <c r="CM27" s="4">
        <v>28</v>
      </c>
      <c r="CN27" s="8">
        <v>1147.72</v>
      </c>
      <c r="CO27" s="4">
        <v>88</v>
      </c>
      <c r="CP27" s="8">
        <v>3634.39</v>
      </c>
      <c r="CQ27" s="7">
        <v>-0.6818</v>
      </c>
      <c r="CR27" s="7">
        <v>-0.6842</v>
      </c>
      <c r="CS27" s="2" t="s">
        <v>140</v>
      </c>
      <c r="CT27" s="2" t="s">
        <v>129</v>
      </c>
      <c r="CU27" s="2" t="s">
        <v>352</v>
      </c>
      <c r="CV27" s="2" t="s">
        <v>678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165</v>
      </c>
      <c r="DF27" s="2" t="s">
        <v>129</v>
      </c>
      <c r="DG27" s="2" t="s">
        <v>132</v>
      </c>
      <c r="DH27" s="2" t="s">
        <v>132</v>
      </c>
      <c r="DI27" s="2" t="s">
        <v>142</v>
      </c>
      <c r="DJ27" s="2" t="s">
        <v>132</v>
      </c>
      <c r="DK27" s="4">
        <v>36</v>
      </c>
      <c r="DL27" s="8">
        <v>1448.28</v>
      </c>
      <c r="DM27" s="4">
        <v>112</v>
      </c>
      <c r="DN27" s="8">
        <v>4505.76</v>
      </c>
      <c r="DO27" s="7">
        <v>-0.6786</v>
      </c>
      <c r="DP27" s="7">
        <v>-0.6786</v>
      </c>
      <c r="DQ27" s="2" t="s">
        <v>140</v>
      </c>
      <c r="DR27" s="2" t="s">
        <v>129</v>
      </c>
      <c r="DS27" s="2" t="s">
        <v>349</v>
      </c>
      <c r="DT27" s="2" t="s">
        <v>610</v>
      </c>
      <c r="DU27" s="2" t="s">
        <v>142</v>
      </c>
      <c r="DV27" s="2" t="s">
        <v>132</v>
      </c>
      <c r="DW27" s="4">
        <v>4</v>
      </c>
      <c r="DX27" s="8">
        <v>168.96</v>
      </c>
      <c r="DY27" s="4">
        <v>5</v>
      </c>
      <c r="DZ27" s="8">
        <v>211.2</v>
      </c>
      <c r="EA27" s="7">
        <v>-0.2</v>
      </c>
      <c r="EB27" s="7">
        <v>-0.2</v>
      </c>
      <c r="EC27" s="2" t="s">
        <v>140</v>
      </c>
      <c r="ED27" s="2" t="s">
        <v>129</v>
      </c>
      <c r="EE27" s="2" t="s">
        <v>356</v>
      </c>
      <c r="EF27" s="2" t="s">
        <v>611</v>
      </c>
      <c r="EG27" s="2" t="s">
        <v>142</v>
      </c>
      <c r="EH27" s="2" t="s">
        <v>132</v>
      </c>
      <c r="EI27" s="4">
        <v>11</v>
      </c>
      <c r="EJ27" s="8">
        <v>464.64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261</v>
      </c>
      <c r="ER27" s="2" t="s">
        <v>484</v>
      </c>
      <c r="ES27" s="2" t="s">
        <v>142</v>
      </c>
      <c r="ET27" s="2" t="s">
        <v>132</v>
      </c>
      <c r="EU27" s="4">
        <v>28</v>
      </c>
      <c r="EV27" s="8">
        <v>1128.96</v>
      </c>
      <c r="EW27" s="4">
        <v>36</v>
      </c>
      <c r="EX27" s="8">
        <v>1451.52</v>
      </c>
      <c r="EY27" s="7">
        <v>-0.2222</v>
      </c>
      <c r="EZ27" s="7">
        <v>-0.2222</v>
      </c>
      <c r="FA27" s="2" t="s">
        <v>140</v>
      </c>
      <c r="FB27" s="2" t="s">
        <v>129</v>
      </c>
      <c r="FC27" s="2" t="s">
        <v>349</v>
      </c>
      <c r="FD27" s="2" t="s">
        <v>679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178</v>
      </c>
      <c r="FN27" s="2" t="s">
        <v>129</v>
      </c>
      <c r="FO27" s="2" t="s">
        <v>132</v>
      </c>
      <c r="FP27" s="2" t="s">
        <v>132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178</v>
      </c>
      <c r="FZ27" s="2" t="s">
        <v>129</v>
      </c>
      <c r="GA27" s="2" t="s">
        <v>132</v>
      </c>
      <c r="GB27" s="2" t="s">
        <v>132</v>
      </c>
      <c r="GC27" s="2" t="s">
        <v>142</v>
      </c>
      <c r="GD27" s="2" t="s">
        <v>132</v>
      </c>
      <c r="GE27" s="4">
        <v>1</v>
      </c>
      <c r="GF27" s="8">
        <v>40.32</v>
      </c>
      <c r="GG27" s="4">
        <v>10</v>
      </c>
      <c r="GH27" s="8">
        <v>403.2</v>
      </c>
      <c r="GI27" s="7">
        <v>-0.9</v>
      </c>
      <c r="GJ27" s="7">
        <v>-0.9</v>
      </c>
      <c r="GK27" s="2" t="s">
        <v>140</v>
      </c>
      <c r="GL27" s="2" t="s">
        <v>129</v>
      </c>
      <c r="GM27" s="2" t="s">
        <v>205</v>
      </c>
      <c r="GN27" s="2" t="s">
        <v>232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162</v>
      </c>
      <c r="GZ27" s="2" t="s">
        <v>132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382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178</v>
      </c>
      <c r="HV27" s="2" t="s">
        <v>129</v>
      </c>
      <c r="HW27" s="2" t="s">
        <v>132</v>
      </c>
      <c r="HX27" s="2" t="s">
        <v>132</v>
      </c>
      <c r="HY27" s="2" t="s">
        <v>142</v>
      </c>
      <c r="HZ27" s="2" t="s">
        <v>132</v>
      </c>
      <c r="IA27" s="4">
        <v>6</v>
      </c>
      <c r="IB27" s="8">
        <v>207.36</v>
      </c>
      <c r="IC27" s="4">
        <v>9</v>
      </c>
      <c r="ID27" s="8">
        <v>345.6</v>
      </c>
      <c r="IE27" s="7">
        <v>-0.3333</v>
      </c>
      <c r="IF27" s="7">
        <v>-0.4</v>
      </c>
      <c r="IG27" s="2" t="s">
        <v>140</v>
      </c>
      <c r="IH27" s="2" t="s">
        <v>166</v>
      </c>
      <c r="II27" s="2" t="s">
        <v>259</v>
      </c>
      <c r="IJ27" s="2" t="s">
        <v>196</v>
      </c>
      <c r="IK27" s="2" t="s">
        <v>142</v>
      </c>
      <c r="IL27" s="2" t="s">
        <v>132</v>
      </c>
      <c r="IM27" s="4"/>
      <c r="IN27" s="8"/>
      <c r="IO27" s="4">
        <v>1</v>
      </c>
      <c r="IP27" s="8">
        <v>41.47</v>
      </c>
      <c r="IQ27" s="7">
        <v>-1</v>
      </c>
      <c r="IR27" s="7">
        <v>-1</v>
      </c>
      <c r="IS27" s="2" t="s">
        <v>140</v>
      </c>
      <c r="IT27" s="2" t="s">
        <v>129</v>
      </c>
      <c r="IU27" s="2" t="s">
        <v>363</v>
      </c>
      <c r="IV27" s="2" t="s">
        <v>567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178</v>
      </c>
      <c r="JF27" s="2" t="s">
        <v>129</v>
      </c>
      <c r="JG27" s="2" t="s">
        <v>132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268</v>
      </c>
      <c r="JT27" s="2" t="s">
        <v>132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349</v>
      </c>
      <c r="KF27" s="2" t="s">
        <v>132</v>
      </c>
      <c r="KG27" s="2" t="s">
        <v>142</v>
      </c>
      <c r="KH27" s="2" t="s">
        <v>132</v>
      </c>
      <c r="KI27" s="4">
        <v>3</v>
      </c>
      <c r="KJ27" s="8">
        <v>124.41</v>
      </c>
      <c r="KK27" s="4">
        <v>1</v>
      </c>
      <c r="KL27" s="8">
        <v>41.47</v>
      </c>
      <c r="KM27" s="7">
        <v>2</v>
      </c>
      <c r="KN27" s="7">
        <v>2</v>
      </c>
      <c r="KO27" s="2" t="s">
        <v>140</v>
      </c>
      <c r="KP27" s="2" t="s">
        <v>166</v>
      </c>
      <c r="KQ27" s="2" t="s">
        <v>483</v>
      </c>
      <c r="KR27" s="2" t="s">
        <v>611</v>
      </c>
      <c r="KS27" s="2" t="s">
        <v>142</v>
      </c>
      <c r="KT27" s="2" t="s">
        <v>132</v>
      </c>
      <c r="KU27" s="4">
        <v>1</v>
      </c>
      <c r="KV27" s="8">
        <v>42.24</v>
      </c>
      <c r="KW27" s="4">
        <v>7</v>
      </c>
      <c r="KX27" s="8">
        <v>295.68</v>
      </c>
      <c r="KY27" s="7">
        <v>-0.8571</v>
      </c>
      <c r="KZ27" s="7">
        <v>-0.8571</v>
      </c>
      <c r="LA27" s="2" t="s">
        <v>140</v>
      </c>
      <c r="LB27" s="2" t="s">
        <v>177</v>
      </c>
      <c r="LC27" s="2" t="s">
        <v>273</v>
      </c>
      <c r="LD27" s="2" t="s">
        <v>680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178</v>
      </c>
      <c r="LN27" s="2" t="s">
        <v>129</v>
      </c>
      <c r="LO27" s="2" t="s">
        <v>132</v>
      </c>
      <c r="LP27" s="2" t="s">
        <v>132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178</v>
      </c>
      <c r="LZ27" s="2" t="s">
        <v>166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159</v>
      </c>
      <c r="ML27" s="2" t="s">
        <v>129</v>
      </c>
      <c r="MM27" s="2" t="s">
        <v>132</v>
      </c>
      <c r="MN27" s="2" t="s">
        <v>132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140</v>
      </c>
      <c r="MX27" s="2" t="s">
        <v>129</v>
      </c>
      <c r="MY27" s="2" t="s">
        <v>179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178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178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181</v>
      </c>
      <c r="OT27" s="2" t="s">
        <v>129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181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178</v>
      </c>
      <c r="PR27" s="2" t="s">
        <v>166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159</v>
      </c>
      <c r="RB27" s="2" t="s">
        <v>166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178</v>
      </c>
      <c r="RN27" s="2" t="s">
        <v>129</v>
      </c>
      <c r="RO27" s="2" t="s">
        <v>132</v>
      </c>
      <c r="RP27" s="2" t="s">
        <v>132</v>
      </c>
      <c r="RQ27" s="2" t="s">
        <v>142</v>
      </c>
      <c r="RR27" s="2" t="s">
        <v>183</v>
      </c>
    </row>
    <row r="28">
      <c r="A28" s="2" t="s">
        <v>681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682</v>
      </c>
      <c r="G28" s="2" t="s">
        <v>682</v>
      </c>
      <c r="H28" s="2" t="s">
        <v>682</v>
      </c>
      <c r="I28" s="2" t="s">
        <v>683</v>
      </c>
      <c r="J28" s="2" t="s">
        <v>127</v>
      </c>
      <c r="K28" s="2" t="s">
        <v>128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640</v>
      </c>
      <c r="Q28" s="2" t="s">
        <v>131</v>
      </c>
      <c r="R28" s="2" t="s">
        <v>132</v>
      </c>
      <c r="S28" s="2" t="s">
        <v>684</v>
      </c>
      <c r="T28" s="2" t="s">
        <v>132</v>
      </c>
      <c r="U28" s="2" t="s">
        <v>468</v>
      </c>
      <c r="V28" s="2" t="s">
        <v>440</v>
      </c>
      <c r="W28" s="2" t="s">
        <v>187</v>
      </c>
      <c r="X28" s="2" t="s">
        <v>132</v>
      </c>
      <c r="Y28" s="2" t="s">
        <v>685</v>
      </c>
      <c r="Z28" s="4">
        <v>128</v>
      </c>
      <c r="AA28" s="4">
        <f>=ROUNDDOWN(32,0)</f>
      </c>
      <c r="AB28" s="5">
        <v>4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224</v>
      </c>
      <c r="AQ28" s="8">
        <v>5892.96</v>
      </c>
      <c r="AR28" s="4">
        <v>518</v>
      </c>
      <c r="AS28" s="8">
        <v>13667.14</v>
      </c>
      <c r="AT28" s="7">
        <v>-0.5676</v>
      </c>
      <c r="AU28" s="7">
        <v>-0.5688</v>
      </c>
      <c r="AV28" s="4">
        <v>224</v>
      </c>
      <c r="AW28" s="8">
        <v>5892.96</v>
      </c>
      <c r="AX28" s="4">
        <v>518</v>
      </c>
      <c r="AY28" s="8">
        <v>13667.14</v>
      </c>
      <c r="AZ28" s="7">
        <v>-0.5676</v>
      </c>
      <c r="BA28" s="7">
        <v>-0.5688</v>
      </c>
      <c r="BB28" s="7">
        <v>1</v>
      </c>
      <c r="BC28" s="4">
        <v>224</v>
      </c>
      <c r="BD28" s="8">
        <v>5892.96</v>
      </c>
      <c r="BE28" s="4">
        <v>518</v>
      </c>
      <c r="BF28" s="8">
        <v>13667.14</v>
      </c>
      <c r="BG28" s="7">
        <v>-0.5676</v>
      </c>
      <c r="BH28" s="7">
        <v>-0.5688</v>
      </c>
      <c r="BI28" s="7">
        <v>1</v>
      </c>
      <c r="BJ28" s="4">
        <v>224</v>
      </c>
      <c r="BK28" s="8">
        <v>5892.96</v>
      </c>
      <c r="BL28" s="2" t="s">
        <v>686</v>
      </c>
      <c r="BM28" s="7">
        <v>1</v>
      </c>
      <c r="BN28" s="7">
        <v>1</v>
      </c>
      <c r="BO28" s="4">
        <v>35</v>
      </c>
      <c r="BP28" s="8">
        <v>917</v>
      </c>
      <c r="BQ28" s="4">
        <v>60</v>
      </c>
      <c r="BR28" s="8">
        <v>1522.8</v>
      </c>
      <c r="BS28" s="7">
        <v>-0.4167</v>
      </c>
      <c r="BT28" s="7">
        <v>-0.3978</v>
      </c>
      <c r="BU28" s="2" t="s">
        <v>140</v>
      </c>
      <c r="BV28" s="2" t="s">
        <v>129</v>
      </c>
      <c r="BW28" s="2" t="s">
        <v>132</v>
      </c>
      <c r="BX28" s="2" t="s">
        <v>452</v>
      </c>
      <c r="BY28" s="2" t="s">
        <v>142</v>
      </c>
      <c r="BZ28" s="2" t="s">
        <v>132</v>
      </c>
      <c r="CA28" s="4">
        <v>16</v>
      </c>
      <c r="CB28" s="8">
        <v>305.21</v>
      </c>
      <c r="CC28" s="4">
        <v>4</v>
      </c>
      <c r="CD28" s="8">
        <v>103.18</v>
      </c>
      <c r="CE28" s="7">
        <v>3</v>
      </c>
      <c r="CF28" s="7">
        <v>1.958</v>
      </c>
      <c r="CG28" s="2" t="s">
        <v>140</v>
      </c>
      <c r="CH28" s="2" t="s">
        <v>129</v>
      </c>
      <c r="CI28" s="2" t="s">
        <v>174</v>
      </c>
      <c r="CJ28" s="2" t="s">
        <v>687</v>
      </c>
      <c r="CK28" s="2" t="s">
        <v>142</v>
      </c>
      <c r="CL28" s="2" t="s">
        <v>132</v>
      </c>
      <c r="CM28" s="4">
        <v>43</v>
      </c>
      <c r="CN28" s="8">
        <v>1163.06</v>
      </c>
      <c r="CO28" s="4">
        <v>103</v>
      </c>
      <c r="CP28" s="8">
        <v>2725.67</v>
      </c>
      <c r="CQ28" s="7">
        <v>-0.5825</v>
      </c>
      <c r="CR28" s="7">
        <v>-0.5733</v>
      </c>
      <c r="CS28" s="2" t="s">
        <v>140</v>
      </c>
      <c r="CT28" s="2" t="s">
        <v>129</v>
      </c>
      <c r="CU28" s="2" t="s">
        <v>685</v>
      </c>
      <c r="CV28" s="2" t="s">
        <v>148</v>
      </c>
      <c r="CW28" s="2" t="s">
        <v>142</v>
      </c>
      <c r="CX28" s="2" t="s">
        <v>132</v>
      </c>
      <c r="CY28" s="4"/>
      <c r="CZ28" s="8"/>
      <c r="DA28" s="4">
        <v>2</v>
      </c>
      <c r="DB28" s="8">
        <v>49.78</v>
      </c>
      <c r="DC28" s="7">
        <v>-1</v>
      </c>
      <c r="DD28" s="7">
        <v>-1</v>
      </c>
      <c r="DE28" s="2" t="s">
        <v>140</v>
      </c>
      <c r="DF28" s="2" t="s">
        <v>166</v>
      </c>
      <c r="DG28" s="2" t="s">
        <v>514</v>
      </c>
      <c r="DH28" s="2" t="s">
        <v>515</v>
      </c>
      <c r="DI28" s="2" t="s">
        <v>142</v>
      </c>
      <c r="DJ28" s="2" t="s">
        <v>132</v>
      </c>
      <c r="DK28" s="4">
        <v>26</v>
      </c>
      <c r="DL28" s="8">
        <v>663</v>
      </c>
      <c r="DM28" s="4">
        <v>79</v>
      </c>
      <c r="DN28" s="8">
        <v>2014.5</v>
      </c>
      <c r="DO28" s="7">
        <v>-0.6709</v>
      </c>
      <c r="DP28" s="7">
        <v>-0.6709</v>
      </c>
      <c r="DQ28" s="2" t="s">
        <v>140</v>
      </c>
      <c r="DR28" s="2" t="s">
        <v>129</v>
      </c>
      <c r="DS28" s="2" t="s">
        <v>688</v>
      </c>
      <c r="DT28" s="2" t="s">
        <v>297</v>
      </c>
      <c r="DU28" s="2" t="s">
        <v>142</v>
      </c>
      <c r="DV28" s="2" t="s">
        <v>132</v>
      </c>
      <c r="DW28" s="4">
        <v>3</v>
      </c>
      <c r="DX28" s="8">
        <v>84</v>
      </c>
      <c r="DY28" s="4">
        <v>9</v>
      </c>
      <c r="DZ28" s="8">
        <v>252</v>
      </c>
      <c r="EA28" s="7">
        <v>-0.6667</v>
      </c>
      <c r="EB28" s="7">
        <v>-0.6667</v>
      </c>
      <c r="EC28" s="2" t="s">
        <v>140</v>
      </c>
      <c r="ED28" s="2" t="s">
        <v>129</v>
      </c>
      <c r="EE28" s="2" t="s">
        <v>606</v>
      </c>
      <c r="EF28" s="2" t="s">
        <v>689</v>
      </c>
      <c r="EG28" s="2" t="s">
        <v>142</v>
      </c>
      <c r="EH28" s="2" t="s">
        <v>132</v>
      </c>
      <c r="EI28" s="4">
        <v>33</v>
      </c>
      <c r="EJ28" s="8">
        <v>984.06</v>
      </c>
      <c r="EK28" s="4">
        <v>39</v>
      </c>
      <c r="EL28" s="8">
        <v>1162.98</v>
      </c>
      <c r="EM28" s="7">
        <v>-0.1538</v>
      </c>
      <c r="EN28" s="7">
        <v>-0.1538</v>
      </c>
      <c r="EO28" s="2" t="s">
        <v>140</v>
      </c>
      <c r="EP28" s="2" t="s">
        <v>129</v>
      </c>
      <c r="EQ28" s="2" t="s">
        <v>327</v>
      </c>
      <c r="ER28" s="2" t="s">
        <v>451</v>
      </c>
      <c r="ES28" s="2" t="s">
        <v>142</v>
      </c>
      <c r="ET28" s="2" t="s">
        <v>132</v>
      </c>
      <c r="EU28" s="4">
        <v>50</v>
      </c>
      <c r="EV28" s="8">
        <v>1323</v>
      </c>
      <c r="EW28" s="4">
        <v>175</v>
      </c>
      <c r="EX28" s="8">
        <v>4630.5</v>
      </c>
      <c r="EY28" s="7">
        <v>-0.7143</v>
      </c>
      <c r="EZ28" s="7">
        <v>-0.7143</v>
      </c>
      <c r="FA28" s="2" t="s">
        <v>140</v>
      </c>
      <c r="FB28" s="2" t="s">
        <v>129</v>
      </c>
      <c r="FC28" s="2" t="s">
        <v>629</v>
      </c>
      <c r="FD28" s="2" t="s">
        <v>283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171</v>
      </c>
      <c r="FN28" s="2" t="s">
        <v>129</v>
      </c>
      <c r="FO28" s="2" t="s">
        <v>292</v>
      </c>
      <c r="FP28" s="2" t="s">
        <v>132</v>
      </c>
      <c r="FQ28" s="2" t="s">
        <v>142</v>
      </c>
      <c r="FR28" s="2" t="s">
        <v>132</v>
      </c>
      <c r="FS28" s="4">
        <v>7</v>
      </c>
      <c r="FT28" s="8">
        <v>166.51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157</v>
      </c>
      <c r="GB28" s="2" t="s">
        <v>294</v>
      </c>
      <c r="GC28" s="2" t="s">
        <v>142</v>
      </c>
      <c r="GD28" s="2" t="s">
        <v>132</v>
      </c>
      <c r="GE28" s="4"/>
      <c r="GF28" s="8"/>
      <c r="GG28" s="4">
        <v>6</v>
      </c>
      <c r="GH28" s="8">
        <v>158.76</v>
      </c>
      <c r="GI28" s="7">
        <v>-1</v>
      </c>
      <c r="GJ28" s="7">
        <v>-1</v>
      </c>
      <c r="GK28" s="2" t="s">
        <v>140</v>
      </c>
      <c r="GL28" s="2" t="s">
        <v>129</v>
      </c>
      <c r="GM28" s="2" t="s">
        <v>188</v>
      </c>
      <c r="GN28" s="2" t="s">
        <v>523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182</v>
      </c>
      <c r="GX28" s="2" t="s">
        <v>129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>
        <v>4</v>
      </c>
      <c r="HD28" s="8">
        <v>97.9</v>
      </c>
      <c r="HE28" s="4">
        <v>9</v>
      </c>
      <c r="HF28" s="8">
        <v>238.14</v>
      </c>
      <c r="HG28" s="7">
        <v>-0.5556</v>
      </c>
      <c r="HH28" s="7">
        <v>-0.5889</v>
      </c>
      <c r="HI28" s="2" t="s">
        <v>140</v>
      </c>
      <c r="HJ28" s="2" t="s">
        <v>129</v>
      </c>
      <c r="HK28" s="2" t="s">
        <v>373</v>
      </c>
      <c r="HL28" s="2" t="s">
        <v>480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165</v>
      </c>
      <c r="HV28" s="2" t="s">
        <v>129</v>
      </c>
      <c r="HW28" s="2" t="s">
        <v>132</v>
      </c>
      <c r="HX28" s="2" t="s">
        <v>132</v>
      </c>
      <c r="HY28" s="2" t="s">
        <v>142</v>
      </c>
      <c r="HZ28" s="2" t="s">
        <v>132</v>
      </c>
      <c r="IA28" s="4"/>
      <c r="IB28" s="8"/>
      <c r="IC28" s="4">
        <v>13</v>
      </c>
      <c r="ID28" s="8">
        <v>301.14</v>
      </c>
      <c r="IE28" s="7">
        <v>-1</v>
      </c>
      <c r="IF28" s="7">
        <v>-1</v>
      </c>
      <c r="IG28" s="2" t="s">
        <v>140</v>
      </c>
      <c r="IH28" s="2" t="s">
        <v>166</v>
      </c>
      <c r="II28" s="2" t="s">
        <v>141</v>
      </c>
      <c r="IJ28" s="2" t="s">
        <v>669</v>
      </c>
      <c r="IK28" s="2" t="s">
        <v>142</v>
      </c>
      <c r="IL28" s="2" t="s">
        <v>132</v>
      </c>
      <c r="IM28" s="4">
        <v>5</v>
      </c>
      <c r="IN28" s="8">
        <v>136.1</v>
      </c>
      <c r="IO28" s="4">
        <v>6</v>
      </c>
      <c r="IP28" s="8">
        <v>163.32</v>
      </c>
      <c r="IQ28" s="7">
        <v>-0.1667</v>
      </c>
      <c r="IR28" s="7">
        <v>-0.1667</v>
      </c>
      <c r="IS28" s="2" t="s">
        <v>140</v>
      </c>
      <c r="IT28" s="2" t="s">
        <v>129</v>
      </c>
      <c r="IU28" s="2" t="s">
        <v>614</v>
      </c>
      <c r="IV28" s="2" t="s">
        <v>527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159</v>
      </c>
      <c r="JF28" s="2" t="s">
        <v>129</v>
      </c>
      <c r="JG28" s="2" t="s">
        <v>132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171</v>
      </c>
      <c r="JR28" s="2" t="s">
        <v>129</v>
      </c>
      <c r="JS28" s="2" t="s">
        <v>300</v>
      </c>
      <c r="JT28" s="2" t="s">
        <v>223</v>
      </c>
      <c r="JU28" s="2" t="s">
        <v>142</v>
      </c>
      <c r="JV28" s="2" t="s">
        <v>132</v>
      </c>
      <c r="JW28" s="4"/>
      <c r="JX28" s="8"/>
      <c r="JY28" s="4">
        <v>1</v>
      </c>
      <c r="JZ28" s="8">
        <v>24.99</v>
      </c>
      <c r="KA28" s="7">
        <v>-1</v>
      </c>
      <c r="KB28" s="7">
        <v>-1</v>
      </c>
      <c r="KC28" s="2" t="s">
        <v>140</v>
      </c>
      <c r="KD28" s="2" t="s">
        <v>129</v>
      </c>
      <c r="KE28" s="2" t="s">
        <v>685</v>
      </c>
      <c r="KF28" s="2" t="s">
        <v>471</v>
      </c>
      <c r="KG28" s="2" t="s">
        <v>142</v>
      </c>
      <c r="KH28" s="2" t="s">
        <v>132</v>
      </c>
      <c r="KI28" s="4"/>
      <c r="KJ28" s="8"/>
      <c r="KK28" s="4">
        <v>1</v>
      </c>
      <c r="KL28" s="8">
        <v>27.22</v>
      </c>
      <c r="KM28" s="7">
        <v>-1</v>
      </c>
      <c r="KN28" s="7">
        <v>-1</v>
      </c>
      <c r="KO28" s="2" t="s">
        <v>140</v>
      </c>
      <c r="KP28" s="2" t="s">
        <v>166</v>
      </c>
      <c r="KQ28" s="2" t="s">
        <v>575</v>
      </c>
      <c r="KR28" s="2" t="s">
        <v>690</v>
      </c>
      <c r="KS28" s="2" t="s">
        <v>142</v>
      </c>
      <c r="KT28" s="2" t="s">
        <v>132</v>
      </c>
      <c r="KU28" s="4">
        <v>2</v>
      </c>
      <c r="KV28" s="8">
        <v>53.12</v>
      </c>
      <c r="KW28" s="4">
        <v>11</v>
      </c>
      <c r="KX28" s="8">
        <v>292.16</v>
      </c>
      <c r="KY28" s="7">
        <v>-0.8182</v>
      </c>
      <c r="KZ28" s="7">
        <v>-0.8182</v>
      </c>
      <c r="LA28" s="2" t="s">
        <v>140</v>
      </c>
      <c r="LB28" s="2" t="s">
        <v>177</v>
      </c>
      <c r="LC28" s="2" t="s">
        <v>691</v>
      </c>
      <c r="LD28" s="2" t="s">
        <v>692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178</v>
      </c>
      <c r="LN28" s="2" t="s">
        <v>129</v>
      </c>
      <c r="LO28" s="2" t="s">
        <v>132</v>
      </c>
      <c r="LP28" s="2" t="s">
        <v>132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182</v>
      </c>
      <c r="LZ28" s="2" t="s">
        <v>166</v>
      </c>
      <c r="MA28" s="2" t="s">
        <v>132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159</v>
      </c>
      <c r="ML28" s="2" t="s">
        <v>129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140</v>
      </c>
      <c r="MX28" s="2" t="s">
        <v>129</v>
      </c>
      <c r="MY28" s="2" t="s">
        <v>179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178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178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181</v>
      </c>
      <c r="OT28" s="2" t="s">
        <v>129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178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178</v>
      </c>
      <c r="PR28" s="2" t="s">
        <v>166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159</v>
      </c>
      <c r="RB28" s="2" t="s">
        <v>166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178</v>
      </c>
      <c r="RN28" s="2" t="s">
        <v>129</v>
      </c>
      <c r="RO28" s="2" t="s">
        <v>132</v>
      </c>
      <c r="RP28" s="2" t="s">
        <v>132</v>
      </c>
      <c r="RQ28" s="2" t="s">
        <v>142</v>
      </c>
      <c r="RR28" s="2" t="s">
        <v>183</v>
      </c>
    </row>
    <row r="29">
      <c r="A29" s="2" t="s">
        <v>693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694</v>
      </c>
      <c r="G29" s="2" t="s">
        <v>694</v>
      </c>
      <c r="H29" s="2" t="s">
        <v>694</v>
      </c>
      <c r="I29" s="2" t="s">
        <v>695</v>
      </c>
      <c r="J29" s="2" t="s">
        <v>127</v>
      </c>
      <c r="K29" s="2" t="s">
        <v>347</v>
      </c>
      <c r="L29" s="3">
        <v>27.5</v>
      </c>
      <c r="M29" s="3">
        <v>28.88</v>
      </c>
      <c r="N29" s="3">
        <v>59.99</v>
      </c>
      <c r="O29" s="2" t="s">
        <v>421</v>
      </c>
      <c r="P29" s="2" t="s">
        <v>422</v>
      </c>
      <c r="Q29" s="2" t="s">
        <v>131</v>
      </c>
      <c r="R29" s="2" t="s">
        <v>132</v>
      </c>
      <c r="S29" s="2" t="s">
        <v>696</v>
      </c>
      <c r="T29" s="2" t="s">
        <v>132</v>
      </c>
      <c r="U29" s="2" t="s">
        <v>468</v>
      </c>
      <c r="V29" s="2" t="s">
        <v>440</v>
      </c>
      <c r="W29" s="2" t="s">
        <v>187</v>
      </c>
      <c r="X29" s="2" t="s">
        <v>132</v>
      </c>
      <c r="Y29" s="2" t="s">
        <v>137</v>
      </c>
      <c r="Z29" s="4"/>
      <c r="AA29" s="4">
        <f>=ROUNDDOWN({0},0)</f>
      </c>
      <c r="AB29" s="5">
        <v>0.5</v>
      </c>
      <c r="AC29" s="2" t="s">
        <v>132</v>
      </c>
      <c r="AD29" s="4"/>
      <c r="AE29" s="4"/>
      <c r="AF29" s="6">
        <v>65</v>
      </c>
      <c r="AG29" s="6"/>
      <c r="AH29" s="7">
        <v>0.8164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137</v>
      </c>
      <c r="AQ29" s="8">
        <v>3999.99</v>
      </c>
      <c r="AR29" s="4">
        <v>399</v>
      </c>
      <c r="AS29" s="8">
        <v>11232.99</v>
      </c>
      <c r="AT29" s="7">
        <v>-0.6566</v>
      </c>
      <c r="AU29" s="7">
        <v>-0.6439</v>
      </c>
      <c r="AV29" s="4">
        <v>137</v>
      </c>
      <c r="AW29" s="8">
        <v>3999.99</v>
      </c>
      <c r="AX29" s="4">
        <v>399</v>
      </c>
      <c r="AY29" s="8">
        <v>11232.99</v>
      </c>
      <c r="AZ29" s="7">
        <v>-0.6566</v>
      </c>
      <c r="BA29" s="7">
        <v>-0.6439</v>
      </c>
      <c r="BB29" s="7">
        <v>1</v>
      </c>
      <c r="BC29" s="4">
        <v>137</v>
      </c>
      <c r="BD29" s="8">
        <v>3999.99</v>
      </c>
      <c r="BE29" s="4">
        <v>399</v>
      </c>
      <c r="BF29" s="8">
        <v>11232.99</v>
      </c>
      <c r="BG29" s="7">
        <v>-0.6566</v>
      </c>
      <c r="BH29" s="7">
        <v>-0.6439</v>
      </c>
      <c r="BI29" s="7">
        <v>1</v>
      </c>
      <c r="BJ29" s="4">
        <v>137</v>
      </c>
      <c r="BK29" s="8">
        <v>3999.99</v>
      </c>
      <c r="BL29" s="2" t="s">
        <v>697</v>
      </c>
      <c r="BM29" s="7">
        <v>1</v>
      </c>
      <c r="BN29" s="7">
        <v>1</v>
      </c>
      <c r="BO29" s="4">
        <v>22</v>
      </c>
      <c r="BP29" s="8">
        <v>632.5</v>
      </c>
      <c r="BQ29" s="4">
        <v>21</v>
      </c>
      <c r="BR29" s="8">
        <v>603.75</v>
      </c>
      <c r="BS29" s="7">
        <v>0.0476</v>
      </c>
      <c r="BT29" s="7">
        <v>0.0476</v>
      </c>
      <c r="BU29" s="2" t="s">
        <v>140</v>
      </c>
      <c r="BV29" s="2" t="s">
        <v>166</v>
      </c>
      <c r="BW29" s="2" t="s">
        <v>132</v>
      </c>
      <c r="BX29" s="2" t="s">
        <v>698</v>
      </c>
      <c r="BY29" s="2" t="s">
        <v>142</v>
      </c>
      <c r="BZ29" s="2" t="s">
        <v>132</v>
      </c>
      <c r="CA29" s="4">
        <v>9</v>
      </c>
      <c r="CB29" s="8">
        <v>223.08</v>
      </c>
      <c r="CC29" s="4">
        <v>13</v>
      </c>
      <c r="CD29" s="8">
        <v>337.39</v>
      </c>
      <c r="CE29" s="7">
        <v>-0.3077</v>
      </c>
      <c r="CF29" s="7">
        <v>-0.3388</v>
      </c>
      <c r="CG29" s="2" t="s">
        <v>140</v>
      </c>
      <c r="CH29" s="2" t="s">
        <v>166</v>
      </c>
      <c r="CI29" s="2" t="s">
        <v>143</v>
      </c>
      <c r="CJ29" s="2" t="s">
        <v>699</v>
      </c>
      <c r="CK29" s="2" t="s">
        <v>142</v>
      </c>
      <c r="CL29" s="2" t="s">
        <v>132</v>
      </c>
      <c r="CM29" s="4">
        <v>4</v>
      </c>
      <c r="CN29" s="8">
        <v>144.85</v>
      </c>
      <c r="CO29" s="4">
        <v>45</v>
      </c>
      <c r="CP29" s="8">
        <v>1435.83</v>
      </c>
      <c r="CQ29" s="7">
        <v>-0.9111</v>
      </c>
      <c r="CR29" s="7">
        <v>-0.8991</v>
      </c>
      <c r="CS29" s="2" t="s">
        <v>140</v>
      </c>
      <c r="CT29" s="2" t="s">
        <v>166</v>
      </c>
      <c r="CU29" s="2" t="s">
        <v>137</v>
      </c>
      <c r="CV29" s="2" t="s">
        <v>700</v>
      </c>
      <c r="CW29" s="2" t="s">
        <v>142</v>
      </c>
      <c r="CX29" s="2" t="s">
        <v>132</v>
      </c>
      <c r="CY29" s="4">
        <v>19</v>
      </c>
      <c r="CZ29" s="8">
        <v>576.08</v>
      </c>
      <c r="DA29" s="4">
        <v>28</v>
      </c>
      <c r="DB29" s="8">
        <v>772.96</v>
      </c>
      <c r="DC29" s="7">
        <v>-0.3214</v>
      </c>
      <c r="DD29" s="7">
        <v>-0.2547</v>
      </c>
      <c r="DE29" s="2" t="s">
        <v>140</v>
      </c>
      <c r="DF29" s="2" t="s">
        <v>166</v>
      </c>
      <c r="DG29" s="2" t="s">
        <v>146</v>
      </c>
      <c r="DH29" s="2" t="s">
        <v>701</v>
      </c>
      <c r="DI29" s="2" t="s">
        <v>142</v>
      </c>
      <c r="DJ29" s="2" t="s">
        <v>132</v>
      </c>
      <c r="DK29" s="4">
        <v>28</v>
      </c>
      <c r="DL29" s="8">
        <v>754.88</v>
      </c>
      <c r="DM29" s="4">
        <v>184</v>
      </c>
      <c r="DN29" s="8">
        <v>4960.64</v>
      </c>
      <c r="DO29" s="7">
        <v>-0.8478</v>
      </c>
      <c r="DP29" s="7">
        <v>-0.8478</v>
      </c>
      <c r="DQ29" s="2" t="s">
        <v>140</v>
      </c>
      <c r="DR29" s="2" t="s">
        <v>166</v>
      </c>
      <c r="DS29" s="2" t="s">
        <v>702</v>
      </c>
      <c r="DT29" s="2" t="s">
        <v>703</v>
      </c>
      <c r="DU29" s="2" t="s">
        <v>142</v>
      </c>
      <c r="DV29" s="2" t="s">
        <v>132</v>
      </c>
      <c r="DW29" s="4">
        <v>10</v>
      </c>
      <c r="DX29" s="8">
        <v>314.2</v>
      </c>
      <c r="DY29" s="4">
        <v>3</v>
      </c>
      <c r="DZ29" s="8">
        <v>85.68</v>
      </c>
      <c r="EA29" s="7">
        <v>2.3333</v>
      </c>
      <c r="EB29" s="7">
        <v>2.6671</v>
      </c>
      <c r="EC29" s="2" t="s">
        <v>140</v>
      </c>
      <c r="ED29" s="2" t="s">
        <v>166</v>
      </c>
      <c r="EE29" s="2" t="s">
        <v>517</v>
      </c>
      <c r="EF29" s="2" t="s">
        <v>607</v>
      </c>
      <c r="EG29" s="2" t="s">
        <v>142</v>
      </c>
      <c r="EH29" s="2" t="s">
        <v>132</v>
      </c>
      <c r="EI29" s="4">
        <v>16</v>
      </c>
      <c r="EJ29" s="8">
        <v>490.08</v>
      </c>
      <c r="EK29" s="4">
        <v>33</v>
      </c>
      <c r="EL29" s="8">
        <v>1010.79</v>
      </c>
      <c r="EM29" s="7">
        <v>-0.5152</v>
      </c>
      <c r="EN29" s="7">
        <v>-0.5152</v>
      </c>
      <c r="EO29" s="2" t="s">
        <v>140</v>
      </c>
      <c r="EP29" s="2" t="s">
        <v>166</v>
      </c>
      <c r="EQ29" s="2" t="s">
        <v>152</v>
      </c>
      <c r="ER29" s="2" t="s">
        <v>607</v>
      </c>
      <c r="ES29" s="2" t="s">
        <v>142</v>
      </c>
      <c r="ET29" s="2" t="s">
        <v>132</v>
      </c>
      <c r="EU29" s="4">
        <v>8</v>
      </c>
      <c r="EV29" s="8">
        <v>242.56</v>
      </c>
      <c r="EW29" s="4">
        <v>10</v>
      </c>
      <c r="EX29" s="8">
        <v>283.62</v>
      </c>
      <c r="EY29" s="7">
        <v>-0.2</v>
      </c>
      <c r="EZ29" s="7">
        <v>-0.1448</v>
      </c>
      <c r="FA29" s="2" t="s">
        <v>140</v>
      </c>
      <c r="FB29" s="2" t="s">
        <v>166</v>
      </c>
      <c r="FC29" s="2" t="s">
        <v>154</v>
      </c>
      <c r="FD29" s="2" t="s">
        <v>704</v>
      </c>
      <c r="FE29" s="2" t="s">
        <v>142</v>
      </c>
      <c r="FF29" s="2" t="s">
        <v>132</v>
      </c>
      <c r="FG29" s="4">
        <v>3</v>
      </c>
      <c r="FH29" s="8">
        <v>86.64</v>
      </c>
      <c r="FI29" s="4">
        <v>3</v>
      </c>
      <c r="FJ29" s="8">
        <v>86.64</v>
      </c>
      <c r="FK29" s="7"/>
      <c r="FL29" s="7"/>
      <c r="FM29" s="2" t="s">
        <v>140</v>
      </c>
      <c r="FN29" s="2" t="s">
        <v>166</v>
      </c>
      <c r="FO29" s="2" t="s">
        <v>329</v>
      </c>
      <c r="FP29" s="2" t="s">
        <v>705</v>
      </c>
      <c r="FQ29" s="2" t="s">
        <v>142</v>
      </c>
      <c r="FR29" s="2" t="s">
        <v>132</v>
      </c>
      <c r="FS29" s="4">
        <v>4</v>
      </c>
      <c r="FT29" s="8">
        <v>124.72</v>
      </c>
      <c r="FU29" s="4"/>
      <c r="FV29" s="8"/>
      <c r="FW29" s="7"/>
      <c r="FX29" s="7"/>
      <c r="FY29" s="2" t="s">
        <v>140</v>
      </c>
      <c r="FZ29" s="2" t="s">
        <v>166</v>
      </c>
      <c r="GA29" s="2" t="s">
        <v>157</v>
      </c>
      <c r="GB29" s="2" t="s">
        <v>706</v>
      </c>
      <c r="GC29" s="2" t="s">
        <v>142</v>
      </c>
      <c r="GD29" s="2" t="s">
        <v>132</v>
      </c>
      <c r="GE29" s="4">
        <v>6</v>
      </c>
      <c r="GF29" s="8">
        <v>181.92</v>
      </c>
      <c r="GG29" s="4">
        <v>10</v>
      </c>
      <c r="GH29" s="8">
        <v>269</v>
      </c>
      <c r="GI29" s="7">
        <v>-0.4</v>
      </c>
      <c r="GJ29" s="7">
        <v>-0.3237</v>
      </c>
      <c r="GK29" s="2" t="s">
        <v>140</v>
      </c>
      <c r="GL29" s="2" t="s">
        <v>166</v>
      </c>
      <c r="GM29" s="2" t="s">
        <v>522</v>
      </c>
      <c r="GN29" s="2" t="s">
        <v>707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166</v>
      </c>
      <c r="GY29" s="2" t="s">
        <v>162</v>
      </c>
      <c r="GZ29" s="2" t="s">
        <v>132</v>
      </c>
      <c r="HA29" s="2" t="s">
        <v>142</v>
      </c>
      <c r="HB29" s="2" t="s">
        <v>132</v>
      </c>
      <c r="HC29" s="4"/>
      <c r="HD29" s="8"/>
      <c r="HE29" s="4">
        <v>4</v>
      </c>
      <c r="HF29" s="8">
        <v>118.52</v>
      </c>
      <c r="HG29" s="7">
        <v>-1</v>
      </c>
      <c r="HH29" s="7">
        <v>-1</v>
      </c>
      <c r="HI29" s="2" t="s">
        <v>140</v>
      </c>
      <c r="HJ29" s="2" t="s">
        <v>166</v>
      </c>
      <c r="HK29" s="2" t="s">
        <v>233</v>
      </c>
      <c r="HL29" s="2" t="s">
        <v>708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165</v>
      </c>
      <c r="HV29" s="2" t="s">
        <v>166</v>
      </c>
      <c r="HW29" s="2" t="s">
        <v>132</v>
      </c>
      <c r="HX29" s="2" t="s">
        <v>132</v>
      </c>
      <c r="HY29" s="2" t="s">
        <v>142</v>
      </c>
      <c r="HZ29" s="2" t="s">
        <v>132</v>
      </c>
      <c r="IA29" s="4"/>
      <c r="IB29" s="8"/>
      <c r="IC29" s="4">
        <v>15</v>
      </c>
      <c r="ID29" s="8">
        <v>399.01</v>
      </c>
      <c r="IE29" s="7">
        <v>-1</v>
      </c>
      <c r="IF29" s="7">
        <v>-1</v>
      </c>
      <c r="IG29" s="2" t="s">
        <v>140</v>
      </c>
      <c r="IH29" s="2" t="s">
        <v>166</v>
      </c>
      <c r="II29" s="2" t="s">
        <v>167</v>
      </c>
      <c r="IJ29" s="2" t="s">
        <v>632</v>
      </c>
      <c r="IK29" s="2" t="s">
        <v>142</v>
      </c>
      <c r="IL29" s="2" t="s">
        <v>132</v>
      </c>
      <c r="IM29" s="4">
        <v>1</v>
      </c>
      <c r="IN29" s="8">
        <v>31.19</v>
      </c>
      <c r="IO29" s="4">
        <v>1</v>
      </c>
      <c r="IP29" s="8">
        <v>31.19</v>
      </c>
      <c r="IQ29" s="7"/>
      <c r="IR29" s="7"/>
      <c r="IS29" s="2" t="s">
        <v>140</v>
      </c>
      <c r="IT29" s="2" t="s">
        <v>166</v>
      </c>
      <c r="IU29" s="2" t="s">
        <v>614</v>
      </c>
      <c r="IV29" s="2" t="s">
        <v>191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178</v>
      </c>
      <c r="JF29" s="2" t="s">
        <v>166</v>
      </c>
      <c r="JG29" s="2" t="s">
        <v>132</v>
      </c>
      <c r="JH29" s="2" t="s">
        <v>132</v>
      </c>
      <c r="JI29" s="2" t="s">
        <v>142</v>
      </c>
      <c r="JJ29" s="2" t="s">
        <v>132</v>
      </c>
      <c r="JK29" s="4"/>
      <c r="JL29" s="8"/>
      <c r="JM29" s="4">
        <v>1</v>
      </c>
      <c r="JN29" s="8">
        <v>28.35</v>
      </c>
      <c r="JO29" s="7">
        <v>-1</v>
      </c>
      <c r="JP29" s="7">
        <v>-1</v>
      </c>
      <c r="JQ29" s="2" t="s">
        <v>140</v>
      </c>
      <c r="JR29" s="2" t="s">
        <v>166</v>
      </c>
      <c r="JS29" s="2" t="s">
        <v>300</v>
      </c>
      <c r="JT29" s="2" t="s">
        <v>232</v>
      </c>
      <c r="JU29" s="2" t="s">
        <v>142</v>
      </c>
      <c r="JV29" s="2" t="s">
        <v>132</v>
      </c>
      <c r="JW29" s="4"/>
      <c r="JX29" s="8"/>
      <c r="JY29" s="4">
        <v>1</v>
      </c>
      <c r="JZ29" s="8">
        <v>52.99</v>
      </c>
      <c r="KA29" s="7">
        <v>-1</v>
      </c>
      <c r="KB29" s="7">
        <v>-1</v>
      </c>
      <c r="KC29" s="2" t="s">
        <v>140</v>
      </c>
      <c r="KD29" s="2" t="s">
        <v>166</v>
      </c>
      <c r="KE29" s="2" t="s">
        <v>709</v>
      </c>
      <c r="KF29" s="2" t="s">
        <v>710</v>
      </c>
      <c r="KG29" s="2" t="s">
        <v>142</v>
      </c>
      <c r="KH29" s="2" t="s">
        <v>132</v>
      </c>
      <c r="KI29" s="4">
        <v>1</v>
      </c>
      <c r="KJ29" s="8">
        <v>31.19</v>
      </c>
      <c r="KK29" s="4">
        <v>1</v>
      </c>
      <c r="KL29" s="8">
        <v>31.19</v>
      </c>
      <c r="KM29" s="7"/>
      <c r="KN29" s="7"/>
      <c r="KO29" s="2" t="s">
        <v>140</v>
      </c>
      <c r="KP29" s="2" t="s">
        <v>166</v>
      </c>
      <c r="KQ29" s="2" t="s">
        <v>575</v>
      </c>
      <c r="KR29" s="2" t="s">
        <v>711</v>
      </c>
      <c r="KS29" s="2" t="s">
        <v>142</v>
      </c>
      <c r="KT29" s="2" t="s">
        <v>132</v>
      </c>
      <c r="KU29" s="4">
        <v>1</v>
      </c>
      <c r="KV29" s="8">
        <v>28.3</v>
      </c>
      <c r="KW29" s="4">
        <v>12</v>
      </c>
      <c r="KX29" s="8">
        <v>339.6</v>
      </c>
      <c r="KY29" s="7">
        <v>-0.9167</v>
      </c>
      <c r="KZ29" s="7">
        <v>-0.9167</v>
      </c>
      <c r="LA29" s="2" t="s">
        <v>140</v>
      </c>
      <c r="LB29" s="2" t="s">
        <v>166</v>
      </c>
      <c r="LC29" s="2" t="s">
        <v>304</v>
      </c>
      <c r="LD29" s="2" t="s">
        <v>712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178</v>
      </c>
      <c r="LN29" s="2" t="s">
        <v>166</v>
      </c>
      <c r="LO29" s="2" t="s">
        <v>132</v>
      </c>
      <c r="LP29" s="2" t="s">
        <v>132</v>
      </c>
      <c r="LQ29" s="2" t="s">
        <v>142</v>
      </c>
      <c r="LR29" s="2" t="s">
        <v>132</v>
      </c>
      <c r="LS29" s="4">
        <v>5</v>
      </c>
      <c r="LT29" s="8">
        <v>137.8</v>
      </c>
      <c r="LU29" s="4">
        <v>14</v>
      </c>
      <c r="LV29" s="8">
        <v>385.84</v>
      </c>
      <c r="LW29" s="7">
        <v>-0.6429</v>
      </c>
      <c r="LX29" s="7">
        <v>-0.6429</v>
      </c>
      <c r="LY29" s="2" t="s">
        <v>140</v>
      </c>
      <c r="LZ29" s="2" t="s">
        <v>166</v>
      </c>
      <c r="MA29" s="2" t="s">
        <v>713</v>
      </c>
      <c r="MB29" s="2" t="s">
        <v>367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159</v>
      </c>
      <c r="ML29" s="2" t="s">
        <v>166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178</v>
      </c>
      <c r="NV29" s="2" t="s">
        <v>166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178</v>
      </c>
      <c r="OH29" s="2" t="s">
        <v>166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181</v>
      </c>
      <c r="OT29" s="2" t="s">
        <v>166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181</v>
      </c>
      <c r="PF29" s="2" t="s">
        <v>166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178</v>
      </c>
      <c r="PR29" s="2" t="s">
        <v>166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159</v>
      </c>
      <c r="RB29" s="2" t="s">
        <v>166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178</v>
      </c>
      <c r="RN29" s="2" t="s">
        <v>166</v>
      </c>
      <c r="RO29" s="2" t="s">
        <v>132</v>
      </c>
      <c r="RP29" s="2" t="s">
        <v>132</v>
      </c>
      <c r="RQ29" s="2" t="s">
        <v>142</v>
      </c>
      <c r="RR29" s="2" t="s">
        <v>132</v>
      </c>
    </row>
    <row r="30">
      <c r="A30" s="2" t="s">
        <v>714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715</v>
      </c>
      <c r="G30" s="2" t="s">
        <v>715</v>
      </c>
      <c r="H30" s="2" t="s">
        <v>715</v>
      </c>
      <c r="I30" s="2" t="s">
        <v>716</v>
      </c>
      <c r="J30" s="2" t="s">
        <v>127</v>
      </c>
      <c r="K30" s="2" t="s">
        <v>394</v>
      </c>
      <c r="L30" s="3">
        <v>36.57</v>
      </c>
      <c r="M30" s="3">
        <v>38.4</v>
      </c>
      <c r="N30" s="3">
        <v>76.99</v>
      </c>
      <c r="O30" s="2" t="s">
        <v>421</v>
      </c>
      <c r="P30" s="2" t="s">
        <v>422</v>
      </c>
      <c r="Q30" s="2" t="s">
        <v>131</v>
      </c>
      <c r="R30" s="2" t="s">
        <v>132</v>
      </c>
      <c r="S30" s="2" t="s">
        <v>717</v>
      </c>
      <c r="T30" s="2" t="s">
        <v>132</v>
      </c>
      <c r="U30" s="2" t="s">
        <v>134</v>
      </c>
      <c r="V30" s="2" t="s">
        <v>440</v>
      </c>
      <c r="W30" s="2" t="s">
        <v>187</v>
      </c>
      <c r="X30" s="2" t="s">
        <v>441</v>
      </c>
      <c r="Y30" s="2" t="s">
        <v>349</v>
      </c>
      <c r="Z30" s="4"/>
      <c r="AA30" s="4">
        <f>=ROUNDDOWN({0},0)</f>
      </c>
      <c r="AB30" s="5"/>
      <c r="AC30" s="2" t="s">
        <v>132</v>
      </c>
      <c r="AD30" s="4"/>
      <c r="AE30" s="4"/>
      <c r="AF30" s="6">
        <v>65</v>
      </c>
      <c r="AG30" s="6"/>
      <c r="AH30" s="7">
        <v>0.6356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72</v>
      </c>
      <c r="AQ30" s="8">
        <v>2846.17</v>
      </c>
      <c r="AR30" s="4">
        <v>99</v>
      </c>
      <c r="AS30" s="8">
        <v>4015.66</v>
      </c>
      <c r="AT30" s="7">
        <v>-0.2727</v>
      </c>
      <c r="AU30" s="7">
        <v>-0.2912</v>
      </c>
      <c r="AV30" s="4">
        <v>72</v>
      </c>
      <c r="AW30" s="8">
        <v>2846.17</v>
      </c>
      <c r="AX30" s="4">
        <v>99</v>
      </c>
      <c r="AY30" s="8">
        <v>4015.66</v>
      </c>
      <c r="AZ30" s="7">
        <v>-0.2727</v>
      </c>
      <c r="BA30" s="7">
        <v>-0.2912</v>
      </c>
      <c r="BB30" s="7">
        <v>1</v>
      </c>
      <c r="BC30" s="4">
        <v>72</v>
      </c>
      <c r="BD30" s="8">
        <v>2846.17</v>
      </c>
      <c r="BE30" s="4">
        <v>99</v>
      </c>
      <c r="BF30" s="8">
        <v>4015.66</v>
      </c>
      <c r="BG30" s="7">
        <v>-0.2727</v>
      </c>
      <c r="BH30" s="7">
        <v>-0.2912</v>
      </c>
      <c r="BI30" s="7">
        <v>1</v>
      </c>
      <c r="BJ30" s="4">
        <v>72</v>
      </c>
      <c r="BK30" s="8">
        <v>2846.17</v>
      </c>
      <c r="BL30" s="2" t="s">
        <v>718</v>
      </c>
      <c r="BM30" s="7">
        <v>1</v>
      </c>
      <c r="BN30" s="7">
        <v>1</v>
      </c>
      <c r="BO30" s="4">
        <v>10</v>
      </c>
      <c r="BP30" s="8">
        <v>420.6</v>
      </c>
      <c r="BQ30" s="4">
        <v>3</v>
      </c>
      <c r="BR30" s="8">
        <v>126.18</v>
      </c>
      <c r="BS30" s="7">
        <v>2.3333</v>
      </c>
      <c r="BT30" s="7">
        <v>2.3333</v>
      </c>
      <c r="BU30" s="2" t="s">
        <v>140</v>
      </c>
      <c r="BV30" s="2" t="s">
        <v>166</v>
      </c>
      <c r="BW30" s="2" t="s">
        <v>132</v>
      </c>
      <c r="BX30" s="2" t="s">
        <v>719</v>
      </c>
      <c r="BY30" s="2" t="s">
        <v>142</v>
      </c>
      <c r="BZ30" s="2" t="s">
        <v>132</v>
      </c>
      <c r="CA30" s="4">
        <v>8</v>
      </c>
      <c r="CB30" s="8">
        <v>226.56</v>
      </c>
      <c r="CC30" s="4">
        <v>6</v>
      </c>
      <c r="CD30" s="8">
        <v>207.36</v>
      </c>
      <c r="CE30" s="7">
        <v>0.3333</v>
      </c>
      <c r="CF30" s="7">
        <v>0.0926</v>
      </c>
      <c r="CG30" s="2" t="s">
        <v>140</v>
      </c>
      <c r="CH30" s="2" t="s">
        <v>166</v>
      </c>
      <c r="CI30" s="2" t="s">
        <v>252</v>
      </c>
      <c r="CJ30" s="2" t="s">
        <v>260</v>
      </c>
      <c r="CK30" s="2" t="s">
        <v>142</v>
      </c>
      <c r="CL30" s="2" t="s">
        <v>132</v>
      </c>
      <c r="CM30" s="4">
        <v>10</v>
      </c>
      <c r="CN30" s="8">
        <v>394.02</v>
      </c>
      <c r="CO30" s="4">
        <v>28</v>
      </c>
      <c r="CP30" s="8">
        <v>1160.48</v>
      </c>
      <c r="CQ30" s="7">
        <v>-0.6429</v>
      </c>
      <c r="CR30" s="7">
        <v>-0.6605</v>
      </c>
      <c r="CS30" s="2" t="s">
        <v>140</v>
      </c>
      <c r="CT30" s="2" t="s">
        <v>166</v>
      </c>
      <c r="CU30" s="2" t="s">
        <v>352</v>
      </c>
      <c r="CV30" s="2" t="s">
        <v>720</v>
      </c>
      <c r="CW30" s="2" t="s">
        <v>142</v>
      </c>
      <c r="CX30" s="2" t="s">
        <v>132</v>
      </c>
      <c r="CY30" s="4">
        <v>7</v>
      </c>
      <c r="CZ30" s="8">
        <v>282.24</v>
      </c>
      <c r="DA30" s="4">
        <v>1</v>
      </c>
      <c r="DB30" s="8">
        <v>40.32</v>
      </c>
      <c r="DC30" s="7">
        <v>6</v>
      </c>
      <c r="DD30" s="7">
        <v>6</v>
      </c>
      <c r="DE30" s="2" t="s">
        <v>140</v>
      </c>
      <c r="DF30" s="2" t="s">
        <v>166</v>
      </c>
      <c r="DG30" s="2" t="s">
        <v>353</v>
      </c>
      <c r="DH30" s="2" t="s">
        <v>544</v>
      </c>
      <c r="DI30" s="2" t="s">
        <v>142</v>
      </c>
      <c r="DJ30" s="2" t="s">
        <v>132</v>
      </c>
      <c r="DK30" s="4">
        <v>2</v>
      </c>
      <c r="DL30" s="8">
        <v>80.46</v>
      </c>
      <c r="DM30" s="4">
        <v>18</v>
      </c>
      <c r="DN30" s="8">
        <v>724.14</v>
      </c>
      <c r="DO30" s="7">
        <v>-0.8889</v>
      </c>
      <c r="DP30" s="7">
        <v>-0.8889</v>
      </c>
      <c r="DQ30" s="2" t="s">
        <v>140</v>
      </c>
      <c r="DR30" s="2" t="s">
        <v>166</v>
      </c>
      <c r="DS30" s="2" t="s">
        <v>349</v>
      </c>
      <c r="DT30" s="2" t="s">
        <v>721</v>
      </c>
      <c r="DU30" s="2" t="s">
        <v>142</v>
      </c>
      <c r="DV30" s="2" t="s">
        <v>132</v>
      </c>
      <c r="DW30" s="4"/>
      <c r="DX30" s="8"/>
      <c r="DY30" s="4">
        <v>2</v>
      </c>
      <c r="DZ30" s="8">
        <v>84.48</v>
      </c>
      <c r="EA30" s="7">
        <v>-1</v>
      </c>
      <c r="EB30" s="7">
        <v>-1</v>
      </c>
      <c r="EC30" s="2" t="s">
        <v>140</v>
      </c>
      <c r="ED30" s="2" t="s">
        <v>166</v>
      </c>
      <c r="EE30" s="2" t="s">
        <v>356</v>
      </c>
      <c r="EF30" s="2" t="s">
        <v>335</v>
      </c>
      <c r="EG30" s="2" t="s">
        <v>142</v>
      </c>
      <c r="EH30" s="2" t="s">
        <v>132</v>
      </c>
      <c r="EI30" s="4">
        <v>12</v>
      </c>
      <c r="EJ30" s="8">
        <v>506.88</v>
      </c>
      <c r="EK30" s="4">
        <v>7</v>
      </c>
      <c r="EL30" s="8">
        <v>295.68</v>
      </c>
      <c r="EM30" s="7">
        <v>0.7143</v>
      </c>
      <c r="EN30" s="7">
        <v>0.7143</v>
      </c>
      <c r="EO30" s="2" t="s">
        <v>140</v>
      </c>
      <c r="EP30" s="2" t="s">
        <v>166</v>
      </c>
      <c r="EQ30" s="2" t="s">
        <v>261</v>
      </c>
      <c r="ER30" s="2" t="s">
        <v>665</v>
      </c>
      <c r="ES30" s="2" t="s">
        <v>142</v>
      </c>
      <c r="ET30" s="2" t="s">
        <v>132</v>
      </c>
      <c r="EU30" s="4">
        <v>10</v>
      </c>
      <c r="EV30" s="8">
        <v>403.2</v>
      </c>
      <c r="EW30" s="4">
        <v>24</v>
      </c>
      <c r="EX30" s="8">
        <v>967.68</v>
      </c>
      <c r="EY30" s="7">
        <v>-0.5833</v>
      </c>
      <c r="EZ30" s="7">
        <v>-0.5833</v>
      </c>
      <c r="FA30" s="2" t="s">
        <v>140</v>
      </c>
      <c r="FB30" s="2" t="s">
        <v>166</v>
      </c>
      <c r="FC30" s="2" t="s">
        <v>349</v>
      </c>
      <c r="FD30" s="2" t="s">
        <v>491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178</v>
      </c>
      <c r="FN30" s="2" t="s">
        <v>166</v>
      </c>
      <c r="FO30" s="2" t="s">
        <v>132</v>
      </c>
      <c r="FP30" s="2" t="s">
        <v>132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178</v>
      </c>
      <c r="FZ30" s="2" t="s">
        <v>166</v>
      </c>
      <c r="GA30" s="2" t="s">
        <v>132</v>
      </c>
      <c r="GB30" s="2" t="s">
        <v>132</v>
      </c>
      <c r="GC30" s="2" t="s">
        <v>142</v>
      </c>
      <c r="GD30" s="2" t="s">
        <v>132</v>
      </c>
      <c r="GE30" s="4">
        <v>6</v>
      </c>
      <c r="GF30" s="8">
        <v>241.92</v>
      </c>
      <c r="GG30" s="4">
        <v>4</v>
      </c>
      <c r="GH30" s="8">
        <v>161.28</v>
      </c>
      <c r="GI30" s="7">
        <v>0.5</v>
      </c>
      <c r="GJ30" s="7">
        <v>0.5</v>
      </c>
      <c r="GK30" s="2" t="s">
        <v>140</v>
      </c>
      <c r="GL30" s="2" t="s">
        <v>166</v>
      </c>
      <c r="GM30" s="2" t="s">
        <v>205</v>
      </c>
      <c r="GN30" s="2" t="s">
        <v>722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166</v>
      </c>
      <c r="GY30" s="2" t="s">
        <v>162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181</v>
      </c>
      <c r="HJ30" s="2" t="s">
        <v>166</v>
      </c>
      <c r="HK30" s="2" t="s">
        <v>132</v>
      </c>
      <c r="HL30" s="2" t="s">
        <v>132</v>
      </c>
      <c r="HM30" s="2" t="s">
        <v>142</v>
      </c>
      <c r="HN30" s="2" t="s">
        <v>132</v>
      </c>
      <c r="HO30" s="4">
        <v>7</v>
      </c>
      <c r="HP30" s="8">
        <v>290.29</v>
      </c>
      <c r="HQ30" s="4">
        <v>2</v>
      </c>
      <c r="HR30" s="8">
        <v>82.94</v>
      </c>
      <c r="HS30" s="7">
        <v>2.5</v>
      </c>
      <c r="HT30" s="7">
        <v>2.5</v>
      </c>
      <c r="HU30" s="2" t="s">
        <v>140</v>
      </c>
      <c r="HV30" s="2" t="s">
        <v>166</v>
      </c>
      <c r="HW30" s="2" t="s">
        <v>383</v>
      </c>
      <c r="HX30" s="2" t="s">
        <v>354</v>
      </c>
      <c r="HY30" s="2" t="s">
        <v>142</v>
      </c>
      <c r="HZ30" s="2" t="s">
        <v>132</v>
      </c>
      <c r="IA30" s="4"/>
      <c r="IB30" s="8"/>
      <c r="IC30" s="4">
        <v>1</v>
      </c>
      <c r="ID30" s="8">
        <v>38.4</v>
      </c>
      <c r="IE30" s="7">
        <v>-1</v>
      </c>
      <c r="IF30" s="7">
        <v>-1</v>
      </c>
      <c r="IG30" s="2" t="s">
        <v>140</v>
      </c>
      <c r="IH30" s="2" t="s">
        <v>166</v>
      </c>
      <c r="II30" s="2" t="s">
        <v>267</v>
      </c>
      <c r="IJ30" s="2" t="s">
        <v>723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166</v>
      </c>
      <c r="IU30" s="2" t="s">
        <v>480</v>
      </c>
      <c r="IV30" s="2" t="s">
        <v>132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178</v>
      </c>
      <c r="JF30" s="2" t="s">
        <v>166</v>
      </c>
      <c r="JG30" s="2" t="s">
        <v>132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166</v>
      </c>
      <c r="JS30" s="2" t="s">
        <v>268</v>
      </c>
      <c r="JT30" s="2" t="s">
        <v>132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166</v>
      </c>
      <c r="KE30" s="2" t="s">
        <v>349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140</v>
      </c>
      <c r="KP30" s="2" t="s">
        <v>166</v>
      </c>
      <c r="KQ30" s="2" t="s">
        <v>483</v>
      </c>
      <c r="KR30" s="2" t="s">
        <v>132</v>
      </c>
      <c r="KS30" s="2" t="s">
        <v>142</v>
      </c>
      <c r="KT30" s="2" t="s">
        <v>132</v>
      </c>
      <c r="KU30" s="4"/>
      <c r="KV30" s="8"/>
      <c r="KW30" s="4">
        <v>3</v>
      </c>
      <c r="KX30" s="8">
        <v>126.72</v>
      </c>
      <c r="KY30" s="7">
        <v>-1</v>
      </c>
      <c r="KZ30" s="7">
        <v>-1</v>
      </c>
      <c r="LA30" s="2" t="s">
        <v>140</v>
      </c>
      <c r="LB30" s="2" t="s">
        <v>166</v>
      </c>
      <c r="LC30" s="2" t="s">
        <v>273</v>
      </c>
      <c r="LD30" s="2" t="s">
        <v>363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178</v>
      </c>
      <c r="LN30" s="2" t="s">
        <v>166</v>
      </c>
      <c r="LO30" s="2" t="s">
        <v>132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178</v>
      </c>
      <c r="LZ30" s="2" t="s">
        <v>166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159</v>
      </c>
      <c r="ML30" s="2" t="s">
        <v>166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178</v>
      </c>
      <c r="NV30" s="2" t="s">
        <v>166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132</v>
      </c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4"/>
      <c r="ON30" s="8"/>
      <c r="OO30" s="4"/>
      <c r="OP30" s="8"/>
      <c r="OQ30" s="7"/>
      <c r="OR30" s="7"/>
      <c r="OS30" s="2" t="s">
        <v>181</v>
      </c>
      <c r="OT30" s="2" t="s">
        <v>166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181</v>
      </c>
      <c r="PF30" s="2" t="s">
        <v>166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178</v>
      </c>
      <c r="PR30" s="2" t="s">
        <v>166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178</v>
      </c>
      <c r="RB30" s="2" t="s">
        <v>166</v>
      </c>
      <c r="RC30" s="2" t="s">
        <v>132</v>
      </c>
      <c r="RD30" s="2" t="s">
        <v>132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178</v>
      </c>
      <c r="RN30" s="2" t="s">
        <v>166</v>
      </c>
      <c r="RO30" s="2" t="s">
        <v>132</v>
      </c>
      <c r="RP30" s="2" t="s">
        <v>132</v>
      </c>
      <c r="RQ30" s="2" t="s">
        <v>142</v>
      </c>
      <c r="RR30" s="2" t="s">
        <v>132</v>
      </c>
    </row>
    <row r="31">
      <c r="A31" s="2" t="s">
        <v>724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725</v>
      </c>
      <c r="G31" s="2" t="s">
        <v>725</v>
      </c>
      <c r="H31" s="2" t="s">
        <v>725</v>
      </c>
      <c r="I31" s="2" t="s">
        <v>726</v>
      </c>
      <c r="J31" s="2" t="s">
        <v>127</v>
      </c>
      <c r="K31" s="2" t="s">
        <v>394</v>
      </c>
      <c r="L31" s="3">
        <v>57.09</v>
      </c>
      <c r="M31" s="3">
        <v>59.94</v>
      </c>
      <c r="N31" s="3">
        <v>118.99</v>
      </c>
      <c r="O31" s="2" t="s">
        <v>727</v>
      </c>
      <c r="P31" s="2" t="s">
        <v>422</v>
      </c>
      <c r="Q31" s="2" t="s">
        <v>131</v>
      </c>
      <c r="R31" s="2" t="s">
        <v>132</v>
      </c>
      <c r="S31" s="2" t="s">
        <v>728</v>
      </c>
      <c r="T31" s="2" t="s">
        <v>132</v>
      </c>
      <c r="U31" s="2" t="s">
        <v>468</v>
      </c>
      <c r="V31" s="2" t="s">
        <v>625</v>
      </c>
      <c r="W31" s="2" t="s">
        <v>187</v>
      </c>
      <c r="X31" s="2" t="s">
        <v>247</v>
      </c>
      <c r="Y31" s="2" t="s">
        <v>442</v>
      </c>
      <c r="Z31" s="4"/>
      <c r="AA31" s="4">
        <f>=ROUNDDOWN({0},0)</f>
      </c>
      <c r="AB31" s="5">
        <v>1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49</v>
      </c>
      <c r="AQ31" s="8">
        <v>2519.55</v>
      </c>
      <c r="AR31" s="4">
        <v>103</v>
      </c>
      <c r="AS31" s="8">
        <v>5682.77</v>
      </c>
      <c r="AT31" s="7">
        <v>-0.5243</v>
      </c>
      <c r="AU31" s="7">
        <v>-0.5566</v>
      </c>
      <c r="AV31" s="4">
        <v>49</v>
      </c>
      <c r="AW31" s="8">
        <v>2519.55</v>
      </c>
      <c r="AX31" s="4">
        <v>103</v>
      </c>
      <c r="AY31" s="8">
        <v>5682.77</v>
      </c>
      <c r="AZ31" s="7">
        <v>-0.5243</v>
      </c>
      <c r="BA31" s="7">
        <v>-0.5566</v>
      </c>
      <c r="BB31" s="7">
        <v>1</v>
      </c>
      <c r="BC31" s="4">
        <v>49</v>
      </c>
      <c r="BD31" s="8">
        <v>2519.55</v>
      </c>
      <c r="BE31" s="4">
        <v>103</v>
      </c>
      <c r="BF31" s="8">
        <v>5682.77</v>
      </c>
      <c r="BG31" s="7">
        <v>-0.5243</v>
      </c>
      <c r="BH31" s="7">
        <v>-0.5566</v>
      </c>
      <c r="BI31" s="7">
        <v>1</v>
      </c>
      <c r="BJ31" s="4">
        <v>49</v>
      </c>
      <c r="BK31" s="8">
        <v>2519.55</v>
      </c>
      <c r="BL31" s="2" t="s">
        <v>729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511</v>
      </c>
      <c r="BV31" s="2" t="s">
        <v>166</v>
      </c>
      <c r="BW31" s="2" t="s">
        <v>132</v>
      </c>
      <c r="BX31" s="2" t="s">
        <v>132</v>
      </c>
      <c r="BY31" s="2" t="s">
        <v>142</v>
      </c>
      <c r="BZ31" s="2" t="s">
        <v>132</v>
      </c>
      <c r="CA31" s="4">
        <v>3</v>
      </c>
      <c r="CB31" s="8">
        <v>136.59</v>
      </c>
      <c r="CC31" s="4">
        <v>4</v>
      </c>
      <c r="CD31" s="8">
        <v>260.16</v>
      </c>
      <c r="CE31" s="7">
        <v>-0.25</v>
      </c>
      <c r="CF31" s="7">
        <v>-0.475</v>
      </c>
      <c r="CG31" s="2" t="s">
        <v>140</v>
      </c>
      <c r="CH31" s="2" t="s">
        <v>166</v>
      </c>
      <c r="CI31" s="2" t="s">
        <v>445</v>
      </c>
      <c r="CJ31" s="2" t="s">
        <v>730</v>
      </c>
      <c r="CK31" s="2" t="s">
        <v>183</v>
      </c>
      <c r="CL31" s="2" t="s">
        <v>132</v>
      </c>
      <c r="CM31" s="4">
        <v>13</v>
      </c>
      <c r="CN31" s="8">
        <v>855.86</v>
      </c>
      <c r="CO31" s="4">
        <v>56</v>
      </c>
      <c r="CP31" s="8">
        <v>3280.21</v>
      </c>
      <c r="CQ31" s="7">
        <v>-0.7679</v>
      </c>
      <c r="CR31" s="7">
        <v>-0.7391</v>
      </c>
      <c r="CS31" s="2" t="s">
        <v>140</v>
      </c>
      <c r="CT31" s="2" t="s">
        <v>166</v>
      </c>
      <c r="CU31" s="2" t="s">
        <v>447</v>
      </c>
      <c r="CV31" s="2" t="s">
        <v>404</v>
      </c>
      <c r="CW31" s="2" t="s">
        <v>142</v>
      </c>
      <c r="CX31" s="2" t="s">
        <v>132</v>
      </c>
      <c r="CY31" s="4">
        <v>1</v>
      </c>
      <c r="CZ31" s="8">
        <v>62.94</v>
      </c>
      <c r="DA31" s="4">
        <v>2</v>
      </c>
      <c r="DB31" s="8">
        <v>125.88</v>
      </c>
      <c r="DC31" s="7">
        <v>-0.5</v>
      </c>
      <c r="DD31" s="7">
        <v>-0.5</v>
      </c>
      <c r="DE31" s="2" t="s">
        <v>140</v>
      </c>
      <c r="DF31" s="2" t="s">
        <v>166</v>
      </c>
      <c r="DG31" s="2" t="s">
        <v>731</v>
      </c>
      <c r="DH31" s="2" t="s">
        <v>374</v>
      </c>
      <c r="DI31" s="2" t="s">
        <v>142</v>
      </c>
      <c r="DJ31" s="2" t="s">
        <v>132</v>
      </c>
      <c r="DK31" s="4">
        <v>2</v>
      </c>
      <c r="DL31" s="8">
        <v>126.18</v>
      </c>
      <c r="DM31" s="4">
        <v>9</v>
      </c>
      <c r="DN31" s="8">
        <v>567.81</v>
      </c>
      <c r="DO31" s="7">
        <v>-0.7778</v>
      </c>
      <c r="DP31" s="7">
        <v>-0.7778</v>
      </c>
      <c r="DQ31" s="2" t="s">
        <v>140</v>
      </c>
      <c r="DR31" s="2" t="s">
        <v>166</v>
      </c>
      <c r="DS31" s="2" t="s">
        <v>445</v>
      </c>
      <c r="DT31" s="2" t="s">
        <v>732</v>
      </c>
      <c r="DU31" s="2" t="s">
        <v>142</v>
      </c>
      <c r="DV31" s="2" t="s">
        <v>132</v>
      </c>
      <c r="DW31" s="4">
        <v>10</v>
      </c>
      <c r="DX31" s="8">
        <v>329.7</v>
      </c>
      <c r="DY31" s="4">
        <v>7</v>
      </c>
      <c r="DZ31" s="8">
        <v>264.67</v>
      </c>
      <c r="EA31" s="7">
        <v>0.4286</v>
      </c>
      <c r="EB31" s="7">
        <v>0.2457</v>
      </c>
      <c r="EC31" s="2" t="s">
        <v>140</v>
      </c>
      <c r="ED31" s="2" t="s">
        <v>166</v>
      </c>
      <c r="EE31" s="2" t="s">
        <v>445</v>
      </c>
      <c r="EF31" s="2" t="s">
        <v>733</v>
      </c>
      <c r="EG31" s="2" t="s">
        <v>142</v>
      </c>
      <c r="EH31" s="2" t="s">
        <v>132</v>
      </c>
      <c r="EI31" s="4">
        <v>4</v>
      </c>
      <c r="EJ31" s="8">
        <v>263.76</v>
      </c>
      <c r="EK31" s="4"/>
      <c r="EL31" s="8"/>
      <c r="EM31" s="7"/>
      <c r="EN31" s="7"/>
      <c r="EO31" s="2" t="s">
        <v>140</v>
      </c>
      <c r="EP31" s="2" t="s">
        <v>166</v>
      </c>
      <c r="EQ31" s="2" t="s">
        <v>261</v>
      </c>
      <c r="ER31" s="2" t="s">
        <v>734</v>
      </c>
      <c r="ES31" s="2" t="s">
        <v>142</v>
      </c>
      <c r="ET31" s="2" t="s">
        <v>132</v>
      </c>
      <c r="EU31" s="4">
        <v>5</v>
      </c>
      <c r="EV31" s="8">
        <v>314.7</v>
      </c>
      <c r="EW31" s="4">
        <v>8</v>
      </c>
      <c r="EX31" s="8">
        <v>503.52</v>
      </c>
      <c r="EY31" s="7">
        <v>-0.375</v>
      </c>
      <c r="EZ31" s="7">
        <v>-0.375</v>
      </c>
      <c r="FA31" s="2" t="s">
        <v>140</v>
      </c>
      <c r="FB31" s="2" t="s">
        <v>166</v>
      </c>
      <c r="FC31" s="2" t="s">
        <v>192</v>
      </c>
      <c r="FD31" s="2" t="s">
        <v>735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166</v>
      </c>
      <c r="FO31" s="2" t="s">
        <v>292</v>
      </c>
      <c r="FP31" s="2" t="s">
        <v>132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178</v>
      </c>
      <c r="FZ31" s="2" t="s">
        <v>166</v>
      </c>
      <c r="GA31" s="2" t="s">
        <v>132</v>
      </c>
      <c r="GB31" s="2" t="s">
        <v>132</v>
      </c>
      <c r="GC31" s="2" t="s">
        <v>142</v>
      </c>
      <c r="GD31" s="2" t="s">
        <v>132</v>
      </c>
      <c r="GE31" s="4">
        <v>1</v>
      </c>
      <c r="GF31" s="8">
        <v>31.47</v>
      </c>
      <c r="GG31" s="4">
        <v>1</v>
      </c>
      <c r="GH31" s="8">
        <v>62.94</v>
      </c>
      <c r="GI31" s="7"/>
      <c r="GJ31" s="7">
        <v>-0.5</v>
      </c>
      <c r="GK31" s="2" t="s">
        <v>140</v>
      </c>
      <c r="GL31" s="2" t="s">
        <v>166</v>
      </c>
      <c r="GM31" s="2" t="s">
        <v>188</v>
      </c>
      <c r="GN31" s="2" t="s">
        <v>736</v>
      </c>
      <c r="GO31" s="2" t="s">
        <v>183</v>
      </c>
      <c r="GP31" s="2" t="s">
        <v>132</v>
      </c>
      <c r="GQ31" s="4">
        <v>7</v>
      </c>
      <c r="GR31" s="8">
        <v>239.76</v>
      </c>
      <c r="GS31" s="4">
        <v>1</v>
      </c>
      <c r="GT31" s="8">
        <v>59.94</v>
      </c>
      <c r="GU31" s="7">
        <v>6</v>
      </c>
      <c r="GV31" s="7">
        <v>3</v>
      </c>
      <c r="GW31" s="2" t="s">
        <v>140</v>
      </c>
      <c r="GX31" s="2" t="s">
        <v>166</v>
      </c>
      <c r="GY31" s="2" t="s">
        <v>192</v>
      </c>
      <c r="GZ31" s="2" t="s">
        <v>154</v>
      </c>
      <c r="HA31" s="2" t="s">
        <v>142</v>
      </c>
      <c r="HB31" s="2" t="s">
        <v>132</v>
      </c>
      <c r="HC31" s="4">
        <v>1</v>
      </c>
      <c r="HD31" s="8">
        <v>62.94</v>
      </c>
      <c r="HE31" s="4"/>
      <c r="HF31" s="8"/>
      <c r="HG31" s="7"/>
      <c r="HH31" s="7"/>
      <c r="HI31" s="2" t="s">
        <v>140</v>
      </c>
      <c r="HJ31" s="2" t="s">
        <v>166</v>
      </c>
      <c r="HK31" s="2" t="s">
        <v>233</v>
      </c>
      <c r="HL31" s="2" t="s">
        <v>737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165</v>
      </c>
      <c r="HV31" s="2" t="s">
        <v>166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166</v>
      </c>
      <c r="II31" s="2" t="s">
        <v>668</v>
      </c>
      <c r="IJ31" s="2" t="s">
        <v>738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178</v>
      </c>
      <c r="IT31" s="2" t="s">
        <v>166</v>
      </c>
      <c r="IU31" s="2" t="s">
        <v>132</v>
      </c>
      <c r="IV31" s="2" t="s">
        <v>132</v>
      </c>
      <c r="IW31" s="2" t="s">
        <v>142</v>
      </c>
      <c r="IX31" s="2" t="s">
        <v>132</v>
      </c>
      <c r="IY31" s="4">
        <v>1</v>
      </c>
      <c r="IZ31" s="8">
        <v>62.65</v>
      </c>
      <c r="JA31" s="4">
        <v>1</v>
      </c>
      <c r="JB31" s="8">
        <v>62.65</v>
      </c>
      <c r="JC31" s="7"/>
      <c r="JD31" s="7"/>
      <c r="JE31" s="2" t="s">
        <v>140</v>
      </c>
      <c r="JF31" s="2" t="s">
        <v>166</v>
      </c>
      <c r="JG31" s="2" t="s">
        <v>445</v>
      </c>
      <c r="JH31" s="2" t="s">
        <v>585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166</v>
      </c>
      <c r="JS31" s="2" t="s">
        <v>364</v>
      </c>
      <c r="JT31" s="2" t="s">
        <v>132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166</v>
      </c>
      <c r="KE31" s="2" t="s">
        <v>445</v>
      </c>
      <c r="KF31" s="2" t="s">
        <v>739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178</v>
      </c>
      <c r="KP31" s="2" t="s">
        <v>166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>
        <v>1</v>
      </c>
      <c r="KV31" s="8">
        <v>33</v>
      </c>
      <c r="KW31" s="4">
        <v>14</v>
      </c>
      <c r="KX31" s="8">
        <v>494.99</v>
      </c>
      <c r="KY31" s="7">
        <v>-0.9286</v>
      </c>
      <c r="KZ31" s="7">
        <v>-0.9333</v>
      </c>
      <c r="LA31" s="2" t="s">
        <v>140</v>
      </c>
      <c r="LB31" s="2" t="s">
        <v>166</v>
      </c>
      <c r="LC31" s="2" t="s">
        <v>448</v>
      </c>
      <c r="LD31" s="2" t="s">
        <v>262</v>
      </c>
      <c r="LE31" s="2" t="s">
        <v>183</v>
      </c>
      <c r="LF31" s="2" t="s">
        <v>132</v>
      </c>
      <c r="LG31" s="4"/>
      <c r="LH31" s="8"/>
      <c r="LI31" s="4"/>
      <c r="LJ31" s="8"/>
      <c r="LK31" s="7"/>
      <c r="LL31" s="7"/>
      <c r="LM31" s="2" t="s">
        <v>178</v>
      </c>
      <c r="LN31" s="2" t="s">
        <v>166</v>
      </c>
      <c r="LO31" s="2" t="s">
        <v>132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159</v>
      </c>
      <c r="ML31" s="2" t="s">
        <v>166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178</v>
      </c>
      <c r="NV31" s="2" t="s">
        <v>166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132</v>
      </c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4"/>
      <c r="ON31" s="8"/>
      <c r="OO31" s="4"/>
      <c r="OP31" s="8"/>
      <c r="OQ31" s="7"/>
      <c r="OR31" s="7"/>
      <c r="OS31" s="2" t="s">
        <v>181</v>
      </c>
      <c r="OT31" s="2" t="s">
        <v>166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181</v>
      </c>
      <c r="PF31" s="2" t="s">
        <v>166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178</v>
      </c>
      <c r="PR31" s="2" t="s">
        <v>166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159</v>
      </c>
      <c r="RB31" s="2" t="s">
        <v>166</v>
      </c>
      <c r="RC31" s="2" t="s">
        <v>132</v>
      </c>
      <c r="RD31" s="2" t="s">
        <v>132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178</v>
      </c>
      <c r="RN31" s="2" t="s">
        <v>166</v>
      </c>
      <c r="RO31" s="2" t="s">
        <v>132</v>
      </c>
      <c r="RP31" s="2" t="s">
        <v>132</v>
      </c>
      <c r="RQ31" s="2" t="s">
        <v>142</v>
      </c>
      <c r="RR31" s="2" t="s">
        <v>132</v>
      </c>
    </row>
    <row r="32">
      <c r="A32" s="2" t="s">
        <v>740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741</v>
      </c>
      <c r="G32" s="2" t="s">
        <v>741</v>
      </c>
      <c r="H32" s="2" t="s">
        <v>741</v>
      </c>
      <c r="I32" s="2" t="s">
        <v>742</v>
      </c>
      <c r="J32" s="2" t="s">
        <v>127</v>
      </c>
      <c r="K32" s="2" t="s">
        <v>743</v>
      </c>
      <c r="L32" s="3">
        <v>47.61</v>
      </c>
      <c r="M32" s="3">
        <v>49.99</v>
      </c>
      <c r="N32" s="3">
        <v>99.99</v>
      </c>
      <c r="O32" s="2" t="s">
        <v>421</v>
      </c>
      <c r="P32" s="2" t="s">
        <v>422</v>
      </c>
      <c r="Q32" s="2" t="s">
        <v>131</v>
      </c>
      <c r="R32" s="2" t="s">
        <v>132</v>
      </c>
      <c r="S32" s="2" t="s">
        <v>744</v>
      </c>
      <c r="T32" s="2" t="s">
        <v>132</v>
      </c>
      <c r="U32" s="2" t="s">
        <v>134</v>
      </c>
      <c r="V32" s="2" t="s">
        <v>396</v>
      </c>
      <c r="W32" s="2" t="s">
        <v>247</v>
      </c>
      <c r="X32" s="2" t="s">
        <v>745</v>
      </c>
      <c r="Y32" s="2" t="s">
        <v>249</v>
      </c>
      <c r="Z32" s="4"/>
      <c r="AA32" s="4">
        <f>=ROUNDDOWN({0},0)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>
        <v>0.6685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35</v>
      </c>
      <c r="AQ32" s="8">
        <v>1885.15</v>
      </c>
      <c r="AR32" s="4">
        <v>48</v>
      </c>
      <c r="AS32" s="8">
        <v>2367.42</v>
      </c>
      <c r="AT32" s="7">
        <v>-0.2708</v>
      </c>
      <c r="AU32" s="7">
        <v>-0.2037</v>
      </c>
      <c r="AV32" s="4">
        <v>35</v>
      </c>
      <c r="AW32" s="8">
        <v>1885.15</v>
      </c>
      <c r="AX32" s="4">
        <v>48</v>
      </c>
      <c r="AY32" s="8">
        <v>2367.42</v>
      </c>
      <c r="AZ32" s="7">
        <v>-0.2708</v>
      </c>
      <c r="BA32" s="7">
        <v>-0.2037</v>
      </c>
      <c r="BB32" s="7">
        <v>1</v>
      </c>
      <c r="BC32" s="4">
        <v>35</v>
      </c>
      <c r="BD32" s="8">
        <v>1885.15</v>
      </c>
      <c r="BE32" s="4">
        <v>48</v>
      </c>
      <c r="BF32" s="8">
        <v>2367.42</v>
      </c>
      <c r="BG32" s="7">
        <v>-0.2708</v>
      </c>
      <c r="BH32" s="7">
        <v>-0.2037</v>
      </c>
      <c r="BI32" s="7">
        <v>1</v>
      </c>
      <c r="BJ32" s="4">
        <v>35</v>
      </c>
      <c r="BK32" s="8">
        <v>1885.15</v>
      </c>
      <c r="BL32" s="2" t="s">
        <v>746</v>
      </c>
      <c r="BM32" s="7">
        <v>1</v>
      </c>
      <c r="BN32" s="7">
        <v>1</v>
      </c>
      <c r="BO32" s="4"/>
      <c r="BP32" s="8"/>
      <c r="BQ32" s="4">
        <v>6</v>
      </c>
      <c r="BR32" s="8">
        <v>328.5</v>
      </c>
      <c r="BS32" s="7">
        <v>-1</v>
      </c>
      <c r="BT32" s="7">
        <v>-1</v>
      </c>
      <c r="BU32" s="2" t="s">
        <v>140</v>
      </c>
      <c r="BV32" s="2" t="s">
        <v>166</v>
      </c>
      <c r="BW32" s="2" t="s">
        <v>132</v>
      </c>
      <c r="BX32" s="2" t="s">
        <v>190</v>
      </c>
      <c r="BY32" s="2" t="s">
        <v>142</v>
      </c>
      <c r="BZ32" s="2" t="s">
        <v>132</v>
      </c>
      <c r="CA32" s="4">
        <v>2</v>
      </c>
      <c r="CB32" s="8">
        <v>50</v>
      </c>
      <c r="CC32" s="4">
        <v>8</v>
      </c>
      <c r="CD32" s="8">
        <v>299.96</v>
      </c>
      <c r="CE32" s="7">
        <v>-0.75</v>
      </c>
      <c r="CF32" s="7">
        <v>-0.8333</v>
      </c>
      <c r="CG32" s="2" t="s">
        <v>140</v>
      </c>
      <c r="CH32" s="2" t="s">
        <v>166</v>
      </c>
      <c r="CI32" s="2" t="s">
        <v>252</v>
      </c>
      <c r="CJ32" s="2" t="s">
        <v>630</v>
      </c>
      <c r="CK32" s="2" t="s">
        <v>183</v>
      </c>
      <c r="CL32" s="2" t="s">
        <v>132</v>
      </c>
      <c r="CM32" s="4">
        <v>1</v>
      </c>
      <c r="CN32" s="8">
        <v>68.97</v>
      </c>
      <c r="CO32" s="4">
        <v>5</v>
      </c>
      <c r="CP32" s="8">
        <v>329.7</v>
      </c>
      <c r="CQ32" s="7">
        <v>-0.8</v>
      </c>
      <c r="CR32" s="7">
        <v>-0.7908</v>
      </c>
      <c r="CS32" s="2" t="s">
        <v>140</v>
      </c>
      <c r="CT32" s="2" t="s">
        <v>166</v>
      </c>
      <c r="CU32" s="2" t="s">
        <v>629</v>
      </c>
      <c r="CV32" s="2" t="s">
        <v>747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165</v>
      </c>
      <c r="DF32" s="2" t="s">
        <v>166</v>
      </c>
      <c r="DG32" s="2" t="s">
        <v>132</v>
      </c>
      <c r="DH32" s="2" t="s">
        <v>132</v>
      </c>
      <c r="DI32" s="2" t="s">
        <v>142</v>
      </c>
      <c r="DJ32" s="2" t="s">
        <v>132</v>
      </c>
      <c r="DK32" s="4">
        <v>24</v>
      </c>
      <c r="DL32" s="8">
        <v>1343.76</v>
      </c>
      <c r="DM32" s="4">
        <v>7</v>
      </c>
      <c r="DN32" s="8">
        <v>391.93</v>
      </c>
      <c r="DO32" s="7">
        <v>2.4286</v>
      </c>
      <c r="DP32" s="7">
        <v>2.4286</v>
      </c>
      <c r="DQ32" s="2" t="s">
        <v>140</v>
      </c>
      <c r="DR32" s="2" t="s">
        <v>166</v>
      </c>
      <c r="DS32" s="2" t="s">
        <v>355</v>
      </c>
      <c r="DT32" s="2" t="s">
        <v>570</v>
      </c>
      <c r="DU32" s="2" t="s">
        <v>142</v>
      </c>
      <c r="DV32" s="2" t="s">
        <v>132</v>
      </c>
      <c r="DW32" s="4"/>
      <c r="DX32" s="8"/>
      <c r="DY32" s="4">
        <v>1</v>
      </c>
      <c r="DZ32" s="8">
        <v>27.49</v>
      </c>
      <c r="EA32" s="7">
        <v>-1</v>
      </c>
      <c r="EB32" s="7">
        <v>-1</v>
      </c>
      <c r="EC32" s="2" t="s">
        <v>140</v>
      </c>
      <c r="ED32" s="2" t="s">
        <v>166</v>
      </c>
      <c r="EE32" s="2" t="s">
        <v>259</v>
      </c>
      <c r="EF32" s="2" t="s">
        <v>748</v>
      </c>
      <c r="EG32" s="2" t="s">
        <v>142</v>
      </c>
      <c r="EH32" s="2" t="s">
        <v>132</v>
      </c>
      <c r="EI32" s="4">
        <v>1</v>
      </c>
      <c r="EJ32" s="8">
        <v>54.99</v>
      </c>
      <c r="EK32" s="4">
        <v>5</v>
      </c>
      <c r="EL32" s="8">
        <v>274.95</v>
      </c>
      <c r="EM32" s="7">
        <v>-0.8</v>
      </c>
      <c r="EN32" s="7">
        <v>-0.8</v>
      </c>
      <c r="EO32" s="2" t="s">
        <v>140</v>
      </c>
      <c r="EP32" s="2" t="s">
        <v>166</v>
      </c>
      <c r="EQ32" s="2" t="s">
        <v>261</v>
      </c>
      <c r="ER32" s="2" t="s">
        <v>374</v>
      </c>
      <c r="ES32" s="2" t="s">
        <v>142</v>
      </c>
      <c r="ET32" s="2" t="s">
        <v>132</v>
      </c>
      <c r="EU32" s="4">
        <v>7</v>
      </c>
      <c r="EV32" s="8">
        <v>367.43</v>
      </c>
      <c r="EW32" s="4">
        <v>5</v>
      </c>
      <c r="EX32" s="8">
        <v>262.45</v>
      </c>
      <c r="EY32" s="7">
        <v>0.4</v>
      </c>
      <c r="EZ32" s="7">
        <v>0.4</v>
      </c>
      <c r="FA32" s="2" t="s">
        <v>140</v>
      </c>
      <c r="FB32" s="2" t="s">
        <v>166</v>
      </c>
      <c r="FC32" s="2" t="s">
        <v>154</v>
      </c>
      <c r="FD32" s="2" t="s">
        <v>372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178</v>
      </c>
      <c r="FN32" s="2" t="s">
        <v>166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178</v>
      </c>
      <c r="FZ32" s="2" t="s">
        <v>166</v>
      </c>
      <c r="GA32" s="2" t="s">
        <v>132</v>
      </c>
      <c r="GB32" s="2" t="s">
        <v>132</v>
      </c>
      <c r="GC32" s="2" t="s">
        <v>142</v>
      </c>
      <c r="GD32" s="2" t="s">
        <v>132</v>
      </c>
      <c r="GE32" s="4"/>
      <c r="GF32" s="8"/>
      <c r="GG32" s="4">
        <v>6</v>
      </c>
      <c r="GH32" s="8">
        <v>314.94</v>
      </c>
      <c r="GI32" s="7">
        <v>-1</v>
      </c>
      <c r="GJ32" s="7">
        <v>-1</v>
      </c>
      <c r="GK32" s="2" t="s">
        <v>140</v>
      </c>
      <c r="GL32" s="2" t="s">
        <v>166</v>
      </c>
      <c r="GM32" s="2" t="s">
        <v>205</v>
      </c>
      <c r="GN32" s="2" t="s">
        <v>749</v>
      </c>
      <c r="GO32" s="2" t="s">
        <v>183</v>
      </c>
      <c r="GP32" s="2" t="s">
        <v>132</v>
      </c>
      <c r="GQ32" s="4"/>
      <c r="GR32" s="8"/>
      <c r="GS32" s="4"/>
      <c r="GT32" s="8"/>
      <c r="GU32" s="7"/>
      <c r="GV32" s="7"/>
      <c r="GW32" s="2" t="s">
        <v>178</v>
      </c>
      <c r="GX32" s="2" t="s">
        <v>166</v>
      </c>
      <c r="GY32" s="2" t="s">
        <v>132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181</v>
      </c>
      <c r="HJ32" s="2" t="s">
        <v>166</v>
      </c>
      <c r="HK32" s="2" t="s">
        <v>132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178</v>
      </c>
      <c r="HV32" s="2" t="s">
        <v>166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166</v>
      </c>
      <c r="II32" s="2" t="s">
        <v>267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178</v>
      </c>
      <c r="IT32" s="2" t="s">
        <v>166</v>
      </c>
      <c r="IU32" s="2" t="s">
        <v>132</v>
      </c>
      <c r="IV32" s="2" t="s">
        <v>132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178</v>
      </c>
      <c r="JF32" s="2" t="s">
        <v>166</v>
      </c>
      <c r="JG32" s="2" t="s">
        <v>132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166</v>
      </c>
      <c r="JS32" s="2" t="s">
        <v>750</v>
      </c>
      <c r="JT32" s="2" t="s">
        <v>132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166</v>
      </c>
      <c r="KE32" s="2" t="s">
        <v>679</v>
      </c>
      <c r="KF32" s="2" t="s">
        <v>132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178</v>
      </c>
      <c r="KP32" s="2" t="s">
        <v>166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>
        <v>5</v>
      </c>
      <c r="KX32" s="8">
        <v>137.5</v>
      </c>
      <c r="KY32" s="7">
        <v>-1</v>
      </c>
      <c r="KZ32" s="7">
        <v>-1</v>
      </c>
      <c r="LA32" s="2" t="s">
        <v>140</v>
      </c>
      <c r="LB32" s="2" t="s">
        <v>166</v>
      </c>
      <c r="LC32" s="2" t="s">
        <v>273</v>
      </c>
      <c r="LD32" s="2" t="s">
        <v>432</v>
      </c>
      <c r="LE32" s="2" t="s">
        <v>183</v>
      </c>
      <c r="LF32" s="2" t="s">
        <v>132</v>
      </c>
      <c r="LG32" s="4"/>
      <c r="LH32" s="8"/>
      <c r="LI32" s="4"/>
      <c r="LJ32" s="8"/>
      <c r="LK32" s="7"/>
      <c r="LL32" s="7"/>
      <c r="LM32" s="2" t="s">
        <v>178</v>
      </c>
      <c r="LN32" s="2" t="s">
        <v>166</v>
      </c>
      <c r="LO32" s="2" t="s">
        <v>132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178</v>
      </c>
      <c r="LZ32" s="2" t="s">
        <v>166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159</v>
      </c>
      <c r="ML32" s="2" t="s">
        <v>166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178</v>
      </c>
      <c r="NV32" s="2" t="s">
        <v>166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181</v>
      </c>
      <c r="OT32" s="2" t="s">
        <v>166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181</v>
      </c>
      <c r="PF32" s="2" t="s">
        <v>166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178</v>
      </c>
      <c r="PR32" s="2" t="s">
        <v>166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178</v>
      </c>
      <c r="RB32" s="2" t="s">
        <v>166</v>
      </c>
      <c r="RC32" s="2" t="s">
        <v>132</v>
      </c>
      <c r="RD32" s="2" t="s">
        <v>132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178</v>
      </c>
      <c r="RN32" s="2" t="s">
        <v>166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751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752</v>
      </c>
      <c r="G33" s="2" t="s">
        <v>752</v>
      </c>
      <c r="H33" s="2" t="s">
        <v>752</v>
      </c>
      <c r="I33" s="2" t="s">
        <v>753</v>
      </c>
      <c r="J33" s="2" t="s">
        <v>127</v>
      </c>
      <c r="K33" s="2" t="s">
        <v>754</v>
      </c>
      <c r="L33" s="3">
        <v>52.11</v>
      </c>
      <c r="M33" s="3">
        <v>54.72</v>
      </c>
      <c r="N33" s="3">
        <v>109.99</v>
      </c>
      <c r="O33" s="2" t="s">
        <v>727</v>
      </c>
      <c r="P33" s="2" t="s">
        <v>422</v>
      </c>
      <c r="Q33" s="2" t="s">
        <v>131</v>
      </c>
      <c r="R33" s="2" t="s">
        <v>132</v>
      </c>
      <c r="S33" s="2" t="s">
        <v>755</v>
      </c>
      <c r="T33" s="2" t="s">
        <v>132</v>
      </c>
      <c r="U33" s="2" t="s">
        <v>315</v>
      </c>
      <c r="V33" s="2" t="s">
        <v>396</v>
      </c>
      <c r="W33" s="2" t="s">
        <v>247</v>
      </c>
      <c r="X33" s="2" t="s">
        <v>441</v>
      </c>
      <c r="Y33" s="2" t="s">
        <v>536</v>
      </c>
      <c r="Z33" s="4"/>
      <c r="AA33" s="4">
        <f>=ROUNDDOWN({0},0)</f>
      </c>
      <c r="AB33" s="5">
        <v>0.3</v>
      </c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29</v>
      </c>
      <c r="AQ33" s="8">
        <v>1668.05</v>
      </c>
      <c r="AR33" s="4">
        <v>73</v>
      </c>
      <c r="AS33" s="8">
        <v>4554.62</v>
      </c>
      <c r="AT33" s="7">
        <v>-0.6027</v>
      </c>
      <c r="AU33" s="7">
        <v>-0.6338</v>
      </c>
      <c r="AV33" s="4">
        <v>29</v>
      </c>
      <c r="AW33" s="8">
        <v>1668.05</v>
      </c>
      <c r="AX33" s="4">
        <v>73</v>
      </c>
      <c r="AY33" s="8">
        <v>4554.62</v>
      </c>
      <c r="AZ33" s="7">
        <v>-0.6027</v>
      </c>
      <c r="BA33" s="7">
        <v>-0.6338</v>
      </c>
      <c r="BB33" s="7">
        <v>1</v>
      </c>
      <c r="BC33" s="4">
        <v>29</v>
      </c>
      <c r="BD33" s="8">
        <v>1668.05</v>
      </c>
      <c r="BE33" s="4">
        <v>73</v>
      </c>
      <c r="BF33" s="8">
        <v>4554.62</v>
      </c>
      <c r="BG33" s="7">
        <v>-0.6027</v>
      </c>
      <c r="BH33" s="7">
        <v>-0.6338</v>
      </c>
      <c r="BI33" s="7">
        <v>1</v>
      </c>
      <c r="BJ33" s="4">
        <v>29</v>
      </c>
      <c r="BK33" s="8">
        <v>1668.05</v>
      </c>
      <c r="BL33" s="2" t="s">
        <v>756</v>
      </c>
      <c r="BM33" s="7">
        <v>1</v>
      </c>
      <c r="BN33" s="7">
        <v>1</v>
      </c>
      <c r="BO33" s="4">
        <v>1</v>
      </c>
      <c r="BP33" s="8">
        <v>63.08</v>
      </c>
      <c r="BQ33" s="4">
        <v>36</v>
      </c>
      <c r="BR33" s="8">
        <v>2270.88</v>
      </c>
      <c r="BS33" s="7">
        <v>-0.9722</v>
      </c>
      <c r="BT33" s="7">
        <v>-0.9722</v>
      </c>
      <c r="BU33" s="2" t="s">
        <v>140</v>
      </c>
      <c r="BV33" s="2" t="s">
        <v>166</v>
      </c>
      <c r="BW33" s="2" t="s">
        <v>132</v>
      </c>
      <c r="BX33" s="2" t="s">
        <v>132</v>
      </c>
      <c r="BY33" s="2" t="s">
        <v>142</v>
      </c>
      <c r="BZ33" s="2" t="s">
        <v>132</v>
      </c>
      <c r="CA33" s="4"/>
      <c r="CB33" s="8"/>
      <c r="CC33" s="4">
        <v>1</v>
      </c>
      <c r="CD33" s="8">
        <v>57.59</v>
      </c>
      <c r="CE33" s="7">
        <v>-1</v>
      </c>
      <c r="CF33" s="7">
        <v>-1</v>
      </c>
      <c r="CG33" s="2" t="s">
        <v>140</v>
      </c>
      <c r="CH33" s="2" t="s">
        <v>166</v>
      </c>
      <c r="CI33" s="2" t="s">
        <v>459</v>
      </c>
      <c r="CJ33" s="2" t="s">
        <v>757</v>
      </c>
      <c r="CK33" s="2" t="s">
        <v>142</v>
      </c>
      <c r="CL33" s="2" t="s">
        <v>132</v>
      </c>
      <c r="CM33" s="4">
        <v>2</v>
      </c>
      <c r="CN33" s="8">
        <v>109.42</v>
      </c>
      <c r="CO33" s="4">
        <v>12</v>
      </c>
      <c r="CP33" s="8">
        <v>701.75</v>
      </c>
      <c r="CQ33" s="7">
        <v>-0.8333</v>
      </c>
      <c r="CR33" s="7">
        <v>-0.8441</v>
      </c>
      <c r="CS33" s="2" t="s">
        <v>140</v>
      </c>
      <c r="CT33" s="2" t="s">
        <v>166</v>
      </c>
      <c r="CU33" s="2" t="s">
        <v>536</v>
      </c>
      <c r="CV33" s="2" t="s">
        <v>735</v>
      </c>
      <c r="CW33" s="2" t="s">
        <v>142</v>
      </c>
      <c r="CX33" s="2" t="s">
        <v>132</v>
      </c>
      <c r="CY33" s="4">
        <v>2</v>
      </c>
      <c r="CZ33" s="8">
        <v>114.89</v>
      </c>
      <c r="DA33" s="4">
        <v>2</v>
      </c>
      <c r="DB33" s="8">
        <v>120.94</v>
      </c>
      <c r="DC33" s="7"/>
      <c r="DD33" s="7">
        <v>-0.05</v>
      </c>
      <c r="DE33" s="2" t="s">
        <v>140</v>
      </c>
      <c r="DF33" s="2" t="s">
        <v>166</v>
      </c>
      <c r="DG33" s="2" t="s">
        <v>229</v>
      </c>
      <c r="DH33" s="2" t="s">
        <v>758</v>
      </c>
      <c r="DI33" s="2" t="s">
        <v>142</v>
      </c>
      <c r="DJ33" s="2" t="s">
        <v>132</v>
      </c>
      <c r="DK33" s="4">
        <v>7</v>
      </c>
      <c r="DL33" s="8">
        <v>393.3</v>
      </c>
      <c r="DM33" s="4">
        <v>16</v>
      </c>
      <c r="DN33" s="8">
        <v>1032</v>
      </c>
      <c r="DO33" s="7">
        <v>-0.5625</v>
      </c>
      <c r="DP33" s="7">
        <v>-0.6189</v>
      </c>
      <c r="DQ33" s="2" t="s">
        <v>140</v>
      </c>
      <c r="DR33" s="2" t="s">
        <v>166</v>
      </c>
      <c r="DS33" s="2" t="s">
        <v>548</v>
      </c>
      <c r="DT33" s="2" t="s">
        <v>759</v>
      </c>
      <c r="DU33" s="2" t="s">
        <v>142</v>
      </c>
      <c r="DV33" s="2" t="s">
        <v>132</v>
      </c>
      <c r="DW33" s="4">
        <v>1</v>
      </c>
      <c r="DX33" s="8">
        <v>63.35</v>
      </c>
      <c r="DY33" s="4">
        <v>3</v>
      </c>
      <c r="DZ33" s="8">
        <v>190.05</v>
      </c>
      <c r="EA33" s="7">
        <v>-0.6667</v>
      </c>
      <c r="EB33" s="7">
        <v>-0.6667</v>
      </c>
      <c r="EC33" s="2" t="s">
        <v>140</v>
      </c>
      <c r="ED33" s="2" t="s">
        <v>166</v>
      </c>
      <c r="EE33" s="2" t="s">
        <v>364</v>
      </c>
      <c r="EF33" s="2" t="s">
        <v>760</v>
      </c>
      <c r="EG33" s="2" t="s">
        <v>142</v>
      </c>
      <c r="EH33" s="2" t="s">
        <v>132</v>
      </c>
      <c r="EI33" s="4">
        <v>2</v>
      </c>
      <c r="EJ33" s="8">
        <v>129</v>
      </c>
      <c r="EK33" s="4"/>
      <c r="EL33" s="8"/>
      <c r="EM33" s="7"/>
      <c r="EN33" s="7"/>
      <c r="EO33" s="2" t="s">
        <v>140</v>
      </c>
      <c r="EP33" s="2" t="s">
        <v>166</v>
      </c>
      <c r="EQ33" s="2" t="s">
        <v>261</v>
      </c>
      <c r="ER33" s="2" t="s">
        <v>761</v>
      </c>
      <c r="ES33" s="2" t="s">
        <v>142</v>
      </c>
      <c r="ET33" s="2" t="s">
        <v>132</v>
      </c>
      <c r="EU33" s="4">
        <v>9</v>
      </c>
      <c r="EV33" s="8">
        <v>523.09</v>
      </c>
      <c r="EW33" s="4">
        <v>3</v>
      </c>
      <c r="EX33" s="8">
        <v>181.41</v>
      </c>
      <c r="EY33" s="7">
        <v>2</v>
      </c>
      <c r="EZ33" s="7">
        <v>1.8835</v>
      </c>
      <c r="FA33" s="2" t="s">
        <v>140</v>
      </c>
      <c r="FB33" s="2" t="s">
        <v>166</v>
      </c>
      <c r="FC33" s="2" t="s">
        <v>237</v>
      </c>
      <c r="FD33" s="2" t="s">
        <v>762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178</v>
      </c>
      <c r="FN33" s="2" t="s">
        <v>166</v>
      </c>
      <c r="FO33" s="2" t="s">
        <v>132</v>
      </c>
      <c r="FP33" s="2" t="s">
        <v>132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178</v>
      </c>
      <c r="FZ33" s="2" t="s">
        <v>166</v>
      </c>
      <c r="GA33" s="2" t="s">
        <v>132</v>
      </c>
      <c r="GB33" s="2" t="s">
        <v>132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166</v>
      </c>
      <c r="GM33" s="2" t="s">
        <v>389</v>
      </c>
      <c r="GN33" s="2" t="s">
        <v>132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166</v>
      </c>
      <c r="GY33" s="2" t="s">
        <v>162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181</v>
      </c>
      <c r="HJ33" s="2" t="s">
        <v>166</v>
      </c>
      <c r="HK33" s="2" t="s">
        <v>132</v>
      </c>
      <c r="HL33" s="2" t="s">
        <v>132</v>
      </c>
      <c r="HM33" s="2" t="s">
        <v>142</v>
      </c>
      <c r="HN33" s="2" t="s">
        <v>132</v>
      </c>
      <c r="HO33" s="4">
        <v>1</v>
      </c>
      <c r="HP33" s="8">
        <v>59.09</v>
      </c>
      <c r="HQ33" s="4"/>
      <c r="HR33" s="8"/>
      <c r="HS33" s="7"/>
      <c r="HT33" s="7"/>
      <c r="HU33" s="2" t="s">
        <v>140</v>
      </c>
      <c r="HV33" s="2" t="s">
        <v>166</v>
      </c>
      <c r="HW33" s="2" t="s">
        <v>545</v>
      </c>
      <c r="HX33" s="2" t="s">
        <v>763</v>
      </c>
      <c r="HY33" s="2" t="s">
        <v>142</v>
      </c>
      <c r="HZ33" s="2" t="s">
        <v>132</v>
      </c>
      <c r="IA33" s="4">
        <v>1</v>
      </c>
      <c r="IB33" s="8">
        <v>35.56</v>
      </c>
      <c r="IC33" s="4"/>
      <c r="ID33" s="8"/>
      <c r="IE33" s="7"/>
      <c r="IF33" s="7"/>
      <c r="IG33" s="2" t="s">
        <v>140</v>
      </c>
      <c r="IH33" s="2" t="s">
        <v>166</v>
      </c>
      <c r="II33" s="2" t="s">
        <v>547</v>
      </c>
      <c r="IJ33" s="2" t="s">
        <v>764</v>
      </c>
      <c r="IK33" s="2" t="s">
        <v>142</v>
      </c>
      <c r="IL33" s="2" t="s">
        <v>132</v>
      </c>
      <c r="IM33" s="4">
        <v>3</v>
      </c>
      <c r="IN33" s="8">
        <v>177.27</v>
      </c>
      <c r="IO33" s="4"/>
      <c r="IP33" s="8"/>
      <c r="IQ33" s="7"/>
      <c r="IR33" s="7"/>
      <c r="IS33" s="2" t="s">
        <v>140</v>
      </c>
      <c r="IT33" s="2" t="s">
        <v>166</v>
      </c>
      <c r="IU33" s="2" t="s">
        <v>208</v>
      </c>
      <c r="IV33" s="2" t="s">
        <v>765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178</v>
      </c>
      <c r="JF33" s="2" t="s">
        <v>166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166</v>
      </c>
      <c r="JS33" s="2" t="s">
        <v>766</v>
      </c>
      <c r="JT33" s="2" t="s">
        <v>132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166</v>
      </c>
      <c r="KE33" s="2" t="s">
        <v>364</v>
      </c>
      <c r="KF33" s="2" t="s">
        <v>132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140</v>
      </c>
      <c r="KP33" s="2" t="s">
        <v>166</v>
      </c>
      <c r="KQ33" s="2" t="s">
        <v>214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159</v>
      </c>
      <c r="LB33" s="2" t="s">
        <v>166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178</v>
      </c>
      <c r="LN33" s="2" t="s">
        <v>166</v>
      </c>
      <c r="LO33" s="2" t="s">
        <v>132</v>
      </c>
      <c r="LP33" s="2" t="s">
        <v>132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178</v>
      </c>
      <c r="LZ33" s="2" t="s">
        <v>166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159</v>
      </c>
      <c r="ML33" s="2" t="s">
        <v>166</v>
      </c>
      <c r="MM33" s="2" t="s">
        <v>132</v>
      </c>
      <c r="MN33" s="2" t="s">
        <v>132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178</v>
      </c>
      <c r="NV33" s="2" t="s">
        <v>166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178</v>
      </c>
      <c r="OH33" s="2" t="s">
        <v>166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181</v>
      </c>
      <c r="OT33" s="2" t="s">
        <v>166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181</v>
      </c>
      <c r="PF33" s="2" t="s">
        <v>166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178</v>
      </c>
      <c r="PR33" s="2" t="s">
        <v>166</v>
      </c>
      <c r="PS33" s="2" t="s">
        <v>132</v>
      </c>
      <c r="PT33" s="2" t="s">
        <v>132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178</v>
      </c>
      <c r="QP33" s="2" t="s">
        <v>166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178</v>
      </c>
      <c r="RB33" s="2" t="s">
        <v>166</v>
      </c>
      <c r="RC33" s="2" t="s">
        <v>132</v>
      </c>
      <c r="RD33" s="2" t="s">
        <v>132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178</v>
      </c>
      <c r="RN33" s="2" t="s">
        <v>166</v>
      </c>
      <c r="RO33" s="2" t="s">
        <v>132</v>
      </c>
      <c r="RP33" s="2" t="s">
        <v>132</v>
      </c>
      <c r="RQ33" s="2" t="s">
        <v>142</v>
      </c>
      <c r="RR33" s="2" t="s">
        <v>132</v>
      </c>
    </row>
    <row r="34">
      <c r="A34" s="2" t="s">
        <v>767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768</v>
      </c>
      <c r="G34" s="2" t="s">
        <v>768</v>
      </c>
      <c r="H34" s="2" t="s">
        <v>768</v>
      </c>
      <c r="I34" s="2" t="s">
        <v>769</v>
      </c>
      <c r="J34" s="2" t="s">
        <v>127</v>
      </c>
      <c r="K34" s="2" t="s">
        <v>128</v>
      </c>
      <c r="L34" s="3">
        <v>54.24</v>
      </c>
      <c r="M34" s="3">
        <v>56.95</v>
      </c>
      <c r="N34" s="3">
        <v>104.99</v>
      </c>
      <c r="O34" s="2" t="s">
        <v>421</v>
      </c>
      <c r="P34" s="2" t="s">
        <v>422</v>
      </c>
      <c r="Q34" s="2" t="s">
        <v>131</v>
      </c>
      <c r="R34" s="2" t="s">
        <v>132</v>
      </c>
      <c r="S34" s="2" t="s">
        <v>770</v>
      </c>
      <c r="T34" s="2" t="s">
        <v>132</v>
      </c>
      <c r="U34" s="2" t="s">
        <v>134</v>
      </c>
      <c r="V34" s="2" t="s">
        <v>396</v>
      </c>
      <c r="W34" s="2" t="s">
        <v>187</v>
      </c>
      <c r="X34" s="2" t="s">
        <v>247</v>
      </c>
      <c r="Y34" s="2" t="s">
        <v>771</v>
      </c>
      <c r="Z34" s="4"/>
      <c r="AA34" s="4">
        <f>=ROUNDDOWN({0},0)</f>
      </c>
      <c r="AB34" s="5"/>
      <c r="AC34" s="2" t="s">
        <v>132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/>
      <c r="AQ34" s="8"/>
      <c r="AR34" s="4">
        <v>75</v>
      </c>
      <c r="AS34" s="8">
        <v>4271.96</v>
      </c>
      <c r="AT34" s="7">
        <v>-1</v>
      </c>
      <c r="AU34" s="7">
        <v>-1</v>
      </c>
      <c r="AV34" s="4"/>
      <c r="AW34" s="8"/>
      <c r="AX34" s="4">
        <v>75</v>
      </c>
      <c r="AY34" s="8">
        <v>4271.96</v>
      </c>
      <c r="AZ34" s="7">
        <v>-1</v>
      </c>
      <c r="BA34" s="7">
        <v>-1</v>
      </c>
      <c r="BB34" s="7"/>
      <c r="BC34" s="4"/>
      <c r="BD34" s="8"/>
      <c r="BE34" s="4">
        <v>75</v>
      </c>
      <c r="BF34" s="8">
        <v>4271.96</v>
      </c>
      <c r="BG34" s="7">
        <v>-1</v>
      </c>
      <c r="BH34" s="7">
        <v>-1</v>
      </c>
      <c r="BI34" s="7"/>
      <c r="BJ34" s="4"/>
      <c r="BK34" s="8"/>
      <c r="BL34" s="2" t="s">
        <v>772</v>
      </c>
      <c r="BM34" s="7"/>
      <c r="BN34" s="7"/>
      <c r="BO34" s="4"/>
      <c r="BP34" s="8"/>
      <c r="BQ34" s="4">
        <v>1</v>
      </c>
      <c r="BR34" s="8">
        <v>62.38</v>
      </c>
      <c r="BS34" s="7">
        <v>-1</v>
      </c>
      <c r="BT34" s="7">
        <v>-1</v>
      </c>
      <c r="BU34" s="2" t="s">
        <v>140</v>
      </c>
      <c r="BV34" s="2" t="s">
        <v>166</v>
      </c>
      <c r="BW34" s="2" t="s">
        <v>132</v>
      </c>
      <c r="BX34" s="2" t="s">
        <v>132</v>
      </c>
      <c r="BY34" s="2" t="s">
        <v>142</v>
      </c>
      <c r="BZ34" s="2" t="s">
        <v>132</v>
      </c>
      <c r="CA34" s="4"/>
      <c r="CB34" s="8"/>
      <c r="CC34" s="4">
        <v>22</v>
      </c>
      <c r="CD34" s="8">
        <v>1198.99</v>
      </c>
      <c r="CE34" s="7">
        <v>-1</v>
      </c>
      <c r="CF34" s="7">
        <v>-1</v>
      </c>
      <c r="CG34" s="2" t="s">
        <v>140</v>
      </c>
      <c r="CH34" s="2" t="s">
        <v>166</v>
      </c>
      <c r="CI34" s="2" t="s">
        <v>773</v>
      </c>
      <c r="CJ34" s="2" t="s">
        <v>774</v>
      </c>
      <c r="CK34" s="2" t="s">
        <v>142</v>
      </c>
      <c r="CL34" s="2" t="s">
        <v>132</v>
      </c>
      <c r="CM34" s="4"/>
      <c r="CN34" s="8"/>
      <c r="CO34" s="4">
        <v>28</v>
      </c>
      <c r="CP34" s="8">
        <v>1602.17</v>
      </c>
      <c r="CQ34" s="7">
        <v>-1</v>
      </c>
      <c r="CR34" s="7">
        <v>-1</v>
      </c>
      <c r="CS34" s="2" t="s">
        <v>140</v>
      </c>
      <c r="CT34" s="2" t="s">
        <v>166</v>
      </c>
      <c r="CU34" s="2" t="s">
        <v>771</v>
      </c>
      <c r="CV34" s="2" t="s">
        <v>775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427</v>
      </c>
      <c r="DF34" s="2" t="s">
        <v>166</v>
      </c>
      <c r="DG34" s="2" t="s">
        <v>132</v>
      </c>
      <c r="DH34" s="2" t="s">
        <v>132</v>
      </c>
      <c r="DI34" s="2" t="s">
        <v>142</v>
      </c>
      <c r="DJ34" s="2" t="s">
        <v>132</v>
      </c>
      <c r="DK34" s="4"/>
      <c r="DL34" s="8"/>
      <c r="DM34" s="4">
        <v>10</v>
      </c>
      <c r="DN34" s="8">
        <v>599.4</v>
      </c>
      <c r="DO34" s="7">
        <v>-1</v>
      </c>
      <c r="DP34" s="7">
        <v>-1</v>
      </c>
      <c r="DQ34" s="2" t="s">
        <v>140</v>
      </c>
      <c r="DR34" s="2" t="s">
        <v>166</v>
      </c>
      <c r="DS34" s="2" t="s">
        <v>776</v>
      </c>
      <c r="DT34" s="2" t="s">
        <v>777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166</v>
      </c>
      <c r="EE34" s="2" t="s">
        <v>778</v>
      </c>
      <c r="EF34" s="2" t="s">
        <v>779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140</v>
      </c>
      <c r="EP34" s="2" t="s">
        <v>166</v>
      </c>
      <c r="EQ34" s="2" t="s">
        <v>261</v>
      </c>
      <c r="ER34" s="2" t="s">
        <v>132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166</v>
      </c>
      <c r="FC34" s="2" t="s">
        <v>154</v>
      </c>
      <c r="FD34" s="2" t="s">
        <v>132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178</v>
      </c>
      <c r="FN34" s="2" t="s">
        <v>166</v>
      </c>
      <c r="FO34" s="2" t="s">
        <v>132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178</v>
      </c>
      <c r="FZ34" s="2" t="s">
        <v>166</v>
      </c>
      <c r="GA34" s="2" t="s">
        <v>132</v>
      </c>
      <c r="GB34" s="2" t="s">
        <v>132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166</v>
      </c>
      <c r="GM34" s="2" t="s">
        <v>205</v>
      </c>
      <c r="GN34" s="2" t="s">
        <v>132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178</v>
      </c>
      <c r="GX34" s="2" t="s">
        <v>166</v>
      </c>
      <c r="GY34" s="2" t="s">
        <v>132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181</v>
      </c>
      <c r="HJ34" s="2" t="s">
        <v>166</v>
      </c>
      <c r="HK34" s="2" t="s">
        <v>132</v>
      </c>
      <c r="HL34" s="2" t="s">
        <v>132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178</v>
      </c>
      <c r="HV34" s="2" t="s">
        <v>166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166</v>
      </c>
      <c r="II34" s="2" t="s">
        <v>780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178</v>
      </c>
      <c r="IT34" s="2" t="s">
        <v>166</v>
      </c>
      <c r="IU34" s="2" t="s">
        <v>132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178</v>
      </c>
      <c r="JF34" s="2" t="s">
        <v>166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166</v>
      </c>
      <c r="JS34" s="2" t="s">
        <v>750</v>
      </c>
      <c r="JT34" s="2" t="s">
        <v>132</v>
      </c>
      <c r="JU34" s="2" t="s">
        <v>142</v>
      </c>
      <c r="JV34" s="2" t="s">
        <v>132</v>
      </c>
      <c r="JW34" s="4"/>
      <c r="JX34" s="8"/>
      <c r="JY34" s="4">
        <v>1</v>
      </c>
      <c r="JZ34" s="8">
        <v>52.49</v>
      </c>
      <c r="KA34" s="7">
        <v>-1</v>
      </c>
      <c r="KB34" s="7">
        <v>-1</v>
      </c>
      <c r="KC34" s="2" t="s">
        <v>140</v>
      </c>
      <c r="KD34" s="2" t="s">
        <v>166</v>
      </c>
      <c r="KE34" s="2" t="s">
        <v>781</v>
      </c>
      <c r="KF34" s="2" t="s">
        <v>161</v>
      </c>
      <c r="KG34" s="2" t="s">
        <v>142</v>
      </c>
      <c r="KH34" s="2" t="s">
        <v>132</v>
      </c>
      <c r="KI34" s="4"/>
      <c r="KJ34" s="8"/>
      <c r="KK34" s="4">
        <v>3</v>
      </c>
      <c r="KL34" s="8">
        <v>184.53</v>
      </c>
      <c r="KM34" s="7">
        <v>-1</v>
      </c>
      <c r="KN34" s="7">
        <v>-1</v>
      </c>
      <c r="KO34" s="2" t="s">
        <v>140</v>
      </c>
      <c r="KP34" s="2" t="s">
        <v>166</v>
      </c>
      <c r="KQ34" s="2" t="s">
        <v>575</v>
      </c>
      <c r="KR34" s="2" t="s">
        <v>782</v>
      </c>
      <c r="KS34" s="2" t="s">
        <v>142</v>
      </c>
      <c r="KT34" s="2" t="s">
        <v>132</v>
      </c>
      <c r="KU34" s="4"/>
      <c r="KV34" s="8"/>
      <c r="KW34" s="4">
        <v>10</v>
      </c>
      <c r="KX34" s="8">
        <v>572</v>
      </c>
      <c r="KY34" s="7">
        <v>-1</v>
      </c>
      <c r="KZ34" s="7">
        <v>-1</v>
      </c>
      <c r="LA34" s="2" t="s">
        <v>140</v>
      </c>
      <c r="LB34" s="2" t="s">
        <v>166</v>
      </c>
      <c r="LC34" s="2" t="s">
        <v>273</v>
      </c>
      <c r="LD34" s="2" t="s">
        <v>569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178</v>
      </c>
      <c r="LN34" s="2" t="s">
        <v>166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178</v>
      </c>
      <c r="LZ34" s="2" t="s">
        <v>166</v>
      </c>
      <c r="MA34" s="2" t="s">
        <v>132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159</v>
      </c>
      <c r="ML34" s="2" t="s">
        <v>166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178</v>
      </c>
      <c r="NV34" s="2" t="s">
        <v>166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132</v>
      </c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4"/>
      <c r="ON34" s="8"/>
      <c r="OO34" s="4"/>
      <c r="OP34" s="8"/>
      <c r="OQ34" s="7"/>
      <c r="OR34" s="7"/>
      <c r="OS34" s="2" t="s">
        <v>181</v>
      </c>
      <c r="OT34" s="2" t="s">
        <v>166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181</v>
      </c>
      <c r="PF34" s="2" t="s">
        <v>166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178</v>
      </c>
      <c r="PR34" s="2" t="s">
        <v>166</v>
      </c>
      <c r="PS34" s="2" t="s">
        <v>132</v>
      </c>
      <c r="PT34" s="2" t="s">
        <v>132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178</v>
      </c>
      <c r="RB34" s="2" t="s">
        <v>166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178</v>
      </c>
      <c r="RN34" s="2" t="s">
        <v>166</v>
      </c>
      <c r="RO34" s="2" t="s">
        <v>132</v>
      </c>
      <c r="RP34" s="2" t="s">
        <v>132</v>
      </c>
      <c r="RQ34" s="2" t="s">
        <v>142</v>
      </c>
      <c r="RR34" s="2" t="s">
        <v>132</v>
      </c>
    </row>
    <row r="35">
      <c r="A35" s="2" t="s">
        <v>783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784</v>
      </c>
      <c r="G35" s="2" t="s">
        <v>784</v>
      </c>
      <c r="H35" s="2" t="s">
        <v>784</v>
      </c>
      <c r="I35" s="2" t="s">
        <v>769</v>
      </c>
      <c r="J35" s="2" t="s">
        <v>127</v>
      </c>
      <c r="K35" s="2" t="s">
        <v>128</v>
      </c>
      <c r="L35" s="3">
        <v>54.24</v>
      </c>
      <c r="M35" s="3">
        <v>56.95</v>
      </c>
      <c r="N35" s="3">
        <v>104.99</v>
      </c>
      <c r="O35" s="2" t="s">
        <v>421</v>
      </c>
      <c r="P35" s="2" t="s">
        <v>422</v>
      </c>
      <c r="Q35" s="2" t="s">
        <v>131</v>
      </c>
      <c r="R35" s="2" t="s">
        <v>132</v>
      </c>
      <c r="S35" s="2" t="s">
        <v>785</v>
      </c>
      <c r="T35" s="2" t="s">
        <v>132</v>
      </c>
      <c r="U35" s="2" t="s">
        <v>134</v>
      </c>
      <c r="V35" s="2" t="s">
        <v>396</v>
      </c>
      <c r="W35" s="2" t="s">
        <v>247</v>
      </c>
      <c r="X35" s="2" t="s">
        <v>132</v>
      </c>
      <c r="Y35" s="2" t="s">
        <v>167</v>
      </c>
      <c r="Z35" s="4"/>
      <c r="AA35" s="4">
        <f>=ROUNDDOWN({0},0)</f>
      </c>
      <c r="AB35" s="5"/>
      <c r="AC35" s="2" t="s">
        <v>132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/>
      <c r="AQ35" s="8"/>
      <c r="AR35" s="4">
        <v>194</v>
      </c>
      <c r="AS35" s="8">
        <v>11193.95</v>
      </c>
      <c r="AT35" s="7">
        <v>-1</v>
      </c>
      <c r="AU35" s="7">
        <v>-1</v>
      </c>
      <c r="AV35" s="4"/>
      <c r="AW35" s="8"/>
      <c r="AX35" s="4">
        <v>194</v>
      </c>
      <c r="AY35" s="8">
        <v>11193.95</v>
      </c>
      <c r="AZ35" s="7">
        <v>-1</v>
      </c>
      <c r="BA35" s="7">
        <v>-1</v>
      </c>
      <c r="BB35" s="7"/>
      <c r="BC35" s="4"/>
      <c r="BD35" s="8"/>
      <c r="BE35" s="4">
        <v>194</v>
      </c>
      <c r="BF35" s="8">
        <v>11193.95</v>
      </c>
      <c r="BG35" s="7">
        <v>-1</v>
      </c>
      <c r="BH35" s="7">
        <v>-1</v>
      </c>
      <c r="BI35" s="7"/>
      <c r="BJ35" s="4"/>
      <c r="BK35" s="8"/>
      <c r="BL35" s="2" t="s">
        <v>786</v>
      </c>
      <c r="BM35" s="7"/>
      <c r="BN35" s="7"/>
      <c r="BO35" s="4"/>
      <c r="BP35" s="8"/>
      <c r="BQ35" s="4">
        <v>6</v>
      </c>
      <c r="BR35" s="8">
        <v>374.28</v>
      </c>
      <c r="BS35" s="7">
        <v>-1</v>
      </c>
      <c r="BT35" s="7">
        <v>-1</v>
      </c>
      <c r="BU35" s="2" t="s">
        <v>140</v>
      </c>
      <c r="BV35" s="2" t="s">
        <v>166</v>
      </c>
      <c r="BW35" s="2" t="s">
        <v>132</v>
      </c>
      <c r="BX35" s="2" t="s">
        <v>538</v>
      </c>
      <c r="BY35" s="2" t="s">
        <v>142</v>
      </c>
      <c r="BZ35" s="2" t="s">
        <v>132</v>
      </c>
      <c r="CA35" s="4"/>
      <c r="CB35" s="8"/>
      <c r="CC35" s="4">
        <v>84</v>
      </c>
      <c r="CD35" s="8">
        <v>4712.48</v>
      </c>
      <c r="CE35" s="7">
        <v>-1</v>
      </c>
      <c r="CF35" s="7">
        <v>-1</v>
      </c>
      <c r="CG35" s="2" t="s">
        <v>140</v>
      </c>
      <c r="CH35" s="2" t="s">
        <v>166</v>
      </c>
      <c r="CI35" s="2" t="s">
        <v>174</v>
      </c>
      <c r="CJ35" s="2" t="s">
        <v>689</v>
      </c>
      <c r="CK35" s="2" t="s">
        <v>142</v>
      </c>
      <c r="CL35" s="2" t="s">
        <v>132</v>
      </c>
      <c r="CM35" s="4"/>
      <c r="CN35" s="8"/>
      <c r="CO35" s="4">
        <v>42</v>
      </c>
      <c r="CP35" s="8">
        <v>2356.41</v>
      </c>
      <c r="CQ35" s="7">
        <v>-1</v>
      </c>
      <c r="CR35" s="7">
        <v>-1</v>
      </c>
      <c r="CS35" s="2" t="s">
        <v>140</v>
      </c>
      <c r="CT35" s="2" t="s">
        <v>166</v>
      </c>
      <c r="CU35" s="2" t="s">
        <v>148</v>
      </c>
      <c r="CV35" s="2" t="s">
        <v>167</v>
      </c>
      <c r="CW35" s="2" t="s">
        <v>142</v>
      </c>
      <c r="CX35" s="2" t="s">
        <v>132</v>
      </c>
      <c r="CY35" s="4"/>
      <c r="CZ35" s="8"/>
      <c r="DA35" s="4">
        <v>10</v>
      </c>
      <c r="DB35" s="8">
        <v>589.7</v>
      </c>
      <c r="DC35" s="7">
        <v>-1</v>
      </c>
      <c r="DD35" s="7">
        <v>-1</v>
      </c>
      <c r="DE35" s="2" t="s">
        <v>140</v>
      </c>
      <c r="DF35" s="2" t="s">
        <v>166</v>
      </c>
      <c r="DG35" s="2" t="s">
        <v>787</v>
      </c>
      <c r="DH35" s="2" t="s">
        <v>515</v>
      </c>
      <c r="DI35" s="2" t="s">
        <v>142</v>
      </c>
      <c r="DJ35" s="2" t="s">
        <v>132</v>
      </c>
      <c r="DK35" s="4"/>
      <c r="DL35" s="8"/>
      <c r="DM35" s="4">
        <v>2</v>
      </c>
      <c r="DN35" s="8">
        <v>119.88</v>
      </c>
      <c r="DO35" s="7">
        <v>-1</v>
      </c>
      <c r="DP35" s="7">
        <v>-1</v>
      </c>
      <c r="DQ35" s="2" t="s">
        <v>140</v>
      </c>
      <c r="DR35" s="2" t="s">
        <v>166</v>
      </c>
      <c r="DS35" s="2" t="s">
        <v>688</v>
      </c>
      <c r="DT35" s="2" t="s">
        <v>328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166</v>
      </c>
      <c r="EE35" s="2" t="s">
        <v>606</v>
      </c>
      <c r="EF35" s="2" t="s">
        <v>788</v>
      </c>
      <c r="EG35" s="2" t="s">
        <v>142</v>
      </c>
      <c r="EH35" s="2" t="s">
        <v>132</v>
      </c>
      <c r="EI35" s="4"/>
      <c r="EJ35" s="8"/>
      <c r="EK35" s="4">
        <v>3</v>
      </c>
      <c r="EL35" s="8">
        <v>190.5</v>
      </c>
      <c r="EM35" s="7">
        <v>-1</v>
      </c>
      <c r="EN35" s="7">
        <v>-1</v>
      </c>
      <c r="EO35" s="2" t="s">
        <v>140</v>
      </c>
      <c r="EP35" s="2" t="s">
        <v>166</v>
      </c>
      <c r="EQ35" s="2" t="s">
        <v>327</v>
      </c>
      <c r="ER35" s="2" t="s">
        <v>789</v>
      </c>
      <c r="ES35" s="2" t="s">
        <v>142</v>
      </c>
      <c r="ET35" s="2" t="s">
        <v>132</v>
      </c>
      <c r="EU35" s="4"/>
      <c r="EV35" s="8"/>
      <c r="EW35" s="4">
        <v>17</v>
      </c>
      <c r="EX35" s="8">
        <v>1016.6</v>
      </c>
      <c r="EY35" s="7">
        <v>-1</v>
      </c>
      <c r="EZ35" s="7">
        <v>-1</v>
      </c>
      <c r="FA35" s="2" t="s">
        <v>140</v>
      </c>
      <c r="FB35" s="2" t="s">
        <v>166</v>
      </c>
      <c r="FC35" s="2" t="s">
        <v>629</v>
      </c>
      <c r="FD35" s="2" t="s">
        <v>254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140</v>
      </c>
      <c r="FN35" s="2" t="s">
        <v>166</v>
      </c>
      <c r="FO35" s="2" t="s">
        <v>292</v>
      </c>
      <c r="FP35" s="2" t="s">
        <v>132</v>
      </c>
      <c r="FQ35" s="2" t="s">
        <v>142</v>
      </c>
      <c r="FR35" s="2" t="s">
        <v>132</v>
      </c>
      <c r="FS35" s="4"/>
      <c r="FT35" s="8"/>
      <c r="FU35" s="4">
        <v>11</v>
      </c>
      <c r="FV35" s="8">
        <v>676.61</v>
      </c>
      <c r="FW35" s="7">
        <v>-1</v>
      </c>
      <c r="FX35" s="7">
        <v>-1</v>
      </c>
      <c r="FY35" s="2" t="s">
        <v>140</v>
      </c>
      <c r="FZ35" s="2" t="s">
        <v>166</v>
      </c>
      <c r="GA35" s="2" t="s">
        <v>790</v>
      </c>
      <c r="GB35" s="2" t="s">
        <v>791</v>
      </c>
      <c r="GC35" s="2" t="s">
        <v>142</v>
      </c>
      <c r="GD35" s="2" t="s">
        <v>132</v>
      </c>
      <c r="GE35" s="4"/>
      <c r="GF35" s="8"/>
      <c r="GG35" s="4">
        <v>1</v>
      </c>
      <c r="GH35" s="8">
        <v>59.8</v>
      </c>
      <c r="GI35" s="7">
        <v>-1</v>
      </c>
      <c r="GJ35" s="7">
        <v>-1</v>
      </c>
      <c r="GK35" s="2" t="s">
        <v>140</v>
      </c>
      <c r="GL35" s="2" t="s">
        <v>166</v>
      </c>
      <c r="GM35" s="2" t="s">
        <v>792</v>
      </c>
      <c r="GN35" s="2" t="s">
        <v>793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178</v>
      </c>
      <c r="GX35" s="2" t="s">
        <v>166</v>
      </c>
      <c r="GY35" s="2" t="s">
        <v>132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181</v>
      </c>
      <c r="HJ35" s="2" t="s">
        <v>166</v>
      </c>
      <c r="HK35" s="2" t="s">
        <v>132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165</v>
      </c>
      <c r="HV35" s="2" t="s">
        <v>166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>
        <v>5</v>
      </c>
      <c r="ID35" s="8">
        <v>284.75</v>
      </c>
      <c r="IE35" s="7">
        <v>-1</v>
      </c>
      <c r="IF35" s="7">
        <v>-1</v>
      </c>
      <c r="IG35" s="2" t="s">
        <v>140</v>
      </c>
      <c r="IH35" s="2" t="s">
        <v>166</v>
      </c>
      <c r="II35" s="2" t="s">
        <v>141</v>
      </c>
      <c r="IJ35" s="2" t="s">
        <v>794</v>
      </c>
      <c r="IK35" s="2" t="s">
        <v>142</v>
      </c>
      <c r="IL35" s="2" t="s">
        <v>132</v>
      </c>
      <c r="IM35" s="4"/>
      <c r="IN35" s="8"/>
      <c r="IO35" s="4">
        <v>4</v>
      </c>
      <c r="IP35" s="8">
        <v>246.04</v>
      </c>
      <c r="IQ35" s="7">
        <v>-1</v>
      </c>
      <c r="IR35" s="7">
        <v>-1</v>
      </c>
      <c r="IS35" s="2" t="s">
        <v>140</v>
      </c>
      <c r="IT35" s="2" t="s">
        <v>166</v>
      </c>
      <c r="IU35" s="2" t="s">
        <v>614</v>
      </c>
      <c r="IV35" s="2" t="s">
        <v>795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178</v>
      </c>
      <c r="JF35" s="2" t="s">
        <v>166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>
        <v>1</v>
      </c>
      <c r="JN35" s="8">
        <v>61.51</v>
      </c>
      <c r="JO35" s="7">
        <v>-1</v>
      </c>
      <c r="JP35" s="7">
        <v>-1</v>
      </c>
      <c r="JQ35" s="2" t="s">
        <v>140</v>
      </c>
      <c r="JR35" s="2" t="s">
        <v>166</v>
      </c>
      <c r="JS35" s="2" t="s">
        <v>300</v>
      </c>
      <c r="JT35" s="2" t="s">
        <v>667</v>
      </c>
      <c r="JU35" s="2" t="s">
        <v>142</v>
      </c>
      <c r="JV35" s="2" t="s">
        <v>132</v>
      </c>
      <c r="JW35" s="4"/>
      <c r="JX35" s="8"/>
      <c r="JY35" s="4">
        <v>1</v>
      </c>
      <c r="JZ35" s="8">
        <v>104.99</v>
      </c>
      <c r="KA35" s="7">
        <v>-1</v>
      </c>
      <c r="KB35" s="7">
        <v>-1</v>
      </c>
      <c r="KC35" s="2" t="s">
        <v>140</v>
      </c>
      <c r="KD35" s="2" t="s">
        <v>166</v>
      </c>
      <c r="KE35" s="2" t="s">
        <v>148</v>
      </c>
      <c r="KF35" s="2" t="s">
        <v>559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178</v>
      </c>
      <c r="KP35" s="2" t="s">
        <v>166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>
        <v>7</v>
      </c>
      <c r="KX35" s="8">
        <v>400.4</v>
      </c>
      <c r="KY35" s="7">
        <v>-1</v>
      </c>
      <c r="KZ35" s="7">
        <v>-1</v>
      </c>
      <c r="LA35" s="2" t="s">
        <v>140</v>
      </c>
      <c r="LB35" s="2" t="s">
        <v>166</v>
      </c>
      <c r="LC35" s="2" t="s">
        <v>691</v>
      </c>
      <c r="LD35" s="2" t="s">
        <v>796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178</v>
      </c>
      <c r="LN35" s="2" t="s">
        <v>166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159</v>
      </c>
      <c r="ML35" s="2" t="s">
        <v>166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178</v>
      </c>
      <c r="NV35" s="2" t="s">
        <v>166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132</v>
      </c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4"/>
      <c r="ON35" s="8"/>
      <c r="OO35" s="4"/>
      <c r="OP35" s="8"/>
      <c r="OQ35" s="7"/>
      <c r="OR35" s="7"/>
      <c r="OS35" s="2" t="s">
        <v>181</v>
      </c>
      <c r="OT35" s="2" t="s">
        <v>166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181</v>
      </c>
      <c r="PF35" s="2" t="s">
        <v>166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178</v>
      </c>
      <c r="PR35" s="2" t="s">
        <v>166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159</v>
      </c>
      <c r="RB35" s="2" t="s">
        <v>166</v>
      </c>
      <c r="RC35" s="2" t="s">
        <v>132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178</v>
      </c>
      <c r="RN35" s="2" t="s">
        <v>166</v>
      </c>
      <c r="RO35" s="2" t="s">
        <v>132</v>
      </c>
      <c r="RP35" s="2" t="s">
        <v>132</v>
      </c>
      <c r="RQ35" s="2" t="s">
        <v>142</v>
      </c>
      <c r="RR35" s="2" t="s">
        <v>132</v>
      </c>
    </row>
    <row r="36">
      <c r="A36" s="2" t="s">
        <v>797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798</v>
      </c>
      <c r="G36" s="2" t="s">
        <v>798</v>
      </c>
      <c r="H36" s="2" t="s">
        <v>798</v>
      </c>
      <c r="I36" s="2" t="s">
        <v>799</v>
      </c>
      <c r="J36" s="2" t="s">
        <v>127</v>
      </c>
      <c r="K36" s="2" t="s">
        <v>800</v>
      </c>
      <c r="L36" s="3">
        <v>45.95</v>
      </c>
      <c r="M36" s="3">
        <v>48.25</v>
      </c>
      <c r="N36" s="3">
        <v>99.99</v>
      </c>
      <c r="O36" s="2" t="s">
        <v>421</v>
      </c>
      <c r="P36" s="2" t="s">
        <v>801</v>
      </c>
      <c r="Q36" s="2" t="s">
        <v>131</v>
      </c>
      <c r="R36" s="2" t="s">
        <v>132</v>
      </c>
      <c r="S36" s="2" t="s">
        <v>802</v>
      </c>
      <c r="T36" s="2" t="s">
        <v>132</v>
      </c>
      <c r="U36" s="2" t="s">
        <v>134</v>
      </c>
      <c r="V36" s="2" t="s">
        <v>135</v>
      </c>
      <c r="W36" s="2" t="s">
        <v>247</v>
      </c>
      <c r="X36" s="2" t="s">
        <v>508</v>
      </c>
      <c r="Y36" s="2" t="s">
        <v>401</v>
      </c>
      <c r="Z36" s="4"/>
      <c r="AA36" s="4">
        <f>=ROUNDDOWN({0},0)</f>
      </c>
      <c r="AB36" s="5"/>
      <c r="AC36" s="2" t="s">
        <v>132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/>
      <c r="AQ36" s="8"/>
      <c r="AR36" s="4">
        <v>80</v>
      </c>
      <c r="AS36" s="8">
        <v>4211.14</v>
      </c>
      <c r="AT36" s="7">
        <v>-1</v>
      </c>
      <c r="AU36" s="7">
        <v>-1</v>
      </c>
      <c r="AV36" s="4"/>
      <c r="AW36" s="8"/>
      <c r="AX36" s="4">
        <v>80</v>
      </c>
      <c r="AY36" s="8">
        <v>4211.14</v>
      </c>
      <c r="AZ36" s="7">
        <v>-1</v>
      </c>
      <c r="BA36" s="7">
        <v>-1</v>
      </c>
      <c r="BB36" s="7"/>
      <c r="BC36" s="4"/>
      <c r="BD36" s="8"/>
      <c r="BE36" s="4">
        <v>80</v>
      </c>
      <c r="BF36" s="8">
        <v>4211.14</v>
      </c>
      <c r="BG36" s="7">
        <v>-1</v>
      </c>
      <c r="BH36" s="7">
        <v>-1</v>
      </c>
      <c r="BI36" s="7"/>
      <c r="BJ36" s="4"/>
      <c r="BK36" s="8"/>
      <c r="BL36" s="2" t="s">
        <v>803</v>
      </c>
      <c r="BM36" s="7"/>
      <c r="BN36" s="7"/>
      <c r="BO36" s="4"/>
      <c r="BP36" s="8"/>
      <c r="BQ36" s="4"/>
      <c r="BR36" s="8"/>
      <c r="BS36" s="7"/>
      <c r="BT36" s="7"/>
      <c r="BU36" s="2" t="s">
        <v>140</v>
      </c>
      <c r="BV36" s="2" t="s">
        <v>166</v>
      </c>
      <c r="BW36" s="2" t="s">
        <v>132</v>
      </c>
      <c r="BX36" s="2" t="s">
        <v>698</v>
      </c>
      <c r="BY36" s="2" t="s">
        <v>142</v>
      </c>
      <c r="BZ36" s="2" t="s">
        <v>132</v>
      </c>
      <c r="CA36" s="4"/>
      <c r="CB36" s="8"/>
      <c r="CC36" s="4">
        <v>7</v>
      </c>
      <c r="CD36" s="8">
        <v>315.79</v>
      </c>
      <c r="CE36" s="7">
        <v>-1</v>
      </c>
      <c r="CF36" s="7">
        <v>-1</v>
      </c>
      <c r="CG36" s="2" t="s">
        <v>140</v>
      </c>
      <c r="CH36" s="2" t="s">
        <v>166</v>
      </c>
      <c r="CI36" s="2" t="s">
        <v>143</v>
      </c>
      <c r="CJ36" s="2" t="s">
        <v>804</v>
      </c>
      <c r="CK36" s="2" t="s">
        <v>142</v>
      </c>
      <c r="CL36" s="2" t="s">
        <v>132</v>
      </c>
      <c r="CM36" s="4"/>
      <c r="CN36" s="8"/>
      <c r="CO36" s="4">
        <v>32</v>
      </c>
      <c r="CP36" s="8">
        <v>1851.14</v>
      </c>
      <c r="CQ36" s="7">
        <v>-1</v>
      </c>
      <c r="CR36" s="7">
        <v>-1</v>
      </c>
      <c r="CS36" s="2" t="s">
        <v>140</v>
      </c>
      <c r="CT36" s="2" t="s">
        <v>166</v>
      </c>
      <c r="CU36" s="2" t="s">
        <v>401</v>
      </c>
      <c r="CV36" s="2" t="s">
        <v>805</v>
      </c>
      <c r="CW36" s="2" t="s">
        <v>142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166</v>
      </c>
      <c r="DG36" s="2" t="s">
        <v>146</v>
      </c>
      <c r="DH36" s="2" t="s">
        <v>147</v>
      </c>
      <c r="DI36" s="2" t="s">
        <v>142</v>
      </c>
      <c r="DJ36" s="2" t="s">
        <v>132</v>
      </c>
      <c r="DK36" s="4"/>
      <c r="DL36" s="8"/>
      <c r="DM36" s="4">
        <v>12</v>
      </c>
      <c r="DN36" s="8">
        <v>609.48</v>
      </c>
      <c r="DO36" s="7">
        <v>-1</v>
      </c>
      <c r="DP36" s="7">
        <v>-1</v>
      </c>
      <c r="DQ36" s="2" t="s">
        <v>140</v>
      </c>
      <c r="DR36" s="2" t="s">
        <v>166</v>
      </c>
      <c r="DS36" s="2" t="s">
        <v>148</v>
      </c>
      <c r="DT36" s="2" t="s">
        <v>806</v>
      </c>
      <c r="DU36" s="2" t="s">
        <v>142</v>
      </c>
      <c r="DV36" s="2" t="s">
        <v>132</v>
      </c>
      <c r="DW36" s="4"/>
      <c r="DX36" s="8"/>
      <c r="DY36" s="4">
        <v>5</v>
      </c>
      <c r="DZ36" s="8">
        <v>210.8</v>
      </c>
      <c r="EA36" s="7">
        <v>-1</v>
      </c>
      <c r="EB36" s="7">
        <v>-1</v>
      </c>
      <c r="EC36" s="2" t="s">
        <v>140</v>
      </c>
      <c r="ED36" s="2" t="s">
        <v>166</v>
      </c>
      <c r="EE36" s="2" t="s">
        <v>517</v>
      </c>
      <c r="EF36" s="2" t="s">
        <v>806</v>
      </c>
      <c r="EG36" s="2" t="s">
        <v>142</v>
      </c>
      <c r="EH36" s="2" t="s">
        <v>132</v>
      </c>
      <c r="EI36" s="4"/>
      <c r="EJ36" s="8"/>
      <c r="EK36" s="4">
        <v>7</v>
      </c>
      <c r="EL36" s="8">
        <v>376.6</v>
      </c>
      <c r="EM36" s="7">
        <v>-1</v>
      </c>
      <c r="EN36" s="7">
        <v>-1</v>
      </c>
      <c r="EO36" s="2" t="s">
        <v>140</v>
      </c>
      <c r="EP36" s="2" t="s">
        <v>166</v>
      </c>
      <c r="EQ36" s="2" t="s">
        <v>519</v>
      </c>
      <c r="ER36" s="2" t="s">
        <v>807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427</v>
      </c>
      <c r="FB36" s="2" t="s">
        <v>166</v>
      </c>
      <c r="FC36" s="2" t="s">
        <v>132</v>
      </c>
      <c r="FD36" s="2" t="s">
        <v>132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166</v>
      </c>
      <c r="FO36" s="2" t="s">
        <v>292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178</v>
      </c>
      <c r="FZ36" s="2" t="s">
        <v>166</v>
      </c>
      <c r="GA36" s="2" t="s">
        <v>132</v>
      </c>
      <c r="GB36" s="2" t="s">
        <v>132</v>
      </c>
      <c r="GC36" s="2" t="s">
        <v>142</v>
      </c>
      <c r="GD36" s="2" t="s">
        <v>132</v>
      </c>
      <c r="GE36" s="4"/>
      <c r="GF36" s="8"/>
      <c r="GG36" s="4">
        <v>8</v>
      </c>
      <c r="GH36" s="8">
        <v>399.76</v>
      </c>
      <c r="GI36" s="7">
        <v>-1</v>
      </c>
      <c r="GJ36" s="7">
        <v>-1</v>
      </c>
      <c r="GK36" s="2" t="s">
        <v>140</v>
      </c>
      <c r="GL36" s="2" t="s">
        <v>166</v>
      </c>
      <c r="GM36" s="2" t="s">
        <v>522</v>
      </c>
      <c r="GN36" s="2" t="s">
        <v>808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166</v>
      </c>
      <c r="GY36" s="2" t="s">
        <v>334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181</v>
      </c>
      <c r="HJ36" s="2" t="s">
        <v>166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165</v>
      </c>
      <c r="HV36" s="2" t="s">
        <v>166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>
        <v>5</v>
      </c>
      <c r="ID36" s="8">
        <v>241.25</v>
      </c>
      <c r="IE36" s="7">
        <v>-1</v>
      </c>
      <c r="IF36" s="7">
        <v>-1</v>
      </c>
      <c r="IG36" s="2" t="s">
        <v>140</v>
      </c>
      <c r="IH36" s="2" t="s">
        <v>166</v>
      </c>
      <c r="II36" s="2" t="s">
        <v>167</v>
      </c>
      <c r="IJ36" s="2" t="s">
        <v>809</v>
      </c>
      <c r="IK36" s="2" t="s">
        <v>142</v>
      </c>
      <c r="IL36" s="2" t="s">
        <v>132</v>
      </c>
      <c r="IM36" s="4"/>
      <c r="IN36" s="8"/>
      <c r="IO36" s="4">
        <v>3</v>
      </c>
      <c r="IP36" s="8">
        <v>156.33</v>
      </c>
      <c r="IQ36" s="7">
        <v>-1</v>
      </c>
      <c r="IR36" s="7">
        <v>-1</v>
      </c>
      <c r="IS36" s="2" t="s">
        <v>140</v>
      </c>
      <c r="IT36" s="2" t="s">
        <v>166</v>
      </c>
      <c r="IU36" s="2" t="s">
        <v>732</v>
      </c>
      <c r="IV36" s="2" t="s">
        <v>810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178</v>
      </c>
      <c r="JF36" s="2" t="s">
        <v>166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166</v>
      </c>
      <c r="JS36" s="2" t="s">
        <v>300</v>
      </c>
      <c r="JT36" s="2" t="s">
        <v>132</v>
      </c>
      <c r="JU36" s="2" t="s">
        <v>142</v>
      </c>
      <c r="JV36" s="2" t="s">
        <v>132</v>
      </c>
      <c r="JW36" s="4"/>
      <c r="JX36" s="8"/>
      <c r="JY36" s="4">
        <v>1</v>
      </c>
      <c r="JZ36" s="8">
        <v>49.99</v>
      </c>
      <c r="KA36" s="7">
        <v>-1</v>
      </c>
      <c r="KB36" s="7">
        <v>-1</v>
      </c>
      <c r="KC36" s="2" t="s">
        <v>140</v>
      </c>
      <c r="KD36" s="2" t="s">
        <v>166</v>
      </c>
      <c r="KE36" s="2" t="s">
        <v>401</v>
      </c>
      <c r="KF36" s="2" t="s">
        <v>167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140</v>
      </c>
      <c r="KP36" s="2" t="s">
        <v>166</v>
      </c>
      <c r="KQ36" s="2" t="s">
        <v>575</v>
      </c>
      <c r="KR36" s="2" t="s">
        <v>462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140</v>
      </c>
      <c r="LB36" s="2" t="s">
        <v>166</v>
      </c>
      <c r="LC36" s="2" t="s">
        <v>304</v>
      </c>
      <c r="LD36" s="2" t="s">
        <v>712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178</v>
      </c>
      <c r="LN36" s="2" t="s">
        <v>166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159</v>
      </c>
      <c r="ML36" s="2" t="s">
        <v>166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178</v>
      </c>
      <c r="NV36" s="2" t="s">
        <v>166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132</v>
      </c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4"/>
      <c r="ON36" s="8"/>
      <c r="OO36" s="4"/>
      <c r="OP36" s="8"/>
      <c r="OQ36" s="7"/>
      <c r="OR36" s="7"/>
      <c r="OS36" s="2" t="s">
        <v>181</v>
      </c>
      <c r="OT36" s="2" t="s">
        <v>166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178</v>
      </c>
      <c r="PF36" s="2" t="s">
        <v>166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178</v>
      </c>
      <c r="PR36" s="2" t="s">
        <v>166</v>
      </c>
      <c r="PS36" s="2" t="s">
        <v>132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159</v>
      </c>
      <c r="RB36" s="2" t="s">
        <v>166</v>
      </c>
      <c r="RC36" s="2" t="s">
        <v>132</v>
      </c>
      <c r="RD36" s="2" t="s">
        <v>132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178</v>
      </c>
      <c r="RN36" s="2" t="s">
        <v>166</v>
      </c>
      <c r="RO36" s="2" t="s">
        <v>132</v>
      </c>
      <c r="RP36" s="2" t="s">
        <v>132</v>
      </c>
      <c r="RQ36" s="2" t="s">
        <v>142</v>
      </c>
      <c r="RR36" s="2" t="s">
        <v>132</v>
      </c>
    </row>
    <row r="37">
      <c r="A37" s="2" t="s">
        <v>811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812</v>
      </c>
      <c r="G37" s="2" t="s">
        <v>812</v>
      </c>
      <c r="H37" s="2" t="s">
        <v>812</v>
      </c>
      <c r="I37" s="2" t="s">
        <v>813</v>
      </c>
      <c r="J37" s="2" t="s">
        <v>127</v>
      </c>
      <c r="K37" s="2" t="s">
        <v>814</v>
      </c>
      <c r="L37" s="3">
        <v>51.89</v>
      </c>
      <c r="M37" s="3">
        <v>54.48</v>
      </c>
      <c r="N37" s="3">
        <v>118.99</v>
      </c>
      <c r="O37" s="2" t="s">
        <v>421</v>
      </c>
      <c r="P37" s="2" t="s">
        <v>422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657</v>
      </c>
      <c r="V37" s="2" t="s">
        <v>815</v>
      </c>
      <c r="W37" s="2" t="s">
        <v>247</v>
      </c>
      <c r="X37" s="2" t="s">
        <v>132</v>
      </c>
      <c r="Y37" s="2" t="s">
        <v>816</v>
      </c>
      <c r="Z37" s="4"/>
      <c r="AA37" s="4">
        <f>=ROUNDDOWN({0},0)</f>
      </c>
      <c r="AB37" s="5">
        <v>0.1</v>
      </c>
      <c r="AC37" s="2" t="s">
        <v>132</v>
      </c>
      <c r="AD37" s="4"/>
      <c r="AE37" s="4"/>
      <c r="AF37" s="6">
        <v>65</v>
      </c>
      <c r="AG37" s="6"/>
      <c r="AH37" s="7">
        <v>0.4438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/>
      <c r="AQ37" s="8"/>
      <c r="AR37" s="4">
        <v>104</v>
      </c>
      <c r="AS37" s="8">
        <v>5914.32</v>
      </c>
      <c r="AT37" s="7">
        <v>-1</v>
      </c>
      <c r="AU37" s="7">
        <v>-1</v>
      </c>
      <c r="AV37" s="4"/>
      <c r="AW37" s="8"/>
      <c r="AX37" s="4">
        <v>104</v>
      </c>
      <c r="AY37" s="8">
        <v>5914.32</v>
      </c>
      <c r="AZ37" s="7">
        <v>-1</v>
      </c>
      <c r="BA37" s="7">
        <v>-1</v>
      </c>
      <c r="BB37" s="7"/>
      <c r="BC37" s="4"/>
      <c r="BD37" s="8"/>
      <c r="BE37" s="4">
        <v>104</v>
      </c>
      <c r="BF37" s="8">
        <v>5914.32</v>
      </c>
      <c r="BG37" s="7">
        <v>-1</v>
      </c>
      <c r="BH37" s="7">
        <v>-1</v>
      </c>
      <c r="BI37" s="7"/>
      <c r="BJ37" s="4"/>
      <c r="BK37" s="8"/>
      <c r="BL37" s="2" t="s">
        <v>817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166</v>
      </c>
      <c r="BW37" s="2" t="s">
        <v>132</v>
      </c>
      <c r="BX37" s="2" t="s">
        <v>132</v>
      </c>
      <c r="BY37" s="2" t="s">
        <v>142</v>
      </c>
      <c r="BZ37" s="2" t="s">
        <v>132</v>
      </c>
      <c r="CA37" s="4"/>
      <c r="CB37" s="8"/>
      <c r="CC37" s="4">
        <v>10</v>
      </c>
      <c r="CD37" s="8">
        <v>508.25</v>
      </c>
      <c r="CE37" s="7">
        <v>-1</v>
      </c>
      <c r="CF37" s="7">
        <v>-1</v>
      </c>
      <c r="CG37" s="2" t="s">
        <v>140</v>
      </c>
      <c r="CH37" s="2" t="s">
        <v>166</v>
      </c>
      <c r="CI37" s="2" t="s">
        <v>818</v>
      </c>
      <c r="CJ37" s="2" t="s">
        <v>819</v>
      </c>
      <c r="CK37" s="2" t="s">
        <v>142</v>
      </c>
      <c r="CL37" s="2" t="s">
        <v>132</v>
      </c>
      <c r="CM37" s="4"/>
      <c r="CN37" s="8"/>
      <c r="CO37" s="4">
        <v>28</v>
      </c>
      <c r="CP37" s="8">
        <v>1603.45</v>
      </c>
      <c r="CQ37" s="7">
        <v>-1</v>
      </c>
      <c r="CR37" s="7">
        <v>-1</v>
      </c>
      <c r="CS37" s="2" t="s">
        <v>140</v>
      </c>
      <c r="CT37" s="2" t="s">
        <v>166</v>
      </c>
      <c r="CU37" s="2" t="s">
        <v>816</v>
      </c>
      <c r="CV37" s="2" t="s">
        <v>820</v>
      </c>
      <c r="CW37" s="2" t="s">
        <v>142</v>
      </c>
      <c r="CX37" s="2" t="s">
        <v>132</v>
      </c>
      <c r="CY37" s="4"/>
      <c r="CZ37" s="8"/>
      <c r="DA37" s="4">
        <v>4</v>
      </c>
      <c r="DB37" s="8">
        <v>225.72</v>
      </c>
      <c r="DC37" s="7">
        <v>-1</v>
      </c>
      <c r="DD37" s="7">
        <v>-1</v>
      </c>
      <c r="DE37" s="2" t="s">
        <v>140</v>
      </c>
      <c r="DF37" s="2" t="s">
        <v>166</v>
      </c>
      <c r="DG37" s="2" t="s">
        <v>821</v>
      </c>
      <c r="DH37" s="2" t="s">
        <v>822</v>
      </c>
      <c r="DI37" s="2" t="s">
        <v>142</v>
      </c>
      <c r="DJ37" s="2" t="s">
        <v>132</v>
      </c>
      <c r="DK37" s="4"/>
      <c r="DL37" s="8"/>
      <c r="DM37" s="4">
        <v>28</v>
      </c>
      <c r="DN37" s="8">
        <v>1605.8</v>
      </c>
      <c r="DO37" s="7">
        <v>-1</v>
      </c>
      <c r="DP37" s="7">
        <v>-1</v>
      </c>
      <c r="DQ37" s="2" t="s">
        <v>140</v>
      </c>
      <c r="DR37" s="2" t="s">
        <v>166</v>
      </c>
      <c r="DS37" s="2" t="s">
        <v>823</v>
      </c>
      <c r="DT37" s="2" t="s">
        <v>824</v>
      </c>
      <c r="DU37" s="2" t="s">
        <v>142</v>
      </c>
      <c r="DV37" s="2" t="s">
        <v>132</v>
      </c>
      <c r="DW37" s="4"/>
      <c r="DX37" s="8"/>
      <c r="DY37" s="4">
        <v>12</v>
      </c>
      <c r="DZ37" s="8">
        <v>729.12</v>
      </c>
      <c r="EA37" s="7">
        <v>-1</v>
      </c>
      <c r="EB37" s="7">
        <v>-1</v>
      </c>
      <c r="EC37" s="2" t="s">
        <v>140</v>
      </c>
      <c r="ED37" s="2" t="s">
        <v>166</v>
      </c>
      <c r="EE37" s="2" t="s">
        <v>825</v>
      </c>
      <c r="EF37" s="2" t="s">
        <v>826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166</v>
      </c>
      <c r="EQ37" s="2" t="s">
        <v>261</v>
      </c>
      <c r="ER37" s="2" t="s">
        <v>132</v>
      </c>
      <c r="ES37" s="2" t="s">
        <v>142</v>
      </c>
      <c r="ET37" s="2" t="s">
        <v>132</v>
      </c>
      <c r="EU37" s="4"/>
      <c r="EV37" s="8"/>
      <c r="EW37" s="4">
        <v>12</v>
      </c>
      <c r="EX37" s="8">
        <v>686.52</v>
      </c>
      <c r="EY37" s="7">
        <v>-1</v>
      </c>
      <c r="EZ37" s="7">
        <v>-1</v>
      </c>
      <c r="FA37" s="2" t="s">
        <v>140</v>
      </c>
      <c r="FB37" s="2" t="s">
        <v>166</v>
      </c>
      <c r="FC37" s="2" t="s">
        <v>154</v>
      </c>
      <c r="FD37" s="2" t="s">
        <v>359</v>
      </c>
      <c r="FE37" s="2" t="s">
        <v>142</v>
      </c>
      <c r="FF37" s="2" t="s">
        <v>132</v>
      </c>
      <c r="FG37" s="4"/>
      <c r="FH37" s="8"/>
      <c r="FI37" s="4">
        <v>1</v>
      </c>
      <c r="FJ37" s="8">
        <v>38.14</v>
      </c>
      <c r="FK37" s="7">
        <v>-1</v>
      </c>
      <c r="FL37" s="7">
        <v>-1</v>
      </c>
      <c r="FM37" s="2" t="s">
        <v>140</v>
      </c>
      <c r="FN37" s="2" t="s">
        <v>166</v>
      </c>
      <c r="FO37" s="2" t="s">
        <v>292</v>
      </c>
      <c r="FP37" s="2" t="s">
        <v>546</v>
      </c>
      <c r="FQ37" s="2" t="s">
        <v>142</v>
      </c>
      <c r="FR37" s="2" t="s">
        <v>132</v>
      </c>
      <c r="FS37" s="4"/>
      <c r="FT37" s="8"/>
      <c r="FU37" s="4">
        <v>1</v>
      </c>
      <c r="FV37" s="8">
        <v>58.84</v>
      </c>
      <c r="FW37" s="7">
        <v>-1</v>
      </c>
      <c r="FX37" s="7">
        <v>-1</v>
      </c>
      <c r="FY37" s="2" t="s">
        <v>140</v>
      </c>
      <c r="FZ37" s="2" t="s">
        <v>166</v>
      </c>
      <c r="GA37" s="2" t="s">
        <v>827</v>
      </c>
      <c r="GB37" s="2" t="s">
        <v>828</v>
      </c>
      <c r="GC37" s="2" t="s">
        <v>142</v>
      </c>
      <c r="GD37" s="2" t="s">
        <v>132</v>
      </c>
      <c r="GE37" s="4"/>
      <c r="GF37" s="8"/>
      <c r="GG37" s="4">
        <v>3</v>
      </c>
      <c r="GH37" s="8">
        <v>171.63</v>
      </c>
      <c r="GI37" s="7">
        <v>-1</v>
      </c>
      <c r="GJ37" s="7">
        <v>-1</v>
      </c>
      <c r="GK37" s="2" t="s">
        <v>140</v>
      </c>
      <c r="GL37" s="2" t="s">
        <v>166</v>
      </c>
      <c r="GM37" s="2" t="s">
        <v>821</v>
      </c>
      <c r="GN37" s="2" t="s">
        <v>161</v>
      </c>
      <c r="GO37" s="2" t="s">
        <v>142</v>
      </c>
      <c r="GP37" s="2" t="s">
        <v>132</v>
      </c>
      <c r="GQ37" s="4"/>
      <c r="GR37" s="8"/>
      <c r="GS37" s="4">
        <v>2</v>
      </c>
      <c r="GT37" s="8">
        <v>108.96</v>
      </c>
      <c r="GU37" s="7">
        <v>-1</v>
      </c>
      <c r="GV37" s="7">
        <v>-1</v>
      </c>
      <c r="GW37" s="2" t="s">
        <v>140</v>
      </c>
      <c r="GX37" s="2" t="s">
        <v>166</v>
      </c>
      <c r="GY37" s="2" t="s">
        <v>334</v>
      </c>
      <c r="GZ37" s="2" t="s">
        <v>829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166</v>
      </c>
      <c r="HK37" s="2" t="s">
        <v>233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165</v>
      </c>
      <c r="HV37" s="2" t="s">
        <v>166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166</v>
      </c>
      <c r="II37" s="2" t="s">
        <v>668</v>
      </c>
      <c r="IJ37" s="2" t="s">
        <v>830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166</v>
      </c>
      <c r="IU37" s="2" t="s">
        <v>614</v>
      </c>
      <c r="IV37" s="2" t="s">
        <v>831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178</v>
      </c>
      <c r="JF37" s="2" t="s">
        <v>166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166</v>
      </c>
      <c r="JS37" s="2" t="s">
        <v>750</v>
      </c>
      <c r="JT37" s="2" t="s">
        <v>132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166</v>
      </c>
      <c r="KE37" s="2" t="s">
        <v>832</v>
      </c>
      <c r="KF37" s="2" t="s">
        <v>833</v>
      </c>
      <c r="KG37" s="2" t="s">
        <v>142</v>
      </c>
      <c r="KH37" s="2" t="s">
        <v>132</v>
      </c>
      <c r="KI37" s="4"/>
      <c r="KJ37" s="8"/>
      <c r="KK37" s="4">
        <v>2</v>
      </c>
      <c r="KL37" s="8">
        <v>117.68</v>
      </c>
      <c r="KM37" s="7">
        <v>-1</v>
      </c>
      <c r="KN37" s="7">
        <v>-1</v>
      </c>
      <c r="KO37" s="2" t="s">
        <v>140</v>
      </c>
      <c r="KP37" s="2" t="s">
        <v>166</v>
      </c>
      <c r="KQ37" s="2" t="s">
        <v>575</v>
      </c>
      <c r="KR37" s="2" t="s">
        <v>834</v>
      </c>
      <c r="KS37" s="2" t="s">
        <v>142</v>
      </c>
      <c r="KT37" s="2" t="s">
        <v>132</v>
      </c>
      <c r="KU37" s="4"/>
      <c r="KV37" s="8"/>
      <c r="KW37" s="4">
        <v>1</v>
      </c>
      <c r="KX37" s="8">
        <v>60.21</v>
      </c>
      <c r="KY37" s="7">
        <v>-1</v>
      </c>
      <c r="KZ37" s="7">
        <v>-1</v>
      </c>
      <c r="LA37" s="2" t="s">
        <v>140</v>
      </c>
      <c r="LB37" s="2" t="s">
        <v>166</v>
      </c>
      <c r="LC37" s="2" t="s">
        <v>463</v>
      </c>
      <c r="LD37" s="2" t="s">
        <v>835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178</v>
      </c>
      <c r="LN37" s="2" t="s">
        <v>166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159</v>
      </c>
      <c r="ML37" s="2" t="s">
        <v>166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178</v>
      </c>
      <c r="NV37" s="2" t="s">
        <v>166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132</v>
      </c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4"/>
      <c r="ON37" s="8"/>
      <c r="OO37" s="4"/>
      <c r="OP37" s="8"/>
      <c r="OQ37" s="7"/>
      <c r="OR37" s="7"/>
      <c r="OS37" s="2" t="s">
        <v>181</v>
      </c>
      <c r="OT37" s="2" t="s">
        <v>166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181</v>
      </c>
      <c r="PF37" s="2" t="s">
        <v>166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178</v>
      </c>
      <c r="PR37" s="2" t="s">
        <v>166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159</v>
      </c>
      <c r="RB37" s="2" t="s">
        <v>166</v>
      </c>
      <c r="RC37" s="2" t="s">
        <v>132</v>
      </c>
      <c r="RD37" s="2" t="s">
        <v>132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178</v>
      </c>
      <c r="RN37" s="2" t="s">
        <v>166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836</v>
      </c>
      <c r="B38" s="2" t="s">
        <v>121</v>
      </c>
      <c r="C38" s="2" t="s">
        <v>122</v>
      </c>
      <c r="D38" s="2" t="s">
        <v>123</v>
      </c>
      <c r="E38" s="2" t="s">
        <v>837</v>
      </c>
      <c r="F38" s="2" t="s">
        <v>838</v>
      </c>
      <c r="G38" s="2" t="s">
        <v>838</v>
      </c>
      <c r="H38" s="2" t="s">
        <v>838</v>
      </c>
      <c r="I38" s="2" t="s">
        <v>839</v>
      </c>
      <c r="J38" s="2" t="s">
        <v>127</v>
      </c>
      <c r="K38" s="2" t="s">
        <v>840</v>
      </c>
      <c r="L38" s="3">
        <v>85.48</v>
      </c>
      <c r="M38" s="3">
        <v>89.75</v>
      </c>
      <c r="N38" s="3">
        <v>178.49</v>
      </c>
      <c r="O38" s="2" t="s">
        <v>129</v>
      </c>
      <c r="P38" s="2" t="s">
        <v>130</v>
      </c>
      <c r="Q38" s="2" t="s">
        <v>131</v>
      </c>
      <c r="R38" s="2" t="s">
        <v>132</v>
      </c>
      <c r="S38" s="2" t="s">
        <v>841</v>
      </c>
      <c r="T38" s="2" t="s">
        <v>132</v>
      </c>
      <c r="U38" s="2" t="s">
        <v>315</v>
      </c>
      <c r="V38" s="2" t="s">
        <v>135</v>
      </c>
      <c r="W38" s="2" t="s">
        <v>248</v>
      </c>
      <c r="X38" s="2" t="s">
        <v>441</v>
      </c>
      <c r="Y38" s="2" t="s">
        <v>291</v>
      </c>
      <c r="Z38" s="4">
        <v>275</v>
      </c>
      <c r="AA38" s="4">
        <f>=ROUNDDOWN(17.1875,0)</f>
      </c>
      <c r="AB38" s="5">
        <v>16</v>
      </c>
      <c r="AC38" s="2" t="s">
        <v>138</v>
      </c>
      <c r="AD38" s="4">
        <v>150</v>
      </c>
      <c r="AE38" s="4">
        <v>250</v>
      </c>
      <c r="AF38" s="6">
        <v>65</v>
      </c>
      <c r="AG38" s="6"/>
      <c r="AH38" s="7">
        <v>0.7479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628</v>
      </c>
      <c r="AQ38" s="8">
        <v>67971.71</v>
      </c>
      <c r="AR38" s="4">
        <v>152</v>
      </c>
      <c r="AS38" s="8">
        <v>17047.81</v>
      </c>
      <c r="AT38" s="7">
        <v>3.1316</v>
      </c>
      <c r="AU38" s="7">
        <v>2.9871</v>
      </c>
      <c r="AV38" s="4">
        <v>628</v>
      </c>
      <c r="AW38" s="8">
        <v>67971.71</v>
      </c>
      <c r="AX38" s="4">
        <v>152</v>
      </c>
      <c r="AY38" s="8">
        <v>17047.81</v>
      </c>
      <c r="AZ38" s="7">
        <v>3.1316</v>
      </c>
      <c r="BA38" s="7">
        <v>2.9871</v>
      </c>
      <c r="BB38" s="7">
        <v>1</v>
      </c>
      <c r="BC38" s="4">
        <v>628</v>
      </c>
      <c r="BD38" s="8">
        <v>67971.71</v>
      </c>
      <c r="BE38" s="4">
        <v>152</v>
      </c>
      <c r="BF38" s="8">
        <v>17047.81</v>
      </c>
      <c r="BG38" s="7">
        <v>3.1316</v>
      </c>
      <c r="BH38" s="7">
        <v>2.9871</v>
      </c>
      <c r="BI38" s="7">
        <v>1</v>
      </c>
      <c r="BJ38" s="4">
        <v>628</v>
      </c>
      <c r="BK38" s="8">
        <v>67971.71</v>
      </c>
      <c r="BL38" s="2" t="s">
        <v>842</v>
      </c>
      <c r="BM38" s="7">
        <v>1</v>
      </c>
      <c r="BN38" s="7">
        <v>1</v>
      </c>
      <c r="BO38" s="4">
        <v>113</v>
      </c>
      <c r="BP38" s="8">
        <v>13069.58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132</v>
      </c>
      <c r="BY38" s="2" t="s">
        <v>142</v>
      </c>
      <c r="BZ38" s="2" t="s">
        <v>132</v>
      </c>
      <c r="CA38" s="4">
        <v>142</v>
      </c>
      <c r="CB38" s="8">
        <v>12598.91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374</v>
      </c>
      <c r="CJ38" s="2" t="s">
        <v>843</v>
      </c>
      <c r="CK38" s="2" t="s">
        <v>142</v>
      </c>
      <c r="CL38" s="2" t="s">
        <v>132</v>
      </c>
      <c r="CM38" s="4">
        <v>103</v>
      </c>
      <c r="CN38" s="8">
        <v>11220.96</v>
      </c>
      <c r="CO38" s="4">
        <v>62</v>
      </c>
      <c r="CP38" s="8">
        <v>6753.98</v>
      </c>
      <c r="CQ38" s="7">
        <v>0.6613</v>
      </c>
      <c r="CR38" s="7">
        <v>0.6614</v>
      </c>
      <c r="CS38" s="2" t="s">
        <v>140</v>
      </c>
      <c r="CT38" s="2" t="s">
        <v>129</v>
      </c>
      <c r="CU38" s="2" t="s">
        <v>261</v>
      </c>
      <c r="CV38" s="2" t="s">
        <v>731</v>
      </c>
      <c r="CW38" s="2" t="s">
        <v>142</v>
      </c>
      <c r="CX38" s="2" t="s">
        <v>132</v>
      </c>
      <c r="CY38" s="4">
        <v>30</v>
      </c>
      <c r="CZ38" s="8">
        <v>3326.4</v>
      </c>
      <c r="DA38" s="4">
        <v>40</v>
      </c>
      <c r="DB38" s="8">
        <v>4435.2</v>
      </c>
      <c r="DC38" s="7">
        <v>-0.25</v>
      </c>
      <c r="DD38" s="7">
        <v>-0.25</v>
      </c>
      <c r="DE38" s="2" t="s">
        <v>140</v>
      </c>
      <c r="DF38" s="2" t="s">
        <v>129</v>
      </c>
      <c r="DG38" s="2" t="s">
        <v>261</v>
      </c>
      <c r="DH38" s="2" t="s">
        <v>258</v>
      </c>
      <c r="DI38" s="2" t="s">
        <v>142</v>
      </c>
      <c r="DJ38" s="2" t="s">
        <v>132</v>
      </c>
      <c r="DK38" s="4">
        <v>12</v>
      </c>
      <c r="DL38" s="8">
        <v>1419.24</v>
      </c>
      <c r="DM38" s="4">
        <v>9</v>
      </c>
      <c r="DN38" s="8">
        <v>1064.43</v>
      </c>
      <c r="DO38" s="7">
        <v>0.3333</v>
      </c>
      <c r="DP38" s="7">
        <v>0.3333</v>
      </c>
      <c r="DQ38" s="2" t="s">
        <v>140</v>
      </c>
      <c r="DR38" s="2" t="s">
        <v>129</v>
      </c>
      <c r="DS38" s="2" t="s">
        <v>261</v>
      </c>
      <c r="DT38" s="2" t="s">
        <v>844</v>
      </c>
      <c r="DU38" s="2" t="s">
        <v>142</v>
      </c>
      <c r="DV38" s="2" t="s">
        <v>132</v>
      </c>
      <c r="DW38" s="4">
        <v>88</v>
      </c>
      <c r="DX38" s="8">
        <v>10222.08</v>
      </c>
      <c r="DY38" s="4">
        <v>18</v>
      </c>
      <c r="DZ38" s="8">
        <v>2090.88</v>
      </c>
      <c r="EA38" s="7">
        <v>3.8889</v>
      </c>
      <c r="EB38" s="7">
        <v>3.8889</v>
      </c>
      <c r="EC38" s="2" t="s">
        <v>140</v>
      </c>
      <c r="ED38" s="2" t="s">
        <v>129</v>
      </c>
      <c r="EE38" s="2" t="s">
        <v>261</v>
      </c>
      <c r="EF38" s="2" t="s">
        <v>845</v>
      </c>
      <c r="EG38" s="2" t="s">
        <v>142</v>
      </c>
      <c r="EH38" s="2" t="s">
        <v>132</v>
      </c>
      <c r="EI38" s="4">
        <v>92</v>
      </c>
      <c r="EJ38" s="8">
        <v>10880.84</v>
      </c>
      <c r="EK38" s="4">
        <v>21</v>
      </c>
      <c r="EL38" s="8">
        <v>2483.67</v>
      </c>
      <c r="EM38" s="7">
        <v>3.381</v>
      </c>
      <c r="EN38" s="7">
        <v>3.381</v>
      </c>
      <c r="EO38" s="2" t="s">
        <v>140</v>
      </c>
      <c r="EP38" s="2" t="s">
        <v>129</v>
      </c>
      <c r="EQ38" s="2" t="s">
        <v>475</v>
      </c>
      <c r="ER38" s="2" t="s">
        <v>844</v>
      </c>
      <c r="ES38" s="2" t="s">
        <v>142</v>
      </c>
      <c r="ET38" s="2" t="s">
        <v>132</v>
      </c>
      <c r="EU38" s="4">
        <v>20</v>
      </c>
      <c r="EV38" s="8">
        <v>2217.6</v>
      </c>
      <c r="EW38" s="4"/>
      <c r="EX38" s="8"/>
      <c r="EY38" s="7"/>
      <c r="EZ38" s="7"/>
      <c r="FA38" s="2" t="s">
        <v>140</v>
      </c>
      <c r="FB38" s="2" t="s">
        <v>129</v>
      </c>
      <c r="FC38" s="2" t="s">
        <v>846</v>
      </c>
      <c r="FD38" s="2" t="s">
        <v>847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129</v>
      </c>
      <c r="FO38" s="2" t="s">
        <v>156</v>
      </c>
      <c r="FP38" s="2" t="s">
        <v>132</v>
      </c>
      <c r="FQ38" s="2" t="s">
        <v>142</v>
      </c>
      <c r="FR38" s="2" t="s">
        <v>132</v>
      </c>
      <c r="FS38" s="4">
        <v>7</v>
      </c>
      <c r="FT38" s="8">
        <v>712.8</v>
      </c>
      <c r="FU38" s="4"/>
      <c r="FV38" s="8"/>
      <c r="FW38" s="7"/>
      <c r="FX38" s="7"/>
      <c r="FY38" s="2" t="s">
        <v>140</v>
      </c>
      <c r="FZ38" s="2" t="s">
        <v>129</v>
      </c>
      <c r="GA38" s="2" t="s">
        <v>263</v>
      </c>
      <c r="GB38" s="2" t="s">
        <v>521</v>
      </c>
      <c r="GC38" s="2" t="s">
        <v>142</v>
      </c>
      <c r="GD38" s="2" t="s">
        <v>132</v>
      </c>
      <c r="GE38" s="4">
        <v>6</v>
      </c>
      <c r="GF38" s="8">
        <v>665.28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389</v>
      </c>
      <c r="GN38" s="2" t="s">
        <v>848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385</v>
      </c>
      <c r="GZ38" s="2" t="s">
        <v>132</v>
      </c>
      <c r="HA38" s="2" t="s">
        <v>142</v>
      </c>
      <c r="HB38" s="2" t="s">
        <v>132</v>
      </c>
      <c r="HC38" s="4">
        <v>1</v>
      </c>
      <c r="HD38" s="8">
        <v>110.88</v>
      </c>
      <c r="HE38" s="4"/>
      <c r="HF38" s="8"/>
      <c r="HG38" s="7"/>
      <c r="HH38" s="7"/>
      <c r="HI38" s="2" t="s">
        <v>140</v>
      </c>
      <c r="HJ38" s="2" t="s">
        <v>129</v>
      </c>
      <c r="HK38" s="2" t="s">
        <v>382</v>
      </c>
      <c r="HL38" s="2" t="s">
        <v>592</v>
      </c>
      <c r="HM38" s="2" t="s">
        <v>142</v>
      </c>
      <c r="HN38" s="2" t="s">
        <v>132</v>
      </c>
      <c r="HO38" s="4">
        <v>1</v>
      </c>
      <c r="HP38" s="8">
        <v>114.05</v>
      </c>
      <c r="HQ38" s="4"/>
      <c r="HR38" s="8"/>
      <c r="HS38" s="7"/>
      <c r="HT38" s="7"/>
      <c r="HU38" s="2" t="s">
        <v>140</v>
      </c>
      <c r="HV38" s="2" t="s">
        <v>129</v>
      </c>
      <c r="HW38" s="2" t="s">
        <v>545</v>
      </c>
      <c r="HX38" s="2" t="s">
        <v>849</v>
      </c>
      <c r="HY38" s="2" t="s">
        <v>142</v>
      </c>
      <c r="HZ38" s="2" t="s">
        <v>132</v>
      </c>
      <c r="IA38" s="4">
        <v>7</v>
      </c>
      <c r="IB38" s="8">
        <v>723.36</v>
      </c>
      <c r="IC38" s="4">
        <v>1</v>
      </c>
      <c r="ID38" s="8">
        <v>105.6</v>
      </c>
      <c r="IE38" s="7">
        <v>6</v>
      </c>
      <c r="IF38" s="7">
        <v>5.85</v>
      </c>
      <c r="IG38" s="2" t="s">
        <v>140</v>
      </c>
      <c r="IH38" s="2" t="s">
        <v>166</v>
      </c>
      <c r="II38" s="2" t="s">
        <v>371</v>
      </c>
      <c r="IJ38" s="2" t="s">
        <v>329</v>
      </c>
      <c r="IK38" s="2" t="s">
        <v>142</v>
      </c>
      <c r="IL38" s="2" t="s">
        <v>132</v>
      </c>
      <c r="IM38" s="4"/>
      <c r="IN38" s="8"/>
      <c r="IO38" s="4">
        <v>1</v>
      </c>
      <c r="IP38" s="8">
        <v>114.05</v>
      </c>
      <c r="IQ38" s="7">
        <v>-1</v>
      </c>
      <c r="IR38" s="7">
        <v>-1</v>
      </c>
      <c r="IS38" s="2" t="s">
        <v>140</v>
      </c>
      <c r="IT38" s="2" t="s">
        <v>129</v>
      </c>
      <c r="IU38" s="2" t="s">
        <v>846</v>
      </c>
      <c r="IV38" s="2" t="s">
        <v>850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159</v>
      </c>
      <c r="JF38" s="2" t="s">
        <v>129</v>
      </c>
      <c r="JG38" s="2" t="s">
        <v>132</v>
      </c>
      <c r="JH38" s="2" t="s">
        <v>132</v>
      </c>
      <c r="JI38" s="2" t="s">
        <v>142</v>
      </c>
      <c r="JJ38" s="2" t="s">
        <v>132</v>
      </c>
      <c r="JK38" s="4">
        <v>2</v>
      </c>
      <c r="JL38" s="8">
        <v>210.99</v>
      </c>
      <c r="JM38" s="4"/>
      <c r="JN38" s="8"/>
      <c r="JO38" s="7"/>
      <c r="JP38" s="7"/>
      <c r="JQ38" s="2" t="s">
        <v>140</v>
      </c>
      <c r="JR38" s="2" t="s">
        <v>129</v>
      </c>
      <c r="JS38" s="2" t="s">
        <v>846</v>
      </c>
      <c r="JT38" s="2" t="s">
        <v>851</v>
      </c>
      <c r="JU38" s="2" t="s">
        <v>142</v>
      </c>
      <c r="JV38" s="2" t="s">
        <v>132</v>
      </c>
      <c r="JW38" s="4">
        <v>2</v>
      </c>
      <c r="JX38" s="8">
        <v>299.24</v>
      </c>
      <c r="JY38" s="4"/>
      <c r="JZ38" s="8"/>
      <c r="KA38" s="7"/>
      <c r="KB38" s="7"/>
      <c r="KC38" s="2" t="s">
        <v>140</v>
      </c>
      <c r="KD38" s="2" t="s">
        <v>129</v>
      </c>
      <c r="KE38" s="2" t="s">
        <v>261</v>
      </c>
      <c r="KF38" s="2" t="s">
        <v>155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182</v>
      </c>
      <c r="KP38" s="2" t="s">
        <v>129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140</v>
      </c>
      <c r="LB38" s="2" t="s">
        <v>177</v>
      </c>
      <c r="LC38" s="2" t="s">
        <v>388</v>
      </c>
      <c r="LD38" s="2" t="s">
        <v>132</v>
      </c>
      <c r="LE38" s="2" t="s">
        <v>142</v>
      </c>
      <c r="LF38" s="2" t="s">
        <v>132</v>
      </c>
      <c r="LG38" s="4">
        <v>2</v>
      </c>
      <c r="LH38" s="8">
        <v>179.5</v>
      </c>
      <c r="LI38" s="4"/>
      <c r="LJ38" s="8"/>
      <c r="LK38" s="7"/>
      <c r="LL38" s="7"/>
      <c r="LM38" s="2" t="s">
        <v>140</v>
      </c>
      <c r="LN38" s="2" t="s">
        <v>129</v>
      </c>
      <c r="LO38" s="2" t="s">
        <v>263</v>
      </c>
      <c r="LP38" s="2" t="s">
        <v>764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178</v>
      </c>
      <c r="LZ38" s="2" t="s">
        <v>166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159</v>
      </c>
      <c r="ML38" s="2" t="s">
        <v>129</v>
      </c>
      <c r="MM38" s="2" t="s">
        <v>132</v>
      </c>
      <c r="MN38" s="2" t="s">
        <v>132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140</v>
      </c>
      <c r="MX38" s="2" t="s">
        <v>129</v>
      </c>
      <c r="MY38" s="2" t="s">
        <v>179</v>
      </c>
      <c r="MZ38" s="2" t="s">
        <v>852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178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178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181</v>
      </c>
      <c r="OT38" s="2" t="s">
        <v>129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178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178</v>
      </c>
      <c r="PR38" s="2" t="s">
        <v>166</v>
      </c>
      <c r="PS38" s="2" t="s">
        <v>132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140</v>
      </c>
      <c r="QD38" s="2" t="s">
        <v>129</v>
      </c>
      <c r="QE38" s="2" t="s">
        <v>276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178</v>
      </c>
      <c r="QP38" s="2" t="s">
        <v>129</v>
      </c>
      <c r="QQ38" s="2" t="s">
        <v>132</v>
      </c>
      <c r="QR38" s="2" t="s">
        <v>132</v>
      </c>
      <c r="QS38" s="2" t="s">
        <v>142</v>
      </c>
      <c r="QT38" s="2" t="s">
        <v>132</v>
      </c>
      <c r="QU38" s="4"/>
      <c r="QV38" s="8"/>
      <c r="QW38" s="4"/>
      <c r="QX38" s="8"/>
      <c r="QY38" s="7"/>
      <c r="QZ38" s="7"/>
      <c r="RA38" s="2" t="s">
        <v>178</v>
      </c>
      <c r="RB38" s="2" t="s">
        <v>166</v>
      </c>
      <c r="RC38" s="2" t="s">
        <v>132</v>
      </c>
      <c r="RD38" s="2" t="s">
        <v>132</v>
      </c>
      <c r="RE38" s="2" t="s">
        <v>142</v>
      </c>
      <c r="RF38" s="2" t="s">
        <v>132</v>
      </c>
      <c r="RG38" s="4"/>
      <c r="RH38" s="8"/>
      <c r="RI38" s="4"/>
      <c r="RJ38" s="8"/>
      <c r="RK38" s="7"/>
      <c r="RL38" s="7"/>
      <c r="RM38" s="2" t="s">
        <v>178</v>
      </c>
      <c r="RN38" s="2" t="s">
        <v>129</v>
      </c>
      <c r="RO38" s="2" t="s">
        <v>132</v>
      </c>
      <c r="RP38" s="2" t="s">
        <v>132</v>
      </c>
      <c r="RQ38" s="2" t="s">
        <v>142</v>
      </c>
      <c r="RR38" s="2" t="s">
        <v>183</v>
      </c>
    </row>
    <row r="39">
      <c r="A39" s="2" t="s">
        <v>853</v>
      </c>
      <c r="B39" s="2" t="s">
        <v>121</v>
      </c>
      <c r="C39" s="2" t="s">
        <v>122</v>
      </c>
      <c r="D39" s="2" t="s">
        <v>123</v>
      </c>
      <c r="E39" s="2" t="s">
        <v>837</v>
      </c>
      <c r="F39" s="2" t="s">
        <v>854</v>
      </c>
      <c r="G39" s="2" t="s">
        <v>854</v>
      </c>
      <c r="H39" s="2" t="s">
        <v>854</v>
      </c>
      <c r="I39" s="2" t="s">
        <v>855</v>
      </c>
      <c r="J39" s="2" t="s">
        <v>127</v>
      </c>
      <c r="K39" s="2" t="s">
        <v>840</v>
      </c>
      <c r="L39" s="3">
        <v>77.71</v>
      </c>
      <c r="M39" s="3">
        <v>81.6</v>
      </c>
      <c r="N39" s="3">
        <v>169.99</v>
      </c>
      <c r="O39" s="2" t="s">
        <v>129</v>
      </c>
      <c r="P39" s="2" t="s">
        <v>219</v>
      </c>
      <c r="Q39" s="2" t="s">
        <v>131</v>
      </c>
      <c r="R39" s="2" t="s">
        <v>132</v>
      </c>
      <c r="S39" s="2" t="s">
        <v>856</v>
      </c>
      <c r="T39" s="2" t="s">
        <v>132</v>
      </c>
      <c r="U39" s="2" t="s">
        <v>315</v>
      </c>
      <c r="V39" s="2" t="s">
        <v>248</v>
      </c>
      <c r="W39" s="2" t="s">
        <v>248</v>
      </c>
      <c r="X39" s="2" t="s">
        <v>441</v>
      </c>
      <c r="Y39" s="2" t="s">
        <v>291</v>
      </c>
      <c r="Z39" s="4">
        <v>111</v>
      </c>
      <c r="AA39" s="4">
        <f>=ROUNDDOWN(18.5,0)</f>
      </c>
      <c r="AB39" s="5">
        <v>6</v>
      </c>
      <c r="AC39" s="2" t="s">
        <v>857</v>
      </c>
      <c r="AD39" s="4">
        <v>100</v>
      </c>
      <c r="AE39" s="4">
        <v>100</v>
      </c>
      <c r="AF39" s="6">
        <v>65</v>
      </c>
      <c r="AG39" s="6">
        <v>48</v>
      </c>
      <c r="AH39" s="7">
        <v>0.9644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420</v>
      </c>
      <c r="AQ39" s="8">
        <v>40917.15</v>
      </c>
      <c r="AR39" s="4">
        <v>146</v>
      </c>
      <c r="AS39" s="8">
        <v>15195.71</v>
      </c>
      <c r="AT39" s="7">
        <v>1.8767</v>
      </c>
      <c r="AU39" s="7">
        <v>1.6927</v>
      </c>
      <c r="AV39" s="4">
        <v>420</v>
      </c>
      <c r="AW39" s="8">
        <v>40917.15</v>
      </c>
      <c r="AX39" s="4">
        <v>146</v>
      </c>
      <c r="AY39" s="8">
        <v>15195.71</v>
      </c>
      <c r="AZ39" s="7">
        <v>1.8767</v>
      </c>
      <c r="BA39" s="7">
        <v>1.6927</v>
      </c>
      <c r="BB39" s="7">
        <v>1</v>
      </c>
      <c r="BC39" s="4">
        <v>420</v>
      </c>
      <c r="BD39" s="8">
        <v>40917.15</v>
      </c>
      <c r="BE39" s="4">
        <v>146</v>
      </c>
      <c r="BF39" s="8">
        <v>15195.71</v>
      </c>
      <c r="BG39" s="7">
        <v>1.8767</v>
      </c>
      <c r="BH39" s="7">
        <v>1.6927</v>
      </c>
      <c r="BI39" s="7">
        <v>1</v>
      </c>
      <c r="BJ39" s="4">
        <v>420</v>
      </c>
      <c r="BK39" s="8">
        <v>40917.15</v>
      </c>
      <c r="BL39" s="2" t="s">
        <v>858</v>
      </c>
      <c r="BM39" s="7">
        <v>1</v>
      </c>
      <c r="BN39" s="7">
        <v>1</v>
      </c>
      <c r="BO39" s="4">
        <v>24</v>
      </c>
      <c r="BP39" s="8">
        <v>2523.12</v>
      </c>
      <c r="BQ39" s="4"/>
      <c r="BR39" s="8"/>
      <c r="BS39" s="7"/>
      <c r="BT39" s="7"/>
      <c r="BU39" s="2" t="s">
        <v>140</v>
      </c>
      <c r="BV39" s="2" t="s">
        <v>129</v>
      </c>
      <c r="BW39" s="2" t="s">
        <v>132</v>
      </c>
      <c r="BX39" s="2" t="s">
        <v>132</v>
      </c>
      <c r="BY39" s="2" t="s">
        <v>142</v>
      </c>
      <c r="BZ39" s="2" t="s">
        <v>132</v>
      </c>
      <c r="CA39" s="4">
        <v>96</v>
      </c>
      <c r="CB39" s="8">
        <v>7816.72</v>
      </c>
      <c r="CC39" s="4">
        <v>7</v>
      </c>
      <c r="CD39" s="8">
        <v>619.13</v>
      </c>
      <c r="CE39" s="7">
        <v>12.7143</v>
      </c>
      <c r="CF39" s="7">
        <v>11.6253</v>
      </c>
      <c r="CG39" s="2" t="s">
        <v>140</v>
      </c>
      <c r="CH39" s="2" t="s">
        <v>129</v>
      </c>
      <c r="CI39" s="2" t="s">
        <v>374</v>
      </c>
      <c r="CJ39" s="2" t="s">
        <v>478</v>
      </c>
      <c r="CK39" s="2" t="s">
        <v>142</v>
      </c>
      <c r="CL39" s="2" t="s">
        <v>132</v>
      </c>
      <c r="CM39" s="4">
        <v>112</v>
      </c>
      <c r="CN39" s="8">
        <v>11106.96</v>
      </c>
      <c r="CO39" s="4">
        <v>50</v>
      </c>
      <c r="CP39" s="8">
        <v>5214.59</v>
      </c>
      <c r="CQ39" s="7">
        <v>1.24</v>
      </c>
      <c r="CR39" s="7">
        <v>1.13</v>
      </c>
      <c r="CS39" s="2" t="s">
        <v>140</v>
      </c>
      <c r="CT39" s="2" t="s">
        <v>129</v>
      </c>
      <c r="CU39" s="2" t="s">
        <v>261</v>
      </c>
      <c r="CV39" s="2" t="s">
        <v>845</v>
      </c>
      <c r="CW39" s="2" t="s">
        <v>142</v>
      </c>
      <c r="CX39" s="2" t="s">
        <v>132</v>
      </c>
      <c r="CY39" s="4">
        <v>19</v>
      </c>
      <c r="CZ39" s="8">
        <v>1915.01</v>
      </c>
      <c r="DA39" s="4">
        <v>20</v>
      </c>
      <c r="DB39" s="8">
        <v>2015.8</v>
      </c>
      <c r="DC39" s="7">
        <v>-0.05</v>
      </c>
      <c r="DD39" s="7">
        <v>-0.05</v>
      </c>
      <c r="DE39" s="2" t="s">
        <v>140</v>
      </c>
      <c r="DF39" s="2" t="s">
        <v>129</v>
      </c>
      <c r="DG39" s="2" t="s">
        <v>261</v>
      </c>
      <c r="DH39" s="2" t="s">
        <v>169</v>
      </c>
      <c r="DI39" s="2" t="s">
        <v>142</v>
      </c>
      <c r="DJ39" s="2" t="s">
        <v>132</v>
      </c>
      <c r="DK39" s="4">
        <v>5</v>
      </c>
      <c r="DL39" s="8">
        <v>526.79</v>
      </c>
      <c r="DM39" s="4">
        <v>5</v>
      </c>
      <c r="DN39" s="8">
        <v>537.55</v>
      </c>
      <c r="DO39" s="7"/>
      <c r="DP39" s="7">
        <v>-0.02</v>
      </c>
      <c r="DQ39" s="2" t="s">
        <v>140</v>
      </c>
      <c r="DR39" s="2" t="s">
        <v>129</v>
      </c>
      <c r="DS39" s="2" t="s">
        <v>261</v>
      </c>
      <c r="DT39" s="2" t="s">
        <v>758</v>
      </c>
      <c r="DU39" s="2" t="s">
        <v>142</v>
      </c>
      <c r="DV39" s="2" t="s">
        <v>132</v>
      </c>
      <c r="DW39" s="4">
        <v>20</v>
      </c>
      <c r="DX39" s="8">
        <v>2111.8</v>
      </c>
      <c r="DY39" s="4">
        <v>11</v>
      </c>
      <c r="DZ39" s="8">
        <v>1161.49</v>
      </c>
      <c r="EA39" s="7">
        <v>0.8182</v>
      </c>
      <c r="EB39" s="7">
        <v>0.8182</v>
      </c>
      <c r="EC39" s="2" t="s">
        <v>140</v>
      </c>
      <c r="ED39" s="2" t="s">
        <v>129</v>
      </c>
      <c r="EE39" s="2" t="s">
        <v>261</v>
      </c>
      <c r="EF39" s="2" t="s">
        <v>859</v>
      </c>
      <c r="EG39" s="2" t="s">
        <v>142</v>
      </c>
      <c r="EH39" s="2" t="s">
        <v>132</v>
      </c>
      <c r="EI39" s="4">
        <v>99</v>
      </c>
      <c r="EJ39" s="8">
        <v>10643.49</v>
      </c>
      <c r="EK39" s="4">
        <v>45</v>
      </c>
      <c r="EL39" s="8">
        <v>4837.95</v>
      </c>
      <c r="EM39" s="7">
        <v>1.2</v>
      </c>
      <c r="EN39" s="7">
        <v>1.2</v>
      </c>
      <c r="EO39" s="2" t="s">
        <v>140</v>
      </c>
      <c r="EP39" s="2" t="s">
        <v>129</v>
      </c>
      <c r="EQ39" s="2" t="s">
        <v>475</v>
      </c>
      <c r="ER39" s="2" t="s">
        <v>374</v>
      </c>
      <c r="ES39" s="2" t="s">
        <v>142</v>
      </c>
      <c r="ET39" s="2" t="s">
        <v>132</v>
      </c>
      <c r="EU39" s="4">
        <v>2</v>
      </c>
      <c r="EV39" s="8">
        <v>201.58</v>
      </c>
      <c r="EW39" s="4">
        <v>3</v>
      </c>
      <c r="EX39" s="8">
        <v>302.37</v>
      </c>
      <c r="EY39" s="7">
        <v>-0.3333</v>
      </c>
      <c r="EZ39" s="7">
        <v>-0.3333</v>
      </c>
      <c r="FA39" s="2" t="s">
        <v>140</v>
      </c>
      <c r="FB39" s="2" t="s">
        <v>129</v>
      </c>
      <c r="FC39" s="2" t="s">
        <v>237</v>
      </c>
      <c r="FD39" s="2" t="s">
        <v>860</v>
      </c>
      <c r="FE39" s="2" t="s">
        <v>142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129</v>
      </c>
      <c r="FO39" s="2" t="s">
        <v>156</v>
      </c>
      <c r="FP39" s="2" t="s">
        <v>132</v>
      </c>
      <c r="FQ39" s="2" t="s">
        <v>142</v>
      </c>
      <c r="FR39" s="2" t="s">
        <v>132</v>
      </c>
      <c r="FS39" s="4">
        <v>9</v>
      </c>
      <c r="FT39" s="8">
        <v>793.08</v>
      </c>
      <c r="FU39" s="4"/>
      <c r="FV39" s="8"/>
      <c r="FW39" s="7"/>
      <c r="FX39" s="7"/>
      <c r="FY39" s="2" t="s">
        <v>140</v>
      </c>
      <c r="FZ39" s="2" t="s">
        <v>129</v>
      </c>
      <c r="GA39" s="2" t="s">
        <v>157</v>
      </c>
      <c r="GB39" s="2" t="s">
        <v>861</v>
      </c>
      <c r="GC39" s="2" t="s">
        <v>142</v>
      </c>
      <c r="GD39" s="2" t="s">
        <v>132</v>
      </c>
      <c r="GE39" s="4">
        <v>5</v>
      </c>
      <c r="GF39" s="8">
        <v>503.95</v>
      </c>
      <c r="GG39" s="4"/>
      <c r="GH39" s="8"/>
      <c r="GI39" s="7"/>
      <c r="GJ39" s="7"/>
      <c r="GK39" s="2" t="s">
        <v>140</v>
      </c>
      <c r="GL39" s="2" t="s">
        <v>129</v>
      </c>
      <c r="GM39" s="2" t="s">
        <v>389</v>
      </c>
      <c r="GN39" s="2" t="s">
        <v>862</v>
      </c>
      <c r="GO39" s="2" t="s">
        <v>142</v>
      </c>
      <c r="GP39" s="2" t="s">
        <v>132</v>
      </c>
      <c r="GQ39" s="4"/>
      <c r="GR39" s="8"/>
      <c r="GS39" s="4"/>
      <c r="GT39" s="8"/>
      <c r="GU39" s="7"/>
      <c r="GV39" s="7"/>
      <c r="GW39" s="2" t="s">
        <v>140</v>
      </c>
      <c r="GX39" s="2" t="s">
        <v>129</v>
      </c>
      <c r="GY39" s="2" t="s">
        <v>162</v>
      </c>
      <c r="GZ39" s="2" t="s">
        <v>132</v>
      </c>
      <c r="HA39" s="2" t="s">
        <v>142</v>
      </c>
      <c r="HB39" s="2" t="s">
        <v>132</v>
      </c>
      <c r="HC39" s="4">
        <v>19</v>
      </c>
      <c r="HD39" s="8">
        <v>1818.26</v>
      </c>
      <c r="HE39" s="4"/>
      <c r="HF39" s="8"/>
      <c r="HG39" s="7"/>
      <c r="HH39" s="7"/>
      <c r="HI39" s="2" t="s">
        <v>140</v>
      </c>
      <c r="HJ39" s="2" t="s">
        <v>129</v>
      </c>
      <c r="HK39" s="2" t="s">
        <v>382</v>
      </c>
      <c r="HL39" s="2" t="s">
        <v>863</v>
      </c>
      <c r="HM39" s="2" t="s">
        <v>142</v>
      </c>
      <c r="HN39" s="2" t="s">
        <v>132</v>
      </c>
      <c r="HO39" s="4">
        <v>2</v>
      </c>
      <c r="HP39" s="8">
        <v>207.34</v>
      </c>
      <c r="HQ39" s="4">
        <v>1</v>
      </c>
      <c r="HR39" s="8">
        <v>103.67</v>
      </c>
      <c r="HS39" s="7">
        <v>1</v>
      </c>
      <c r="HT39" s="7">
        <v>1</v>
      </c>
      <c r="HU39" s="2" t="s">
        <v>140</v>
      </c>
      <c r="HV39" s="2" t="s">
        <v>129</v>
      </c>
      <c r="HW39" s="2" t="s">
        <v>545</v>
      </c>
      <c r="HX39" s="2" t="s">
        <v>864</v>
      </c>
      <c r="HY39" s="2" t="s">
        <v>142</v>
      </c>
      <c r="HZ39" s="2" t="s">
        <v>132</v>
      </c>
      <c r="IA39" s="4">
        <v>6</v>
      </c>
      <c r="IB39" s="8">
        <v>575.94</v>
      </c>
      <c r="IC39" s="4">
        <v>2</v>
      </c>
      <c r="ID39" s="8">
        <v>191.98</v>
      </c>
      <c r="IE39" s="7">
        <v>2</v>
      </c>
      <c r="IF39" s="7">
        <v>2</v>
      </c>
      <c r="IG39" s="2" t="s">
        <v>140</v>
      </c>
      <c r="IH39" s="2" t="s">
        <v>166</v>
      </c>
      <c r="II39" s="2" t="s">
        <v>371</v>
      </c>
      <c r="IJ39" s="2" t="s">
        <v>865</v>
      </c>
      <c r="IK39" s="2" t="s">
        <v>142</v>
      </c>
      <c r="IL39" s="2" t="s">
        <v>132</v>
      </c>
      <c r="IM39" s="4">
        <v>1</v>
      </c>
      <c r="IN39" s="8">
        <v>88.12</v>
      </c>
      <c r="IO39" s="4"/>
      <c r="IP39" s="8"/>
      <c r="IQ39" s="7"/>
      <c r="IR39" s="7"/>
      <c r="IS39" s="2" t="s">
        <v>140</v>
      </c>
      <c r="IT39" s="2" t="s">
        <v>129</v>
      </c>
      <c r="IU39" s="2" t="s">
        <v>208</v>
      </c>
      <c r="IV39" s="2" t="s">
        <v>866</v>
      </c>
      <c r="IW39" s="2" t="s">
        <v>142</v>
      </c>
      <c r="IX39" s="2" t="s">
        <v>132</v>
      </c>
      <c r="IY39" s="4"/>
      <c r="IZ39" s="8"/>
      <c r="JA39" s="4"/>
      <c r="JB39" s="8"/>
      <c r="JC39" s="7"/>
      <c r="JD39" s="7"/>
      <c r="JE39" s="2" t="s">
        <v>159</v>
      </c>
      <c r="JF39" s="2" t="s">
        <v>129</v>
      </c>
      <c r="JG39" s="2" t="s">
        <v>132</v>
      </c>
      <c r="JH39" s="2" t="s">
        <v>132</v>
      </c>
      <c r="JI39" s="2" t="s">
        <v>142</v>
      </c>
      <c r="JJ39" s="2" t="s">
        <v>132</v>
      </c>
      <c r="JK39" s="4"/>
      <c r="JL39" s="8"/>
      <c r="JM39" s="4"/>
      <c r="JN39" s="8"/>
      <c r="JO39" s="7"/>
      <c r="JP39" s="7"/>
      <c r="JQ39" s="2" t="s">
        <v>171</v>
      </c>
      <c r="JR39" s="2" t="s">
        <v>129</v>
      </c>
      <c r="JS39" s="2" t="s">
        <v>846</v>
      </c>
      <c r="JT39" s="2" t="s">
        <v>132</v>
      </c>
      <c r="JU39" s="2" t="s">
        <v>142</v>
      </c>
      <c r="JV39" s="2" t="s">
        <v>132</v>
      </c>
      <c r="JW39" s="4">
        <v>1</v>
      </c>
      <c r="JX39" s="8">
        <v>84.99</v>
      </c>
      <c r="JY39" s="4"/>
      <c r="JZ39" s="8"/>
      <c r="KA39" s="7"/>
      <c r="KB39" s="7"/>
      <c r="KC39" s="2" t="s">
        <v>140</v>
      </c>
      <c r="KD39" s="2" t="s">
        <v>129</v>
      </c>
      <c r="KE39" s="2" t="s">
        <v>261</v>
      </c>
      <c r="KF39" s="2" t="s">
        <v>867</v>
      </c>
      <c r="KG39" s="2" t="s">
        <v>142</v>
      </c>
      <c r="KH39" s="2" t="s">
        <v>132</v>
      </c>
      <c r="KI39" s="4"/>
      <c r="KJ39" s="8"/>
      <c r="KK39" s="4"/>
      <c r="KL39" s="8"/>
      <c r="KM39" s="7"/>
      <c r="KN39" s="7"/>
      <c r="KO39" s="2" t="s">
        <v>182</v>
      </c>
      <c r="KP39" s="2" t="s">
        <v>129</v>
      </c>
      <c r="KQ39" s="2" t="s">
        <v>132</v>
      </c>
      <c r="KR39" s="2" t="s">
        <v>132</v>
      </c>
      <c r="KS39" s="2" t="s">
        <v>142</v>
      </c>
      <c r="KT39" s="2" t="s">
        <v>132</v>
      </c>
      <c r="KU39" s="4"/>
      <c r="KV39" s="8"/>
      <c r="KW39" s="4">
        <v>2</v>
      </c>
      <c r="KX39" s="8">
        <v>211.18</v>
      </c>
      <c r="KY39" s="7">
        <v>-1</v>
      </c>
      <c r="KZ39" s="7">
        <v>-1</v>
      </c>
      <c r="LA39" s="2" t="s">
        <v>140</v>
      </c>
      <c r="LB39" s="2" t="s">
        <v>177</v>
      </c>
      <c r="LC39" s="2" t="s">
        <v>388</v>
      </c>
      <c r="LD39" s="2" t="s">
        <v>868</v>
      </c>
      <c r="LE39" s="2" t="s">
        <v>142</v>
      </c>
      <c r="LF39" s="2" t="s">
        <v>132</v>
      </c>
      <c r="LG39" s="4"/>
      <c r="LH39" s="8"/>
      <c r="LI39" s="4"/>
      <c r="LJ39" s="8"/>
      <c r="LK39" s="7"/>
      <c r="LL39" s="7"/>
      <c r="LM39" s="2" t="s">
        <v>178</v>
      </c>
      <c r="LN39" s="2" t="s">
        <v>129</v>
      </c>
      <c r="LO39" s="2" t="s">
        <v>132</v>
      </c>
      <c r="LP39" s="2" t="s">
        <v>132</v>
      </c>
      <c r="LQ39" s="2" t="s">
        <v>142</v>
      </c>
      <c r="LR39" s="2" t="s">
        <v>132</v>
      </c>
      <c r="LS39" s="4"/>
      <c r="LT39" s="8"/>
      <c r="LU39" s="4"/>
      <c r="LV39" s="8"/>
      <c r="LW39" s="7"/>
      <c r="LX39" s="7"/>
      <c r="LY39" s="2" t="s">
        <v>178</v>
      </c>
      <c r="LZ39" s="2" t="s">
        <v>166</v>
      </c>
      <c r="MA39" s="2" t="s">
        <v>132</v>
      </c>
      <c r="MB39" s="2" t="s">
        <v>132</v>
      </c>
      <c r="MC39" s="2" t="s">
        <v>142</v>
      </c>
      <c r="MD39" s="2" t="s">
        <v>132</v>
      </c>
      <c r="ME39" s="4"/>
      <c r="MF39" s="8"/>
      <c r="MG39" s="4"/>
      <c r="MH39" s="8"/>
      <c r="MI39" s="7"/>
      <c r="MJ39" s="7"/>
      <c r="MK39" s="2" t="s">
        <v>159</v>
      </c>
      <c r="ML39" s="2" t="s">
        <v>129</v>
      </c>
      <c r="MM39" s="2" t="s">
        <v>132</v>
      </c>
      <c r="MN39" s="2" t="s">
        <v>132</v>
      </c>
      <c r="MO39" s="2" t="s">
        <v>142</v>
      </c>
      <c r="MP39" s="2" t="s">
        <v>132</v>
      </c>
      <c r="MQ39" s="4"/>
      <c r="MR39" s="8"/>
      <c r="MS39" s="4"/>
      <c r="MT39" s="8"/>
      <c r="MU39" s="7"/>
      <c r="MV39" s="7"/>
      <c r="MW39" s="2" t="s">
        <v>140</v>
      </c>
      <c r="MX39" s="2" t="s">
        <v>129</v>
      </c>
      <c r="MY39" s="2" t="s">
        <v>179</v>
      </c>
      <c r="MZ39" s="2" t="s">
        <v>132</v>
      </c>
      <c r="NA39" s="2" t="s">
        <v>142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178</v>
      </c>
      <c r="NV39" s="2" t="s">
        <v>129</v>
      </c>
      <c r="NW39" s="2" t="s">
        <v>132</v>
      </c>
      <c r="NX39" s="2" t="s">
        <v>132</v>
      </c>
      <c r="NY39" s="2" t="s">
        <v>142</v>
      </c>
      <c r="NZ39" s="2" t="s">
        <v>132</v>
      </c>
      <c r="OA39" s="4"/>
      <c r="OB39" s="8"/>
      <c r="OC39" s="4"/>
      <c r="OD39" s="8"/>
      <c r="OE39" s="7"/>
      <c r="OF39" s="7"/>
      <c r="OG39" s="2" t="s">
        <v>178</v>
      </c>
      <c r="OH39" s="2" t="s">
        <v>129</v>
      </c>
      <c r="OI39" s="2" t="s">
        <v>132</v>
      </c>
      <c r="OJ39" s="2" t="s">
        <v>132</v>
      </c>
      <c r="OK39" s="2" t="s">
        <v>142</v>
      </c>
      <c r="OL39" s="2" t="s">
        <v>132</v>
      </c>
      <c r="OM39" s="4"/>
      <c r="ON39" s="8"/>
      <c r="OO39" s="4"/>
      <c r="OP39" s="8"/>
      <c r="OQ39" s="7"/>
      <c r="OR39" s="7"/>
      <c r="OS39" s="2" t="s">
        <v>181</v>
      </c>
      <c r="OT39" s="2" t="s">
        <v>129</v>
      </c>
      <c r="OU39" s="2" t="s">
        <v>132</v>
      </c>
      <c r="OV39" s="2" t="s">
        <v>132</v>
      </c>
      <c r="OW39" s="2" t="s">
        <v>142</v>
      </c>
      <c r="OX39" s="2" t="s">
        <v>132</v>
      </c>
      <c r="OY39" s="4"/>
      <c r="OZ39" s="8"/>
      <c r="PA39" s="4"/>
      <c r="PB39" s="8"/>
      <c r="PC39" s="7"/>
      <c r="PD39" s="7"/>
      <c r="PE39" s="2" t="s">
        <v>178</v>
      </c>
      <c r="PF39" s="2" t="s">
        <v>129</v>
      </c>
      <c r="PG39" s="2" t="s">
        <v>132</v>
      </c>
      <c r="PH39" s="2" t="s">
        <v>132</v>
      </c>
      <c r="PI39" s="2" t="s">
        <v>142</v>
      </c>
      <c r="PJ39" s="2" t="s">
        <v>132</v>
      </c>
      <c r="PK39" s="4"/>
      <c r="PL39" s="8"/>
      <c r="PM39" s="4"/>
      <c r="PN39" s="8"/>
      <c r="PO39" s="7"/>
      <c r="PP39" s="7"/>
      <c r="PQ39" s="2" t="s">
        <v>178</v>
      </c>
      <c r="PR39" s="2" t="s">
        <v>166</v>
      </c>
      <c r="PS39" s="2" t="s">
        <v>132</v>
      </c>
      <c r="PT39" s="2" t="s">
        <v>132</v>
      </c>
      <c r="PU39" s="2" t="s">
        <v>142</v>
      </c>
      <c r="PV39" s="2" t="s">
        <v>132</v>
      </c>
      <c r="PW39" s="4"/>
      <c r="PX39" s="8"/>
      <c r="PY39" s="4"/>
      <c r="PZ39" s="8"/>
      <c r="QA39" s="7"/>
      <c r="QB39" s="7"/>
      <c r="QC39" s="2" t="s">
        <v>140</v>
      </c>
      <c r="QD39" s="2" t="s">
        <v>129</v>
      </c>
      <c r="QE39" s="2" t="s">
        <v>276</v>
      </c>
      <c r="QF39" s="2" t="s">
        <v>138</v>
      </c>
      <c r="QG39" s="2" t="s">
        <v>142</v>
      </c>
      <c r="QH39" s="2" t="s">
        <v>132</v>
      </c>
      <c r="QI39" s="4"/>
      <c r="QJ39" s="8"/>
      <c r="QK39" s="4"/>
      <c r="QL39" s="8"/>
      <c r="QM39" s="7"/>
      <c r="QN39" s="7"/>
      <c r="QO39" s="2" t="s">
        <v>178</v>
      </c>
      <c r="QP39" s="2" t="s">
        <v>129</v>
      </c>
      <c r="QQ39" s="2" t="s">
        <v>132</v>
      </c>
      <c r="QR39" s="2" t="s">
        <v>132</v>
      </c>
      <c r="QS39" s="2" t="s">
        <v>142</v>
      </c>
      <c r="QT39" s="2" t="s">
        <v>132</v>
      </c>
      <c r="QU39" s="4"/>
      <c r="QV39" s="8"/>
      <c r="QW39" s="4"/>
      <c r="QX39" s="8"/>
      <c r="QY39" s="7"/>
      <c r="QZ39" s="7"/>
      <c r="RA39" s="2" t="s">
        <v>178</v>
      </c>
      <c r="RB39" s="2" t="s">
        <v>166</v>
      </c>
      <c r="RC39" s="2" t="s">
        <v>132</v>
      </c>
      <c r="RD39" s="2" t="s">
        <v>132</v>
      </c>
      <c r="RE39" s="2" t="s">
        <v>142</v>
      </c>
      <c r="RF39" s="2" t="s">
        <v>132</v>
      </c>
      <c r="RG39" s="4"/>
      <c r="RH39" s="8"/>
      <c r="RI39" s="4"/>
      <c r="RJ39" s="8"/>
      <c r="RK39" s="7"/>
      <c r="RL39" s="7"/>
      <c r="RM39" s="2" t="s">
        <v>178</v>
      </c>
      <c r="RN39" s="2" t="s">
        <v>129</v>
      </c>
      <c r="RO39" s="2" t="s">
        <v>132</v>
      </c>
      <c r="RP39" s="2" t="s">
        <v>132</v>
      </c>
      <c r="RQ39" s="2" t="s">
        <v>142</v>
      </c>
      <c r="RR39" s="2" t="s">
        <v>183</v>
      </c>
    </row>
    <row r="40">
      <c r="A40" s="2" t="s">
        <v>869</v>
      </c>
      <c r="B40" s="2" t="s">
        <v>121</v>
      </c>
      <c r="C40" s="2" t="s">
        <v>122</v>
      </c>
      <c r="D40" s="2" t="s">
        <v>123</v>
      </c>
      <c r="E40" s="2" t="s">
        <v>837</v>
      </c>
      <c r="F40" s="2" t="s">
        <v>870</v>
      </c>
      <c r="G40" s="2" t="s">
        <v>870</v>
      </c>
      <c r="H40" s="2" t="s">
        <v>870</v>
      </c>
      <c r="I40" s="2" t="s">
        <v>871</v>
      </c>
      <c r="J40" s="2" t="s">
        <v>127</v>
      </c>
      <c r="K40" s="2" t="s">
        <v>840</v>
      </c>
      <c r="L40" s="3">
        <v>57.35</v>
      </c>
      <c r="M40" s="3">
        <v>60.22</v>
      </c>
      <c r="N40" s="3">
        <v>118.99</v>
      </c>
      <c r="O40" s="2" t="s">
        <v>129</v>
      </c>
      <c r="P40" s="2" t="s">
        <v>219</v>
      </c>
      <c r="Q40" s="2" t="s">
        <v>131</v>
      </c>
      <c r="R40" s="2" t="s">
        <v>132</v>
      </c>
      <c r="S40" s="2" t="s">
        <v>872</v>
      </c>
      <c r="T40" s="2" t="s">
        <v>132</v>
      </c>
      <c r="U40" s="2" t="s">
        <v>134</v>
      </c>
      <c r="V40" s="2" t="s">
        <v>625</v>
      </c>
      <c r="W40" s="2" t="s">
        <v>187</v>
      </c>
      <c r="X40" s="2" t="s">
        <v>441</v>
      </c>
      <c r="Y40" s="2" t="s">
        <v>873</v>
      </c>
      <c r="Z40" s="4">
        <v>130</v>
      </c>
      <c r="AA40" s="4">
        <f>=ROUNDDOWN(16.25,0)</f>
      </c>
      <c r="AB40" s="5">
        <v>8</v>
      </c>
      <c r="AC40" s="2" t="s">
        <v>857</v>
      </c>
      <c r="AD40" s="4">
        <v>100</v>
      </c>
      <c r="AE40" s="4">
        <v>100</v>
      </c>
      <c r="AF40" s="6">
        <v>65</v>
      </c>
      <c r="AG40" s="6">
        <v>48</v>
      </c>
      <c r="AH40" s="7">
        <v>0.8959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323</v>
      </c>
      <c r="AQ40" s="8">
        <v>23213.25</v>
      </c>
      <c r="AR40" s="4">
        <v>350</v>
      </c>
      <c r="AS40" s="8">
        <v>26320.96</v>
      </c>
      <c r="AT40" s="7">
        <v>-0.0771</v>
      </c>
      <c r="AU40" s="7">
        <v>-0.1181</v>
      </c>
      <c r="AV40" s="4">
        <v>323</v>
      </c>
      <c r="AW40" s="8">
        <v>23213.25</v>
      </c>
      <c r="AX40" s="4">
        <v>350</v>
      </c>
      <c r="AY40" s="8">
        <v>26320.96</v>
      </c>
      <c r="AZ40" s="7">
        <v>-0.0771</v>
      </c>
      <c r="BA40" s="7">
        <v>-0.1181</v>
      </c>
      <c r="BB40" s="7">
        <v>1</v>
      </c>
      <c r="BC40" s="4">
        <v>323</v>
      </c>
      <c r="BD40" s="8">
        <v>23213.25</v>
      </c>
      <c r="BE40" s="4">
        <v>350</v>
      </c>
      <c r="BF40" s="8">
        <v>26320.96</v>
      </c>
      <c r="BG40" s="7">
        <v>-0.0771</v>
      </c>
      <c r="BH40" s="7">
        <v>-0.1181</v>
      </c>
      <c r="BI40" s="7">
        <v>1</v>
      </c>
      <c r="BJ40" s="4">
        <v>323</v>
      </c>
      <c r="BK40" s="8">
        <v>23213.25</v>
      </c>
      <c r="BL40" s="2" t="s">
        <v>874</v>
      </c>
      <c r="BM40" s="7">
        <v>1</v>
      </c>
      <c r="BN40" s="7">
        <v>1</v>
      </c>
      <c r="BO40" s="4">
        <v>36</v>
      </c>
      <c r="BP40" s="8">
        <v>2793.24</v>
      </c>
      <c r="BQ40" s="4">
        <v>65</v>
      </c>
      <c r="BR40" s="8">
        <v>5043.35</v>
      </c>
      <c r="BS40" s="7">
        <v>-0.4462</v>
      </c>
      <c r="BT40" s="7">
        <v>-0.4462</v>
      </c>
      <c r="BU40" s="2" t="s">
        <v>140</v>
      </c>
      <c r="BV40" s="2" t="s">
        <v>129</v>
      </c>
      <c r="BW40" s="2" t="s">
        <v>132</v>
      </c>
      <c r="BX40" s="2" t="s">
        <v>444</v>
      </c>
      <c r="BY40" s="2" t="s">
        <v>142</v>
      </c>
      <c r="BZ40" s="2" t="s">
        <v>132</v>
      </c>
      <c r="CA40" s="4">
        <v>53</v>
      </c>
      <c r="CB40" s="8">
        <v>2826.05</v>
      </c>
      <c r="CC40" s="4">
        <v>32</v>
      </c>
      <c r="CD40" s="8">
        <v>2302.73</v>
      </c>
      <c r="CE40" s="7">
        <v>0.6562</v>
      </c>
      <c r="CF40" s="7">
        <v>0.2273</v>
      </c>
      <c r="CG40" s="2" t="s">
        <v>140</v>
      </c>
      <c r="CH40" s="2" t="s">
        <v>129</v>
      </c>
      <c r="CI40" s="2" t="s">
        <v>875</v>
      </c>
      <c r="CJ40" s="2" t="s">
        <v>199</v>
      </c>
      <c r="CK40" s="2" t="s">
        <v>142</v>
      </c>
      <c r="CL40" s="2" t="s">
        <v>132</v>
      </c>
      <c r="CM40" s="4">
        <v>95</v>
      </c>
      <c r="CN40" s="8">
        <v>6745</v>
      </c>
      <c r="CO40" s="4">
        <v>98</v>
      </c>
      <c r="CP40" s="8">
        <v>7215.89</v>
      </c>
      <c r="CQ40" s="7">
        <v>-0.0306</v>
      </c>
      <c r="CR40" s="7">
        <v>-0.0653</v>
      </c>
      <c r="CS40" s="2" t="s">
        <v>140</v>
      </c>
      <c r="CT40" s="2" t="s">
        <v>129</v>
      </c>
      <c r="CU40" s="2" t="s">
        <v>876</v>
      </c>
      <c r="CV40" s="2" t="s">
        <v>873</v>
      </c>
      <c r="CW40" s="2" t="s">
        <v>142</v>
      </c>
      <c r="CX40" s="2" t="s">
        <v>132</v>
      </c>
      <c r="CY40" s="4">
        <v>35</v>
      </c>
      <c r="CZ40" s="8">
        <v>2603.65</v>
      </c>
      <c r="DA40" s="4">
        <v>37</v>
      </c>
      <c r="DB40" s="8">
        <v>2752.43</v>
      </c>
      <c r="DC40" s="7">
        <v>-0.0541</v>
      </c>
      <c r="DD40" s="7">
        <v>-0.0541</v>
      </c>
      <c r="DE40" s="2" t="s">
        <v>140</v>
      </c>
      <c r="DF40" s="2" t="s">
        <v>129</v>
      </c>
      <c r="DG40" s="2" t="s">
        <v>199</v>
      </c>
      <c r="DH40" s="2" t="s">
        <v>835</v>
      </c>
      <c r="DI40" s="2" t="s">
        <v>142</v>
      </c>
      <c r="DJ40" s="2" t="s">
        <v>132</v>
      </c>
      <c r="DK40" s="4">
        <v>5</v>
      </c>
      <c r="DL40" s="8">
        <v>356.26</v>
      </c>
      <c r="DM40" s="4">
        <v>30</v>
      </c>
      <c r="DN40" s="8">
        <v>2226.6</v>
      </c>
      <c r="DO40" s="7">
        <v>-0.8333</v>
      </c>
      <c r="DP40" s="7">
        <v>-0.84</v>
      </c>
      <c r="DQ40" s="2" t="s">
        <v>140</v>
      </c>
      <c r="DR40" s="2" t="s">
        <v>129</v>
      </c>
      <c r="DS40" s="2" t="s">
        <v>877</v>
      </c>
      <c r="DT40" s="2" t="s">
        <v>773</v>
      </c>
      <c r="DU40" s="2" t="s">
        <v>142</v>
      </c>
      <c r="DV40" s="2" t="s">
        <v>132</v>
      </c>
      <c r="DW40" s="4">
        <v>16</v>
      </c>
      <c r="DX40" s="8">
        <v>1246.88</v>
      </c>
      <c r="DY40" s="4">
        <v>17</v>
      </c>
      <c r="DZ40" s="8">
        <v>1324.81</v>
      </c>
      <c r="EA40" s="7">
        <v>-0.0588</v>
      </c>
      <c r="EB40" s="7">
        <v>-0.0588</v>
      </c>
      <c r="EC40" s="2" t="s">
        <v>140</v>
      </c>
      <c r="ED40" s="2" t="s">
        <v>129</v>
      </c>
      <c r="EE40" s="2" t="s">
        <v>876</v>
      </c>
      <c r="EF40" s="2" t="s">
        <v>573</v>
      </c>
      <c r="EG40" s="2" t="s">
        <v>142</v>
      </c>
      <c r="EH40" s="2" t="s">
        <v>132</v>
      </c>
      <c r="EI40" s="4">
        <v>52</v>
      </c>
      <c r="EJ40" s="8">
        <v>4052.36</v>
      </c>
      <c r="EK40" s="4">
        <v>46</v>
      </c>
      <c r="EL40" s="8">
        <v>3584.78</v>
      </c>
      <c r="EM40" s="7">
        <v>0.1304</v>
      </c>
      <c r="EN40" s="7">
        <v>0.1304</v>
      </c>
      <c r="EO40" s="2" t="s">
        <v>140</v>
      </c>
      <c r="EP40" s="2" t="s">
        <v>129</v>
      </c>
      <c r="EQ40" s="2" t="s">
        <v>475</v>
      </c>
      <c r="ER40" s="2" t="s">
        <v>429</v>
      </c>
      <c r="ES40" s="2" t="s">
        <v>142</v>
      </c>
      <c r="ET40" s="2" t="s">
        <v>132</v>
      </c>
      <c r="EU40" s="4">
        <v>14</v>
      </c>
      <c r="EV40" s="8">
        <v>1041.46</v>
      </c>
      <c r="EW40" s="4">
        <v>19</v>
      </c>
      <c r="EX40" s="8">
        <v>1413.41</v>
      </c>
      <c r="EY40" s="7">
        <v>-0.2632</v>
      </c>
      <c r="EZ40" s="7">
        <v>-0.2632</v>
      </c>
      <c r="FA40" s="2" t="s">
        <v>140</v>
      </c>
      <c r="FB40" s="2" t="s">
        <v>129</v>
      </c>
      <c r="FC40" s="2" t="s">
        <v>608</v>
      </c>
      <c r="FD40" s="2" t="s">
        <v>878</v>
      </c>
      <c r="FE40" s="2" t="s">
        <v>142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129</v>
      </c>
      <c r="FO40" s="2" t="s">
        <v>156</v>
      </c>
      <c r="FP40" s="2" t="s">
        <v>132</v>
      </c>
      <c r="FQ40" s="2" t="s">
        <v>142</v>
      </c>
      <c r="FR40" s="2" t="s">
        <v>132</v>
      </c>
      <c r="FS40" s="4"/>
      <c r="FT40" s="8"/>
      <c r="FU40" s="4"/>
      <c r="FV40" s="8"/>
      <c r="FW40" s="7"/>
      <c r="FX40" s="7"/>
      <c r="FY40" s="2" t="s">
        <v>140</v>
      </c>
      <c r="FZ40" s="2" t="s">
        <v>129</v>
      </c>
      <c r="GA40" s="2" t="s">
        <v>157</v>
      </c>
      <c r="GB40" s="2" t="s">
        <v>132</v>
      </c>
      <c r="GC40" s="2" t="s">
        <v>142</v>
      </c>
      <c r="GD40" s="2" t="s">
        <v>132</v>
      </c>
      <c r="GE40" s="4"/>
      <c r="GF40" s="8"/>
      <c r="GG40" s="4">
        <v>1</v>
      </c>
      <c r="GH40" s="8">
        <v>74.39</v>
      </c>
      <c r="GI40" s="7">
        <v>-1</v>
      </c>
      <c r="GJ40" s="7">
        <v>-1</v>
      </c>
      <c r="GK40" s="2" t="s">
        <v>140</v>
      </c>
      <c r="GL40" s="2" t="s">
        <v>129</v>
      </c>
      <c r="GM40" s="2" t="s">
        <v>261</v>
      </c>
      <c r="GN40" s="2" t="s">
        <v>879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140</v>
      </c>
      <c r="GX40" s="2" t="s">
        <v>129</v>
      </c>
      <c r="GY40" s="2" t="s">
        <v>162</v>
      </c>
      <c r="GZ40" s="2" t="s">
        <v>132</v>
      </c>
      <c r="HA40" s="2" t="s">
        <v>142</v>
      </c>
      <c r="HB40" s="2" t="s">
        <v>132</v>
      </c>
      <c r="HC40" s="4">
        <v>1</v>
      </c>
      <c r="HD40" s="8">
        <v>74.39</v>
      </c>
      <c r="HE40" s="4">
        <v>2</v>
      </c>
      <c r="HF40" s="8">
        <v>148.78</v>
      </c>
      <c r="HG40" s="7">
        <v>-0.5</v>
      </c>
      <c r="HH40" s="7">
        <v>-0.5</v>
      </c>
      <c r="HI40" s="2" t="s">
        <v>140</v>
      </c>
      <c r="HJ40" s="2" t="s">
        <v>129</v>
      </c>
      <c r="HK40" s="2" t="s">
        <v>261</v>
      </c>
      <c r="HL40" s="2" t="s">
        <v>594</v>
      </c>
      <c r="HM40" s="2" t="s">
        <v>142</v>
      </c>
      <c r="HN40" s="2" t="s">
        <v>132</v>
      </c>
      <c r="HO40" s="4">
        <v>1</v>
      </c>
      <c r="HP40" s="8">
        <v>76.51</v>
      </c>
      <c r="HQ40" s="4"/>
      <c r="HR40" s="8"/>
      <c r="HS40" s="7"/>
      <c r="HT40" s="7"/>
      <c r="HU40" s="2" t="s">
        <v>140</v>
      </c>
      <c r="HV40" s="2" t="s">
        <v>129</v>
      </c>
      <c r="HW40" s="2" t="s">
        <v>880</v>
      </c>
      <c r="HX40" s="2" t="s">
        <v>881</v>
      </c>
      <c r="HY40" s="2" t="s">
        <v>142</v>
      </c>
      <c r="HZ40" s="2" t="s">
        <v>132</v>
      </c>
      <c r="IA40" s="4">
        <v>6</v>
      </c>
      <c r="IB40" s="8">
        <v>414.42</v>
      </c>
      <c r="IC40" s="4"/>
      <c r="ID40" s="8"/>
      <c r="IE40" s="7"/>
      <c r="IF40" s="7"/>
      <c r="IG40" s="2" t="s">
        <v>140</v>
      </c>
      <c r="IH40" s="2" t="s">
        <v>166</v>
      </c>
      <c r="II40" s="2" t="s">
        <v>615</v>
      </c>
      <c r="IJ40" s="2" t="s">
        <v>723</v>
      </c>
      <c r="IK40" s="2" t="s">
        <v>142</v>
      </c>
      <c r="IL40" s="2" t="s">
        <v>132</v>
      </c>
      <c r="IM40" s="4">
        <v>3</v>
      </c>
      <c r="IN40" s="8">
        <v>206.57</v>
      </c>
      <c r="IO40" s="4"/>
      <c r="IP40" s="8"/>
      <c r="IQ40" s="7"/>
      <c r="IR40" s="7"/>
      <c r="IS40" s="2" t="s">
        <v>140</v>
      </c>
      <c r="IT40" s="2" t="s">
        <v>129</v>
      </c>
      <c r="IU40" s="2" t="s">
        <v>208</v>
      </c>
      <c r="IV40" s="2" t="s">
        <v>882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159</v>
      </c>
      <c r="JF40" s="2" t="s">
        <v>129</v>
      </c>
      <c r="JG40" s="2" t="s">
        <v>132</v>
      </c>
      <c r="JH40" s="2" t="s">
        <v>132</v>
      </c>
      <c r="JI40" s="2" t="s">
        <v>142</v>
      </c>
      <c r="JJ40" s="2" t="s">
        <v>132</v>
      </c>
      <c r="JK40" s="4">
        <v>1</v>
      </c>
      <c r="JL40" s="8">
        <v>76.51</v>
      </c>
      <c r="JM40" s="4"/>
      <c r="JN40" s="8"/>
      <c r="JO40" s="7"/>
      <c r="JP40" s="7"/>
      <c r="JQ40" s="2" t="s">
        <v>171</v>
      </c>
      <c r="JR40" s="2" t="s">
        <v>129</v>
      </c>
      <c r="JS40" s="2" t="s">
        <v>261</v>
      </c>
      <c r="JT40" s="2" t="s">
        <v>883</v>
      </c>
      <c r="JU40" s="2" t="s">
        <v>142</v>
      </c>
      <c r="JV40" s="2" t="s">
        <v>132</v>
      </c>
      <c r="JW40" s="4">
        <v>5</v>
      </c>
      <c r="JX40" s="8">
        <v>699.95</v>
      </c>
      <c r="JY40" s="4"/>
      <c r="JZ40" s="8"/>
      <c r="KA40" s="7"/>
      <c r="KB40" s="7"/>
      <c r="KC40" s="2" t="s">
        <v>140</v>
      </c>
      <c r="KD40" s="2" t="s">
        <v>129</v>
      </c>
      <c r="KE40" s="2" t="s">
        <v>876</v>
      </c>
      <c r="KF40" s="2" t="s">
        <v>203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140</v>
      </c>
      <c r="KP40" s="2" t="s">
        <v>166</v>
      </c>
      <c r="KQ40" s="2" t="s">
        <v>214</v>
      </c>
      <c r="KR40" s="2" t="s">
        <v>132</v>
      </c>
      <c r="KS40" s="2" t="s">
        <v>142</v>
      </c>
      <c r="KT40" s="2" t="s">
        <v>132</v>
      </c>
      <c r="KU40" s="4"/>
      <c r="KV40" s="8"/>
      <c r="KW40" s="4">
        <v>3</v>
      </c>
      <c r="KX40" s="8">
        <v>233.79</v>
      </c>
      <c r="KY40" s="7">
        <v>-1</v>
      </c>
      <c r="KZ40" s="7">
        <v>-1</v>
      </c>
      <c r="LA40" s="2" t="s">
        <v>140</v>
      </c>
      <c r="LB40" s="2" t="s">
        <v>177</v>
      </c>
      <c r="LC40" s="2" t="s">
        <v>884</v>
      </c>
      <c r="LD40" s="2" t="s">
        <v>885</v>
      </c>
      <c r="LE40" s="2" t="s">
        <v>142</v>
      </c>
      <c r="LF40" s="2" t="s">
        <v>132</v>
      </c>
      <c r="LG40" s="4"/>
      <c r="LH40" s="8"/>
      <c r="LI40" s="4"/>
      <c r="LJ40" s="8"/>
      <c r="LK40" s="7"/>
      <c r="LL40" s="7"/>
      <c r="LM40" s="2" t="s">
        <v>178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178</v>
      </c>
      <c r="LZ40" s="2" t="s">
        <v>166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159</v>
      </c>
      <c r="ML40" s="2" t="s">
        <v>129</v>
      </c>
      <c r="MM40" s="2" t="s">
        <v>132</v>
      </c>
      <c r="MN40" s="2" t="s">
        <v>132</v>
      </c>
      <c r="MO40" s="2" t="s">
        <v>142</v>
      </c>
      <c r="MP40" s="2" t="s">
        <v>132</v>
      </c>
      <c r="MQ40" s="4"/>
      <c r="MR40" s="8"/>
      <c r="MS40" s="4"/>
      <c r="MT40" s="8"/>
      <c r="MU40" s="7"/>
      <c r="MV40" s="7"/>
      <c r="MW40" s="2" t="s">
        <v>140</v>
      </c>
      <c r="MX40" s="2" t="s">
        <v>129</v>
      </c>
      <c r="MY40" s="2" t="s">
        <v>179</v>
      </c>
      <c r="MZ40" s="2" t="s">
        <v>852</v>
      </c>
      <c r="NA40" s="2" t="s">
        <v>142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178</v>
      </c>
      <c r="NV40" s="2" t="s">
        <v>129</v>
      </c>
      <c r="NW40" s="2" t="s">
        <v>132</v>
      </c>
      <c r="NX40" s="2" t="s">
        <v>132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178</v>
      </c>
      <c r="OH40" s="2" t="s">
        <v>129</v>
      </c>
      <c r="OI40" s="2" t="s">
        <v>132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181</v>
      </c>
      <c r="OT40" s="2" t="s">
        <v>129</v>
      </c>
      <c r="OU40" s="2" t="s">
        <v>132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178</v>
      </c>
      <c r="PF40" s="2" t="s">
        <v>129</v>
      </c>
      <c r="PG40" s="2" t="s">
        <v>132</v>
      </c>
      <c r="PH40" s="2" t="s">
        <v>132</v>
      </c>
      <c r="PI40" s="2" t="s">
        <v>142</v>
      </c>
      <c r="PJ40" s="2" t="s">
        <v>132</v>
      </c>
      <c r="PK40" s="4"/>
      <c r="PL40" s="8"/>
      <c r="PM40" s="4"/>
      <c r="PN40" s="8"/>
      <c r="PO40" s="7"/>
      <c r="PP40" s="7"/>
      <c r="PQ40" s="2" t="s">
        <v>178</v>
      </c>
      <c r="PR40" s="2" t="s">
        <v>166</v>
      </c>
      <c r="PS40" s="2" t="s">
        <v>132</v>
      </c>
      <c r="PT40" s="2" t="s">
        <v>132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140</v>
      </c>
      <c r="QD40" s="2" t="s">
        <v>129</v>
      </c>
      <c r="QE40" s="2" t="s">
        <v>276</v>
      </c>
      <c r="QF40" s="2" t="s">
        <v>132</v>
      </c>
      <c r="QG40" s="2" t="s">
        <v>142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159</v>
      </c>
      <c r="RB40" s="2" t="s">
        <v>166</v>
      </c>
      <c r="RC40" s="2" t="s">
        <v>132</v>
      </c>
      <c r="RD40" s="2" t="s">
        <v>132</v>
      </c>
      <c r="RE40" s="2" t="s">
        <v>142</v>
      </c>
      <c r="RF40" s="2" t="s">
        <v>132</v>
      </c>
      <c r="RG40" s="4"/>
      <c r="RH40" s="8"/>
      <c r="RI40" s="4"/>
      <c r="RJ40" s="8"/>
      <c r="RK40" s="7"/>
      <c r="RL40" s="7"/>
      <c r="RM40" s="2" t="s">
        <v>178</v>
      </c>
      <c r="RN40" s="2" t="s">
        <v>129</v>
      </c>
      <c r="RO40" s="2" t="s">
        <v>132</v>
      </c>
      <c r="RP40" s="2" t="s">
        <v>132</v>
      </c>
      <c r="RQ40" s="2" t="s">
        <v>142</v>
      </c>
      <c r="RR40" s="2" t="s">
        <v>183</v>
      </c>
    </row>
    <row r="41">
      <c r="A41" s="2" t="s">
        <v>886</v>
      </c>
      <c r="B41" s="2" t="s">
        <v>121</v>
      </c>
      <c r="C41" s="2" t="s">
        <v>122</v>
      </c>
      <c r="D41" s="2" t="s">
        <v>123</v>
      </c>
      <c r="E41" s="2" t="s">
        <v>837</v>
      </c>
      <c r="F41" s="2" t="s">
        <v>887</v>
      </c>
      <c r="G41" s="2" t="s">
        <v>887</v>
      </c>
      <c r="H41" s="2" t="s">
        <v>887</v>
      </c>
      <c r="I41" s="2" t="s">
        <v>888</v>
      </c>
      <c r="J41" s="2" t="s">
        <v>127</v>
      </c>
      <c r="K41" s="2" t="s">
        <v>281</v>
      </c>
      <c r="L41" s="3">
        <v>27.82</v>
      </c>
      <c r="M41" s="3">
        <v>29.21</v>
      </c>
      <c r="N41" s="3">
        <v>61.74</v>
      </c>
      <c r="O41" s="2" t="s">
        <v>129</v>
      </c>
      <c r="P41" s="2" t="s">
        <v>348</v>
      </c>
      <c r="Q41" s="2" t="s">
        <v>131</v>
      </c>
      <c r="R41" s="2" t="s">
        <v>132</v>
      </c>
      <c r="S41" s="2" t="s">
        <v>889</v>
      </c>
      <c r="T41" s="2" t="s">
        <v>132</v>
      </c>
      <c r="U41" s="2" t="s">
        <v>134</v>
      </c>
      <c r="V41" s="2" t="s">
        <v>890</v>
      </c>
      <c r="W41" s="2" t="s">
        <v>508</v>
      </c>
      <c r="X41" s="2" t="s">
        <v>891</v>
      </c>
      <c r="Y41" s="2" t="s">
        <v>564</v>
      </c>
      <c r="Z41" s="4">
        <v>104</v>
      </c>
      <c r="AA41" s="4">
        <f>=ROUNDDOWN(8.66666666666667,0)</f>
      </c>
      <c r="AB41" s="5">
        <v>12</v>
      </c>
      <c r="AC41" s="2" t="s">
        <v>892</v>
      </c>
      <c r="AD41" s="4">
        <v>170</v>
      </c>
      <c r="AE41" s="4">
        <v>170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685</v>
      </c>
      <c r="AQ41" s="8">
        <v>22490.16</v>
      </c>
      <c r="AR41" s="4">
        <v>502</v>
      </c>
      <c r="AS41" s="8">
        <v>16085.77</v>
      </c>
      <c r="AT41" s="7">
        <v>0.3645</v>
      </c>
      <c r="AU41" s="7">
        <v>0.3981</v>
      </c>
      <c r="AV41" s="4">
        <v>685</v>
      </c>
      <c r="AW41" s="8">
        <v>22490.16</v>
      </c>
      <c r="AX41" s="4">
        <v>502</v>
      </c>
      <c r="AY41" s="8">
        <v>16085.77</v>
      </c>
      <c r="AZ41" s="7">
        <v>0.3645</v>
      </c>
      <c r="BA41" s="7">
        <v>0.3981</v>
      </c>
      <c r="BB41" s="7">
        <v>1</v>
      </c>
      <c r="BC41" s="4">
        <v>685</v>
      </c>
      <c r="BD41" s="8">
        <v>22490.16</v>
      </c>
      <c r="BE41" s="4">
        <v>502</v>
      </c>
      <c r="BF41" s="8">
        <v>16085.77</v>
      </c>
      <c r="BG41" s="7">
        <v>0.3645</v>
      </c>
      <c r="BH41" s="7">
        <v>0.3981</v>
      </c>
      <c r="BI41" s="7">
        <v>1</v>
      </c>
      <c r="BJ41" s="4">
        <v>685</v>
      </c>
      <c r="BK41" s="8">
        <v>22490.16</v>
      </c>
      <c r="BL41" s="2" t="s">
        <v>893</v>
      </c>
      <c r="BM41" s="7">
        <v>1</v>
      </c>
      <c r="BN41" s="7">
        <v>1</v>
      </c>
      <c r="BO41" s="4">
        <v>85</v>
      </c>
      <c r="BP41" s="8">
        <v>2738.7</v>
      </c>
      <c r="BQ41" s="4">
        <v>80</v>
      </c>
      <c r="BR41" s="8">
        <v>2577.6</v>
      </c>
      <c r="BS41" s="7">
        <v>0.0625</v>
      </c>
      <c r="BT41" s="7">
        <v>0.0625</v>
      </c>
      <c r="BU41" s="2" t="s">
        <v>140</v>
      </c>
      <c r="BV41" s="2" t="s">
        <v>129</v>
      </c>
      <c r="BW41" s="2" t="s">
        <v>132</v>
      </c>
      <c r="BX41" s="2" t="s">
        <v>154</v>
      </c>
      <c r="BY41" s="2" t="s">
        <v>142</v>
      </c>
      <c r="BZ41" s="2" t="s">
        <v>132</v>
      </c>
      <c r="CA41" s="4">
        <v>76</v>
      </c>
      <c r="CB41" s="8">
        <v>2200.65</v>
      </c>
      <c r="CC41" s="4">
        <v>29</v>
      </c>
      <c r="CD41" s="8">
        <v>864.93</v>
      </c>
      <c r="CE41" s="7">
        <v>1.6207</v>
      </c>
      <c r="CF41" s="7">
        <v>1.5443</v>
      </c>
      <c r="CG41" s="2" t="s">
        <v>140</v>
      </c>
      <c r="CH41" s="2" t="s">
        <v>129</v>
      </c>
      <c r="CI41" s="2" t="s">
        <v>894</v>
      </c>
      <c r="CJ41" s="2" t="s">
        <v>414</v>
      </c>
      <c r="CK41" s="2" t="s">
        <v>142</v>
      </c>
      <c r="CL41" s="2" t="s">
        <v>132</v>
      </c>
      <c r="CM41" s="4">
        <v>72</v>
      </c>
      <c r="CN41" s="8">
        <v>2954.59</v>
      </c>
      <c r="CO41" s="4">
        <v>64</v>
      </c>
      <c r="CP41" s="8">
        <v>2307.87</v>
      </c>
      <c r="CQ41" s="7">
        <v>0.125</v>
      </c>
      <c r="CR41" s="7">
        <v>0.2802</v>
      </c>
      <c r="CS41" s="2" t="s">
        <v>140</v>
      </c>
      <c r="CT41" s="2" t="s">
        <v>129</v>
      </c>
      <c r="CU41" s="2" t="s">
        <v>564</v>
      </c>
      <c r="CV41" s="2" t="s">
        <v>895</v>
      </c>
      <c r="CW41" s="2" t="s">
        <v>142</v>
      </c>
      <c r="CX41" s="2" t="s">
        <v>132</v>
      </c>
      <c r="CY41" s="4">
        <v>51</v>
      </c>
      <c r="CZ41" s="8">
        <v>1654.78</v>
      </c>
      <c r="DA41" s="4">
        <v>15</v>
      </c>
      <c r="DB41" s="8">
        <v>469.53</v>
      </c>
      <c r="DC41" s="7">
        <v>2.4</v>
      </c>
      <c r="DD41" s="7">
        <v>2.5243</v>
      </c>
      <c r="DE41" s="2" t="s">
        <v>140</v>
      </c>
      <c r="DF41" s="2" t="s">
        <v>129</v>
      </c>
      <c r="DG41" s="2" t="s">
        <v>896</v>
      </c>
      <c r="DH41" s="2" t="s">
        <v>334</v>
      </c>
      <c r="DI41" s="2" t="s">
        <v>142</v>
      </c>
      <c r="DJ41" s="2" t="s">
        <v>132</v>
      </c>
      <c r="DK41" s="4">
        <v>53</v>
      </c>
      <c r="DL41" s="8">
        <v>1633.46</v>
      </c>
      <c r="DM41" s="4">
        <v>86</v>
      </c>
      <c r="DN41" s="8">
        <v>2650.52</v>
      </c>
      <c r="DO41" s="7">
        <v>-0.3837</v>
      </c>
      <c r="DP41" s="7">
        <v>-0.3837</v>
      </c>
      <c r="DQ41" s="2" t="s">
        <v>140</v>
      </c>
      <c r="DR41" s="2" t="s">
        <v>129</v>
      </c>
      <c r="DS41" s="2" t="s">
        <v>897</v>
      </c>
      <c r="DT41" s="2" t="s">
        <v>249</v>
      </c>
      <c r="DU41" s="2" t="s">
        <v>142</v>
      </c>
      <c r="DV41" s="2" t="s">
        <v>132</v>
      </c>
      <c r="DW41" s="4">
        <v>9</v>
      </c>
      <c r="DX41" s="8">
        <v>320.4</v>
      </c>
      <c r="DY41" s="4">
        <v>6</v>
      </c>
      <c r="DZ41" s="8">
        <v>203.91</v>
      </c>
      <c r="EA41" s="7">
        <v>0.5</v>
      </c>
      <c r="EB41" s="7">
        <v>0.5713</v>
      </c>
      <c r="EC41" s="2" t="s">
        <v>140</v>
      </c>
      <c r="ED41" s="2" t="s">
        <v>129</v>
      </c>
      <c r="EE41" s="2" t="s">
        <v>898</v>
      </c>
      <c r="EF41" s="2" t="s">
        <v>899</v>
      </c>
      <c r="EG41" s="2" t="s">
        <v>142</v>
      </c>
      <c r="EH41" s="2" t="s">
        <v>132</v>
      </c>
      <c r="EI41" s="4">
        <v>139</v>
      </c>
      <c r="EJ41" s="8">
        <v>4498.04</v>
      </c>
      <c r="EK41" s="4">
        <v>6</v>
      </c>
      <c r="EL41" s="8">
        <v>194.16</v>
      </c>
      <c r="EM41" s="7">
        <v>22.1667</v>
      </c>
      <c r="EN41" s="7">
        <v>22.1667</v>
      </c>
      <c r="EO41" s="2" t="s">
        <v>140</v>
      </c>
      <c r="EP41" s="2" t="s">
        <v>129</v>
      </c>
      <c r="EQ41" s="2" t="s">
        <v>261</v>
      </c>
      <c r="ER41" s="2" t="s">
        <v>900</v>
      </c>
      <c r="ES41" s="2" t="s">
        <v>142</v>
      </c>
      <c r="ET41" s="2" t="s">
        <v>132</v>
      </c>
      <c r="EU41" s="4">
        <v>70</v>
      </c>
      <c r="EV41" s="8">
        <v>2269.8</v>
      </c>
      <c r="EW41" s="4">
        <v>52</v>
      </c>
      <c r="EX41" s="8">
        <v>1627.91</v>
      </c>
      <c r="EY41" s="7">
        <v>0.3462</v>
      </c>
      <c r="EZ41" s="7">
        <v>0.3943</v>
      </c>
      <c r="FA41" s="2" t="s">
        <v>140</v>
      </c>
      <c r="FB41" s="2" t="s">
        <v>129</v>
      </c>
      <c r="FC41" s="2" t="s">
        <v>629</v>
      </c>
      <c r="FD41" s="2" t="s">
        <v>736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171</v>
      </c>
      <c r="FN41" s="2" t="s">
        <v>129</v>
      </c>
      <c r="FO41" s="2" t="s">
        <v>885</v>
      </c>
      <c r="FP41" s="2" t="s">
        <v>132</v>
      </c>
      <c r="FQ41" s="2" t="s">
        <v>142</v>
      </c>
      <c r="FR41" s="2" t="s">
        <v>132</v>
      </c>
      <c r="FS41" s="4">
        <v>7</v>
      </c>
      <c r="FT41" s="8">
        <v>222.44</v>
      </c>
      <c r="FU41" s="4"/>
      <c r="FV41" s="8"/>
      <c r="FW41" s="7"/>
      <c r="FX41" s="7"/>
      <c r="FY41" s="2" t="s">
        <v>140</v>
      </c>
      <c r="FZ41" s="2" t="s">
        <v>129</v>
      </c>
      <c r="GA41" s="2" t="s">
        <v>157</v>
      </c>
      <c r="GB41" s="2" t="s">
        <v>901</v>
      </c>
      <c r="GC41" s="2" t="s">
        <v>142</v>
      </c>
      <c r="GD41" s="2" t="s">
        <v>132</v>
      </c>
      <c r="GE41" s="4">
        <v>12</v>
      </c>
      <c r="GF41" s="8">
        <v>407.76</v>
      </c>
      <c r="GG41" s="4">
        <v>31</v>
      </c>
      <c r="GH41" s="8">
        <v>966.86</v>
      </c>
      <c r="GI41" s="7">
        <v>-0.6129</v>
      </c>
      <c r="GJ41" s="7">
        <v>-0.5783</v>
      </c>
      <c r="GK41" s="2" t="s">
        <v>140</v>
      </c>
      <c r="GL41" s="2" t="s">
        <v>129</v>
      </c>
      <c r="GM41" s="2" t="s">
        <v>188</v>
      </c>
      <c r="GN41" s="2" t="s">
        <v>198</v>
      </c>
      <c r="GO41" s="2" t="s">
        <v>142</v>
      </c>
      <c r="GP41" s="2" t="s">
        <v>132</v>
      </c>
      <c r="GQ41" s="4"/>
      <c r="GR41" s="8"/>
      <c r="GS41" s="4">
        <v>7</v>
      </c>
      <c r="GT41" s="8">
        <v>217.7</v>
      </c>
      <c r="GU41" s="7">
        <v>-1</v>
      </c>
      <c r="GV41" s="7">
        <v>-1</v>
      </c>
      <c r="GW41" s="2" t="s">
        <v>140</v>
      </c>
      <c r="GX41" s="2" t="s">
        <v>129</v>
      </c>
      <c r="GY41" s="2" t="s">
        <v>334</v>
      </c>
      <c r="GZ41" s="2" t="s">
        <v>335</v>
      </c>
      <c r="HA41" s="2" t="s">
        <v>142</v>
      </c>
      <c r="HB41" s="2" t="s">
        <v>132</v>
      </c>
      <c r="HC41" s="4">
        <v>9</v>
      </c>
      <c r="HD41" s="8">
        <v>281.09</v>
      </c>
      <c r="HE41" s="4">
        <v>2</v>
      </c>
      <c r="HF41" s="8">
        <v>64.87</v>
      </c>
      <c r="HG41" s="7">
        <v>3.5</v>
      </c>
      <c r="HH41" s="7">
        <v>3.3331</v>
      </c>
      <c r="HI41" s="2" t="s">
        <v>140</v>
      </c>
      <c r="HJ41" s="2" t="s">
        <v>129</v>
      </c>
      <c r="HK41" s="2" t="s">
        <v>233</v>
      </c>
      <c r="HL41" s="2" t="s">
        <v>480</v>
      </c>
      <c r="HM41" s="2" t="s">
        <v>142</v>
      </c>
      <c r="HN41" s="2" t="s">
        <v>132</v>
      </c>
      <c r="HO41" s="4">
        <v>73</v>
      </c>
      <c r="HP41" s="8">
        <v>2360.52</v>
      </c>
      <c r="HQ41" s="4">
        <v>57</v>
      </c>
      <c r="HR41" s="8">
        <v>1789.5</v>
      </c>
      <c r="HS41" s="7">
        <v>0.2807</v>
      </c>
      <c r="HT41" s="7">
        <v>0.3191</v>
      </c>
      <c r="HU41" s="2" t="s">
        <v>140</v>
      </c>
      <c r="HV41" s="2" t="s">
        <v>129</v>
      </c>
      <c r="HW41" s="2" t="s">
        <v>667</v>
      </c>
      <c r="HX41" s="2" t="s">
        <v>795</v>
      </c>
      <c r="HY41" s="2" t="s">
        <v>142</v>
      </c>
      <c r="HZ41" s="2" t="s">
        <v>132</v>
      </c>
      <c r="IA41" s="4">
        <v>15</v>
      </c>
      <c r="IB41" s="8">
        <v>459.57</v>
      </c>
      <c r="IC41" s="4">
        <v>8</v>
      </c>
      <c r="ID41" s="8">
        <v>240.94</v>
      </c>
      <c r="IE41" s="7">
        <v>0.875</v>
      </c>
      <c r="IF41" s="7">
        <v>0.9074</v>
      </c>
      <c r="IG41" s="2" t="s">
        <v>140</v>
      </c>
      <c r="IH41" s="2" t="s">
        <v>166</v>
      </c>
      <c r="II41" s="2" t="s">
        <v>902</v>
      </c>
      <c r="IJ41" s="2" t="s">
        <v>903</v>
      </c>
      <c r="IK41" s="2" t="s">
        <v>142</v>
      </c>
      <c r="IL41" s="2" t="s">
        <v>132</v>
      </c>
      <c r="IM41" s="4">
        <v>6</v>
      </c>
      <c r="IN41" s="8">
        <v>194.22</v>
      </c>
      <c r="IO41" s="4">
        <v>1</v>
      </c>
      <c r="IP41" s="8">
        <v>34.95</v>
      </c>
      <c r="IQ41" s="7">
        <v>5</v>
      </c>
      <c r="IR41" s="7">
        <v>4.5571</v>
      </c>
      <c r="IS41" s="2" t="s">
        <v>140</v>
      </c>
      <c r="IT41" s="2" t="s">
        <v>129</v>
      </c>
      <c r="IU41" s="2" t="s">
        <v>363</v>
      </c>
      <c r="IV41" s="2" t="s">
        <v>719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159</v>
      </c>
      <c r="JF41" s="2" t="s">
        <v>166</v>
      </c>
      <c r="JG41" s="2" t="s">
        <v>132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171</v>
      </c>
      <c r="JR41" s="2" t="s">
        <v>129</v>
      </c>
      <c r="JS41" s="2" t="s">
        <v>750</v>
      </c>
      <c r="JT41" s="2" t="s">
        <v>132</v>
      </c>
      <c r="JU41" s="2" t="s">
        <v>142</v>
      </c>
      <c r="JV41" s="2" t="s">
        <v>132</v>
      </c>
      <c r="JW41" s="4">
        <v>1</v>
      </c>
      <c r="JX41" s="8">
        <v>61.74</v>
      </c>
      <c r="JY41" s="4"/>
      <c r="JZ41" s="8"/>
      <c r="KA41" s="7"/>
      <c r="KB41" s="7"/>
      <c r="KC41" s="2" t="s">
        <v>140</v>
      </c>
      <c r="KD41" s="2" t="s">
        <v>129</v>
      </c>
      <c r="KE41" s="2" t="s">
        <v>904</v>
      </c>
      <c r="KF41" s="2" t="s">
        <v>905</v>
      </c>
      <c r="KG41" s="2" t="s">
        <v>142</v>
      </c>
      <c r="KH41" s="2" t="s">
        <v>132</v>
      </c>
      <c r="KI41" s="4">
        <v>7</v>
      </c>
      <c r="KJ41" s="8">
        <v>232.4</v>
      </c>
      <c r="KK41" s="4">
        <v>4</v>
      </c>
      <c r="KL41" s="8">
        <v>127.08</v>
      </c>
      <c r="KM41" s="7">
        <v>0.75</v>
      </c>
      <c r="KN41" s="7">
        <v>0.8288</v>
      </c>
      <c r="KO41" s="2" t="s">
        <v>140</v>
      </c>
      <c r="KP41" s="2" t="s">
        <v>166</v>
      </c>
      <c r="KQ41" s="2" t="s">
        <v>175</v>
      </c>
      <c r="KR41" s="2" t="s">
        <v>713</v>
      </c>
      <c r="KS41" s="2" t="s">
        <v>142</v>
      </c>
      <c r="KT41" s="2" t="s">
        <v>132</v>
      </c>
      <c r="KU41" s="4"/>
      <c r="KV41" s="8"/>
      <c r="KW41" s="4">
        <v>54</v>
      </c>
      <c r="KX41" s="8">
        <v>1747.44</v>
      </c>
      <c r="KY41" s="7">
        <v>-1</v>
      </c>
      <c r="KZ41" s="7">
        <v>-1</v>
      </c>
      <c r="LA41" s="2" t="s">
        <v>140</v>
      </c>
      <c r="LB41" s="2" t="s">
        <v>177</v>
      </c>
      <c r="LC41" s="2" t="s">
        <v>885</v>
      </c>
      <c r="LD41" s="2" t="s">
        <v>611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178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178</v>
      </c>
      <c r="LZ41" s="2" t="s">
        <v>166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159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140</v>
      </c>
      <c r="MX41" s="2" t="s">
        <v>129</v>
      </c>
      <c r="MY41" s="2" t="s">
        <v>179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178</v>
      </c>
      <c r="NV41" s="2" t="s">
        <v>129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178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181</v>
      </c>
      <c r="OT41" s="2" t="s">
        <v>129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178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178</v>
      </c>
      <c r="PR41" s="2" t="s">
        <v>166</v>
      </c>
      <c r="PS41" s="2" t="s">
        <v>132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159</v>
      </c>
      <c r="RB41" s="2" t="s">
        <v>166</v>
      </c>
      <c r="RC41" s="2" t="s">
        <v>132</v>
      </c>
      <c r="RD41" s="2" t="s">
        <v>132</v>
      </c>
      <c r="RE41" s="2" t="s">
        <v>142</v>
      </c>
      <c r="RF41" s="2" t="s">
        <v>132</v>
      </c>
      <c r="RG41" s="4"/>
      <c r="RH41" s="8"/>
      <c r="RI41" s="4"/>
      <c r="RJ41" s="8"/>
      <c r="RK41" s="7"/>
      <c r="RL41" s="7"/>
      <c r="RM41" s="2" t="s">
        <v>178</v>
      </c>
      <c r="RN41" s="2" t="s">
        <v>129</v>
      </c>
      <c r="RO41" s="2" t="s">
        <v>132</v>
      </c>
      <c r="RP41" s="2" t="s">
        <v>132</v>
      </c>
      <c r="RQ41" s="2" t="s">
        <v>142</v>
      </c>
      <c r="RR41" s="2" t="s">
        <v>183</v>
      </c>
    </row>
    <row r="42">
      <c r="A42" s="2" t="s">
        <v>906</v>
      </c>
      <c r="B42" s="2" t="s">
        <v>121</v>
      </c>
      <c r="C42" s="2" t="s">
        <v>122</v>
      </c>
      <c r="D42" s="2" t="s">
        <v>123</v>
      </c>
      <c r="E42" s="2" t="s">
        <v>837</v>
      </c>
      <c r="F42" s="2" t="s">
        <v>907</v>
      </c>
      <c r="G42" s="2" t="s">
        <v>907</v>
      </c>
      <c r="H42" s="2" t="s">
        <v>907</v>
      </c>
      <c r="I42" s="2" t="s">
        <v>908</v>
      </c>
      <c r="J42" s="2" t="s">
        <v>127</v>
      </c>
      <c r="K42" s="2" t="s">
        <v>909</v>
      </c>
      <c r="L42" s="3">
        <v>18.83</v>
      </c>
      <c r="M42" s="3">
        <v>19.77</v>
      </c>
      <c r="N42" s="3">
        <v>38.24</v>
      </c>
      <c r="O42" s="2" t="s">
        <v>129</v>
      </c>
      <c r="P42" s="2" t="s">
        <v>640</v>
      </c>
      <c r="Q42" s="2" t="s">
        <v>131</v>
      </c>
      <c r="R42" s="2" t="s">
        <v>132</v>
      </c>
      <c r="S42" s="2" t="s">
        <v>910</v>
      </c>
      <c r="T42" s="2" t="s">
        <v>132</v>
      </c>
      <c r="U42" s="2" t="s">
        <v>315</v>
      </c>
      <c r="V42" s="2" t="s">
        <v>440</v>
      </c>
      <c r="W42" s="2" t="s">
        <v>187</v>
      </c>
      <c r="X42" s="2" t="s">
        <v>441</v>
      </c>
      <c r="Y42" s="2" t="s">
        <v>911</v>
      </c>
      <c r="Z42" s="4">
        <v>66</v>
      </c>
      <c r="AA42" s="4">
        <f>=ROUNDDOWN(8.68421052631579,0)</f>
      </c>
      <c r="AB42" s="5">
        <v>7.6</v>
      </c>
      <c r="AC42" s="2" t="s">
        <v>132</v>
      </c>
      <c r="AD42" s="4"/>
      <c r="AE42" s="4"/>
      <c r="AF42" s="6">
        <v>63</v>
      </c>
      <c r="AG42" s="6"/>
      <c r="AH42" s="7">
        <v>0.8301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308</v>
      </c>
      <c r="AQ42" s="8">
        <v>7549.14</v>
      </c>
      <c r="AR42" s="4">
        <v>390</v>
      </c>
      <c r="AS42" s="8">
        <v>9507.7</v>
      </c>
      <c r="AT42" s="7">
        <v>-0.2103</v>
      </c>
      <c r="AU42" s="7">
        <v>-0.206</v>
      </c>
      <c r="AV42" s="4">
        <v>308</v>
      </c>
      <c r="AW42" s="8">
        <v>7549.14</v>
      </c>
      <c r="AX42" s="4">
        <v>390</v>
      </c>
      <c r="AY42" s="8">
        <v>9507.7</v>
      </c>
      <c r="AZ42" s="7">
        <v>-0.2103</v>
      </c>
      <c r="BA42" s="7">
        <v>-0.206</v>
      </c>
      <c r="BB42" s="7">
        <v>1</v>
      </c>
      <c r="BC42" s="4">
        <v>541</v>
      </c>
      <c r="BD42" s="8">
        <v>12985.39</v>
      </c>
      <c r="BE42" s="4">
        <v>1003</v>
      </c>
      <c r="BF42" s="8">
        <v>23199.85</v>
      </c>
      <c r="BG42" s="7">
        <v>-0.4606</v>
      </c>
      <c r="BH42" s="7">
        <v>-0.4403</v>
      </c>
      <c r="BI42" s="7">
        <v>0.5814</v>
      </c>
      <c r="BJ42" s="4">
        <v>308</v>
      </c>
      <c r="BK42" s="8">
        <v>7549.14</v>
      </c>
      <c r="BL42" s="2" t="s">
        <v>912</v>
      </c>
      <c r="BM42" s="7">
        <v>1</v>
      </c>
      <c r="BN42" s="7">
        <v>1</v>
      </c>
      <c r="BO42" s="4">
        <v>22</v>
      </c>
      <c r="BP42" s="8">
        <v>560.34</v>
      </c>
      <c r="BQ42" s="4">
        <v>15</v>
      </c>
      <c r="BR42" s="8">
        <v>382.05</v>
      </c>
      <c r="BS42" s="7">
        <v>0.4667</v>
      </c>
      <c r="BT42" s="7">
        <v>0.4667</v>
      </c>
      <c r="BU42" s="2" t="s">
        <v>140</v>
      </c>
      <c r="BV42" s="2" t="s">
        <v>129</v>
      </c>
      <c r="BW42" s="2" t="s">
        <v>132</v>
      </c>
      <c r="BX42" s="2" t="s">
        <v>659</v>
      </c>
      <c r="BY42" s="2" t="s">
        <v>142</v>
      </c>
      <c r="BZ42" s="2" t="s">
        <v>132</v>
      </c>
      <c r="CA42" s="4">
        <v>2</v>
      </c>
      <c r="CB42" s="8">
        <v>39.08</v>
      </c>
      <c r="CC42" s="4">
        <v>20</v>
      </c>
      <c r="CD42" s="8">
        <v>458.34</v>
      </c>
      <c r="CE42" s="7">
        <v>-0.9</v>
      </c>
      <c r="CF42" s="7">
        <v>-0.9147</v>
      </c>
      <c r="CG42" s="2" t="s">
        <v>140</v>
      </c>
      <c r="CH42" s="2" t="s">
        <v>129</v>
      </c>
      <c r="CI42" s="2" t="s">
        <v>913</v>
      </c>
      <c r="CJ42" s="2" t="s">
        <v>885</v>
      </c>
      <c r="CK42" s="2" t="s">
        <v>142</v>
      </c>
      <c r="CL42" s="2" t="s">
        <v>132</v>
      </c>
      <c r="CM42" s="4">
        <v>16</v>
      </c>
      <c r="CN42" s="8">
        <v>401.53</v>
      </c>
      <c r="CO42" s="4">
        <v>20</v>
      </c>
      <c r="CP42" s="8">
        <v>517.55</v>
      </c>
      <c r="CQ42" s="7">
        <v>-0.2</v>
      </c>
      <c r="CR42" s="7">
        <v>-0.2242</v>
      </c>
      <c r="CS42" s="2" t="s">
        <v>140</v>
      </c>
      <c r="CT42" s="2" t="s">
        <v>129</v>
      </c>
      <c r="CU42" s="2" t="s">
        <v>911</v>
      </c>
      <c r="CV42" s="2" t="s">
        <v>795</v>
      </c>
      <c r="CW42" s="2" t="s">
        <v>142</v>
      </c>
      <c r="CX42" s="2" t="s">
        <v>132</v>
      </c>
      <c r="CY42" s="4">
        <v>109</v>
      </c>
      <c r="CZ42" s="8">
        <v>2661.78</v>
      </c>
      <c r="DA42" s="4">
        <v>113</v>
      </c>
      <c r="DB42" s="8">
        <v>2759.46</v>
      </c>
      <c r="DC42" s="7">
        <v>-0.0354</v>
      </c>
      <c r="DD42" s="7">
        <v>-0.0354</v>
      </c>
      <c r="DE42" s="2" t="s">
        <v>140</v>
      </c>
      <c r="DF42" s="2" t="s">
        <v>129</v>
      </c>
      <c r="DG42" s="2" t="s">
        <v>199</v>
      </c>
      <c r="DH42" s="2" t="s">
        <v>523</v>
      </c>
      <c r="DI42" s="2" t="s">
        <v>142</v>
      </c>
      <c r="DJ42" s="2" t="s">
        <v>132</v>
      </c>
      <c r="DK42" s="4">
        <v>29</v>
      </c>
      <c r="DL42" s="8">
        <v>701.8</v>
      </c>
      <c r="DM42" s="4">
        <v>132</v>
      </c>
      <c r="DN42" s="8">
        <v>3194.4</v>
      </c>
      <c r="DO42" s="7">
        <v>-0.7803</v>
      </c>
      <c r="DP42" s="7">
        <v>-0.7803</v>
      </c>
      <c r="DQ42" s="2" t="s">
        <v>140</v>
      </c>
      <c r="DR42" s="2" t="s">
        <v>129</v>
      </c>
      <c r="DS42" s="2" t="s">
        <v>877</v>
      </c>
      <c r="DT42" s="2" t="s">
        <v>914</v>
      </c>
      <c r="DU42" s="2" t="s">
        <v>142</v>
      </c>
      <c r="DV42" s="2" t="s">
        <v>132</v>
      </c>
      <c r="DW42" s="4">
        <v>14</v>
      </c>
      <c r="DX42" s="8">
        <v>344.4</v>
      </c>
      <c r="DY42" s="4">
        <v>19</v>
      </c>
      <c r="DZ42" s="8">
        <v>472.56</v>
      </c>
      <c r="EA42" s="7">
        <v>-0.2632</v>
      </c>
      <c r="EB42" s="7">
        <v>-0.2712</v>
      </c>
      <c r="EC42" s="2" t="s">
        <v>140</v>
      </c>
      <c r="ED42" s="2" t="s">
        <v>129</v>
      </c>
      <c r="EE42" s="2" t="s">
        <v>915</v>
      </c>
      <c r="EF42" s="2" t="s">
        <v>573</v>
      </c>
      <c r="EG42" s="2" t="s">
        <v>142</v>
      </c>
      <c r="EH42" s="2" t="s">
        <v>132</v>
      </c>
      <c r="EI42" s="4">
        <v>12</v>
      </c>
      <c r="EJ42" s="8">
        <v>316.8</v>
      </c>
      <c r="EK42" s="4">
        <v>1</v>
      </c>
      <c r="EL42" s="8">
        <v>26.4</v>
      </c>
      <c r="EM42" s="7">
        <v>11</v>
      </c>
      <c r="EN42" s="7">
        <v>11</v>
      </c>
      <c r="EO42" s="2" t="s">
        <v>140</v>
      </c>
      <c r="EP42" s="2" t="s">
        <v>129</v>
      </c>
      <c r="EQ42" s="2" t="s">
        <v>916</v>
      </c>
      <c r="ER42" s="2" t="s">
        <v>228</v>
      </c>
      <c r="ES42" s="2" t="s">
        <v>142</v>
      </c>
      <c r="ET42" s="2" t="s">
        <v>132</v>
      </c>
      <c r="EU42" s="4">
        <v>62</v>
      </c>
      <c r="EV42" s="8">
        <v>1514.04</v>
      </c>
      <c r="EW42" s="4">
        <v>48</v>
      </c>
      <c r="EX42" s="8">
        <v>1172.16</v>
      </c>
      <c r="EY42" s="7">
        <v>0.2917</v>
      </c>
      <c r="EZ42" s="7">
        <v>0.2917</v>
      </c>
      <c r="FA42" s="2" t="s">
        <v>140</v>
      </c>
      <c r="FB42" s="2" t="s">
        <v>129</v>
      </c>
      <c r="FC42" s="2" t="s">
        <v>629</v>
      </c>
      <c r="FD42" s="2" t="s">
        <v>458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178</v>
      </c>
      <c r="FN42" s="2" t="s">
        <v>129</v>
      </c>
      <c r="FO42" s="2" t="s">
        <v>132</v>
      </c>
      <c r="FP42" s="2" t="s">
        <v>132</v>
      </c>
      <c r="FQ42" s="2" t="s">
        <v>142</v>
      </c>
      <c r="FR42" s="2" t="s">
        <v>132</v>
      </c>
      <c r="FS42" s="4">
        <v>1</v>
      </c>
      <c r="FT42" s="8">
        <v>21.35</v>
      </c>
      <c r="FU42" s="4"/>
      <c r="FV42" s="8"/>
      <c r="FW42" s="7"/>
      <c r="FX42" s="7"/>
      <c r="FY42" s="2" t="s">
        <v>140</v>
      </c>
      <c r="FZ42" s="2" t="s">
        <v>129</v>
      </c>
      <c r="GA42" s="2" t="s">
        <v>157</v>
      </c>
      <c r="GB42" s="2" t="s">
        <v>917</v>
      </c>
      <c r="GC42" s="2" t="s">
        <v>142</v>
      </c>
      <c r="GD42" s="2" t="s">
        <v>132</v>
      </c>
      <c r="GE42" s="4">
        <v>6</v>
      </c>
      <c r="GF42" s="8">
        <v>146.52</v>
      </c>
      <c r="GG42" s="4">
        <v>3</v>
      </c>
      <c r="GH42" s="8">
        <v>73.26</v>
      </c>
      <c r="GI42" s="7">
        <v>1</v>
      </c>
      <c r="GJ42" s="7">
        <v>1</v>
      </c>
      <c r="GK42" s="2" t="s">
        <v>140</v>
      </c>
      <c r="GL42" s="2" t="s">
        <v>129</v>
      </c>
      <c r="GM42" s="2" t="s">
        <v>205</v>
      </c>
      <c r="GN42" s="2" t="s">
        <v>232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162</v>
      </c>
      <c r="GZ42" s="2" t="s">
        <v>132</v>
      </c>
      <c r="HA42" s="2" t="s">
        <v>142</v>
      </c>
      <c r="HB42" s="2" t="s">
        <v>132</v>
      </c>
      <c r="HC42" s="4">
        <v>9</v>
      </c>
      <c r="HD42" s="8">
        <v>212.46</v>
      </c>
      <c r="HE42" s="4">
        <v>5</v>
      </c>
      <c r="HF42" s="8">
        <v>122.1</v>
      </c>
      <c r="HG42" s="7">
        <v>0.8</v>
      </c>
      <c r="HH42" s="7">
        <v>0.74</v>
      </c>
      <c r="HI42" s="2" t="s">
        <v>140</v>
      </c>
      <c r="HJ42" s="2" t="s">
        <v>129</v>
      </c>
      <c r="HK42" s="2" t="s">
        <v>233</v>
      </c>
      <c r="HL42" s="2" t="s">
        <v>918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165</v>
      </c>
      <c r="HV42" s="2" t="s">
        <v>129</v>
      </c>
      <c r="HW42" s="2" t="s">
        <v>132</v>
      </c>
      <c r="HX42" s="2" t="s">
        <v>132</v>
      </c>
      <c r="HY42" s="2" t="s">
        <v>142</v>
      </c>
      <c r="HZ42" s="2" t="s">
        <v>132</v>
      </c>
      <c r="IA42" s="4">
        <v>15</v>
      </c>
      <c r="IB42" s="8">
        <v>348.9</v>
      </c>
      <c r="IC42" s="4">
        <v>11</v>
      </c>
      <c r="ID42" s="8">
        <v>255.86</v>
      </c>
      <c r="IE42" s="7">
        <v>0.3636</v>
      </c>
      <c r="IF42" s="7">
        <v>0.3636</v>
      </c>
      <c r="IG42" s="2" t="s">
        <v>140</v>
      </c>
      <c r="IH42" s="2" t="s">
        <v>166</v>
      </c>
      <c r="II42" s="2" t="s">
        <v>615</v>
      </c>
      <c r="IJ42" s="2" t="s">
        <v>808</v>
      </c>
      <c r="IK42" s="2" t="s">
        <v>142</v>
      </c>
      <c r="IL42" s="2" t="s">
        <v>132</v>
      </c>
      <c r="IM42" s="4">
        <v>5</v>
      </c>
      <c r="IN42" s="8">
        <v>125.6</v>
      </c>
      <c r="IO42" s="4"/>
      <c r="IP42" s="8"/>
      <c r="IQ42" s="7"/>
      <c r="IR42" s="7"/>
      <c r="IS42" s="2" t="s">
        <v>140</v>
      </c>
      <c r="IT42" s="2" t="s">
        <v>129</v>
      </c>
      <c r="IU42" s="2" t="s">
        <v>480</v>
      </c>
      <c r="IV42" s="2" t="s">
        <v>155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159</v>
      </c>
      <c r="JF42" s="2" t="s">
        <v>129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>
        <v>1</v>
      </c>
      <c r="JN42" s="8">
        <v>25.12</v>
      </c>
      <c r="JO42" s="7">
        <v>-1</v>
      </c>
      <c r="JP42" s="7">
        <v>-1</v>
      </c>
      <c r="JQ42" s="2" t="s">
        <v>171</v>
      </c>
      <c r="JR42" s="2" t="s">
        <v>129</v>
      </c>
      <c r="JS42" s="2" t="s">
        <v>750</v>
      </c>
      <c r="JT42" s="2" t="s">
        <v>476</v>
      </c>
      <c r="JU42" s="2" t="s">
        <v>142</v>
      </c>
      <c r="JV42" s="2" t="s">
        <v>132</v>
      </c>
      <c r="JW42" s="4">
        <v>1</v>
      </c>
      <c r="JX42" s="8">
        <v>38.24</v>
      </c>
      <c r="JY42" s="4"/>
      <c r="JZ42" s="8"/>
      <c r="KA42" s="7"/>
      <c r="KB42" s="7"/>
      <c r="KC42" s="2" t="s">
        <v>140</v>
      </c>
      <c r="KD42" s="2" t="s">
        <v>129</v>
      </c>
      <c r="KE42" s="2" t="s">
        <v>416</v>
      </c>
      <c r="KF42" s="2" t="s">
        <v>821</v>
      </c>
      <c r="KG42" s="2" t="s">
        <v>142</v>
      </c>
      <c r="KH42" s="2" t="s">
        <v>132</v>
      </c>
      <c r="KI42" s="4"/>
      <c r="KJ42" s="8"/>
      <c r="KK42" s="4">
        <v>1</v>
      </c>
      <c r="KL42" s="8">
        <v>25.12</v>
      </c>
      <c r="KM42" s="7">
        <v>-1</v>
      </c>
      <c r="KN42" s="7">
        <v>-1</v>
      </c>
      <c r="KO42" s="2" t="s">
        <v>140</v>
      </c>
      <c r="KP42" s="2" t="s">
        <v>166</v>
      </c>
      <c r="KQ42" s="2" t="s">
        <v>575</v>
      </c>
      <c r="KR42" s="2" t="s">
        <v>470</v>
      </c>
      <c r="KS42" s="2" t="s">
        <v>142</v>
      </c>
      <c r="KT42" s="2" t="s">
        <v>132</v>
      </c>
      <c r="KU42" s="4"/>
      <c r="KV42" s="8"/>
      <c r="KW42" s="4">
        <v>1</v>
      </c>
      <c r="KX42" s="8">
        <v>23.32</v>
      </c>
      <c r="KY42" s="7">
        <v>-1</v>
      </c>
      <c r="KZ42" s="7">
        <v>-1</v>
      </c>
      <c r="LA42" s="2" t="s">
        <v>140</v>
      </c>
      <c r="LB42" s="2" t="s">
        <v>177</v>
      </c>
      <c r="LC42" s="2" t="s">
        <v>884</v>
      </c>
      <c r="LD42" s="2" t="s">
        <v>210</v>
      </c>
      <c r="LE42" s="2" t="s">
        <v>142</v>
      </c>
      <c r="LF42" s="2" t="s">
        <v>132</v>
      </c>
      <c r="LG42" s="4">
        <v>5</v>
      </c>
      <c r="LH42" s="8">
        <v>116.3</v>
      </c>
      <c r="LI42" s="4"/>
      <c r="LJ42" s="8"/>
      <c r="LK42" s="7"/>
      <c r="LL42" s="7"/>
      <c r="LM42" s="2" t="s">
        <v>140</v>
      </c>
      <c r="LN42" s="2" t="s">
        <v>129</v>
      </c>
      <c r="LO42" s="2" t="s">
        <v>919</v>
      </c>
      <c r="LP42" s="2" t="s">
        <v>920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178</v>
      </c>
      <c r="LZ42" s="2" t="s">
        <v>166</v>
      </c>
      <c r="MA42" s="2" t="s">
        <v>132</v>
      </c>
      <c r="MB42" s="2" t="s">
        <v>132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159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140</v>
      </c>
      <c r="MX42" s="2" t="s">
        <v>129</v>
      </c>
      <c r="MY42" s="2" t="s">
        <v>179</v>
      </c>
      <c r="MZ42" s="2" t="s">
        <v>921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178</v>
      </c>
      <c r="NV42" s="2" t="s">
        <v>129</v>
      </c>
      <c r="NW42" s="2" t="s">
        <v>132</v>
      </c>
      <c r="NX42" s="2" t="s">
        <v>132</v>
      </c>
      <c r="NY42" s="2" t="s">
        <v>142</v>
      </c>
      <c r="NZ42" s="2" t="s">
        <v>132</v>
      </c>
      <c r="OA42" s="4"/>
      <c r="OB42" s="8"/>
      <c r="OC42" s="4"/>
      <c r="OD42" s="8"/>
      <c r="OE42" s="7"/>
      <c r="OF42" s="7"/>
      <c r="OG42" s="2" t="s">
        <v>178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181</v>
      </c>
      <c r="OT42" s="2" t="s">
        <v>129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178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178</v>
      </c>
      <c r="PR42" s="2" t="s">
        <v>166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159</v>
      </c>
      <c r="RB42" s="2" t="s">
        <v>166</v>
      </c>
      <c r="RC42" s="2" t="s">
        <v>132</v>
      </c>
      <c r="RD42" s="2" t="s">
        <v>132</v>
      </c>
      <c r="RE42" s="2" t="s">
        <v>142</v>
      </c>
      <c r="RF42" s="2" t="s">
        <v>132</v>
      </c>
      <c r="RG42" s="4"/>
      <c r="RH42" s="8"/>
      <c r="RI42" s="4"/>
      <c r="RJ42" s="8"/>
      <c r="RK42" s="7"/>
      <c r="RL42" s="7"/>
      <c r="RM42" s="2" t="s">
        <v>178</v>
      </c>
      <c r="RN42" s="2" t="s">
        <v>129</v>
      </c>
      <c r="RO42" s="2" t="s">
        <v>132</v>
      </c>
      <c r="RP42" s="2" t="s">
        <v>132</v>
      </c>
      <c r="RQ42" s="2" t="s">
        <v>142</v>
      </c>
      <c r="RR42" s="2" t="s">
        <v>183</v>
      </c>
    </row>
    <row r="43">
      <c r="A43" s="2" t="s">
        <v>922</v>
      </c>
      <c r="B43" s="2" t="s">
        <v>121</v>
      </c>
      <c r="C43" s="2" t="s">
        <v>122</v>
      </c>
      <c r="D43" s="2" t="s">
        <v>123</v>
      </c>
      <c r="E43" s="2" t="s">
        <v>837</v>
      </c>
      <c r="F43" s="2" t="s">
        <v>907</v>
      </c>
      <c r="G43" s="2" t="s">
        <v>907</v>
      </c>
      <c r="H43" s="2" t="s">
        <v>907</v>
      </c>
      <c r="I43" s="2" t="s">
        <v>923</v>
      </c>
      <c r="J43" s="2" t="s">
        <v>127</v>
      </c>
      <c r="K43" s="2" t="s">
        <v>924</v>
      </c>
      <c r="L43" s="3">
        <v>18.83</v>
      </c>
      <c r="M43" s="3">
        <v>19.77</v>
      </c>
      <c r="N43" s="3">
        <v>38.24</v>
      </c>
      <c r="O43" s="2" t="s">
        <v>655</v>
      </c>
      <c r="P43" s="2" t="s">
        <v>422</v>
      </c>
      <c r="Q43" s="2" t="s">
        <v>131</v>
      </c>
      <c r="R43" s="2" t="s">
        <v>132</v>
      </c>
      <c r="S43" s="2" t="s">
        <v>925</v>
      </c>
      <c r="T43" s="2" t="s">
        <v>132</v>
      </c>
      <c r="U43" s="2" t="s">
        <v>315</v>
      </c>
      <c r="V43" s="2" t="s">
        <v>625</v>
      </c>
      <c r="W43" s="2" t="s">
        <v>187</v>
      </c>
      <c r="X43" s="2" t="s">
        <v>132</v>
      </c>
      <c r="Y43" s="2" t="s">
        <v>926</v>
      </c>
      <c r="Z43" s="4">
        <v>647</v>
      </c>
      <c r="AA43" s="4">
        <f>=ROUNDDOWN(95.1470588235294,0)</f>
      </c>
      <c r="AB43" s="5">
        <v>6.8</v>
      </c>
      <c r="AC43" s="2" t="s">
        <v>132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233</v>
      </c>
      <c r="AQ43" s="8">
        <v>5436.25</v>
      </c>
      <c r="AR43" s="4">
        <v>613</v>
      </c>
      <c r="AS43" s="8">
        <v>13692.15</v>
      </c>
      <c r="AT43" s="7">
        <v>-0.6199</v>
      </c>
      <c r="AU43" s="7">
        <v>-0.603</v>
      </c>
      <c r="AV43" s="4">
        <v>233</v>
      </c>
      <c r="AW43" s="8">
        <v>5436.25</v>
      </c>
      <c r="AX43" s="4">
        <v>613</v>
      </c>
      <c r="AY43" s="8">
        <v>13692.15</v>
      </c>
      <c r="AZ43" s="7">
        <v>-0.6199</v>
      </c>
      <c r="BA43" s="7">
        <v>-0.603</v>
      </c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0.4186</v>
      </c>
      <c r="BJ43" s="4">
        <v>233</v>
      </c>
      <c r="BK43" s="8">
        <v>5436.25</v>
      </c>
      <c r="BL43" s="2" t="s">
        <v>927</v>
      </c>
      <c r="BM43" s="7">
        <v>1</v>
      </c>
      <c r="BN43" s="7">
        <v>1</v>
      </c>
      <c r="BO43" s="4"/>
      <c r="BP43" s="8"/>
      <c r="BQ43" s="4">
        <v>195</v>
      </c>
      <c r="BR43" s="8">
        <v>3667.14</v>
      </c>
      <c r="BS43" s="7">
        <v>-1</v>
      </c>
      <c r="BT43" s="7">
        <v>-1</v>
      </c>
      <c r="BU43" s="2" t="s">
        <v>140</v>
      </c>
      <c r="BV43" s="2" t="s">
        <v>129</v>
      </c>
      <c r="BW43" s="2" t="s">
        <v>132</v>
      </c>
      <c r="BX43" s="2" t="s">
        <v>928</v>
      </c>
      <c r="BY43" s="2" t="s">
        <v>142</v>
      </c>
      <c r="BZ43" s="2" t="s">
        <v>132</v>
      </c>
      <c r="CA43" s="4">
        <v>9</v>
      </c>
      <c r="CB43" s="8">
        <v>152.07</v>
      </c>
      <c r="CC43" s="4">
        <v>56</v>
      </c>
      <c r="CD43" s="8">
        <v>1214.26</v>
      </c>
      <c r="CE43" s="7">
        <v>-0.8393</v>
      </c>
      <c r="CF43" s="7">
        <v>-0.8748</v>
      </c>
      <c r="CG43" s="2" t="s">
        <v>140</v>
      </c>
      <c r="CH43" s="2" t="s">
        <v>129</v>
      </c>
      <c r="CI43" s="2" t="s">
        <v>929</v>
      </c>
      <c r="CJ43" s="2" t="s">
        <v>930</v>
      </c>
      <c r="CK43" s="2" t="s">
        <v>142</v>
      </c>
      <c r="CL43" s="2" t="s">
        <v>132</v>
      </c>
      <c r="CM43" s="4">
        <v>9</v>
      </c>
      <c r="CN43" s="8">
        <v>227.31</v>
      </c>
      <c r="CO43" s="4">
        <v>9</v>
      </c>
      <c r="CP43" s="8">
        <v>220.23</v>
      </c>
      <c r="CQ43" s="7"/>
      <c r="CR43" s="7">
        <v>0.0321</v>
      </c>
      <c r="CS43" s="2" t="s">
        <v>140</v>
      </c>
      <c r="CT43" s="2" t="s">
        <v>129</v>
      </c>
      <c r="CU43" s="2" t="s">
        <v>931</v>
      </c>
      <c r="CV43" s="2" t="s">
        <v>932</v>
      </c>
      <c r="CW43" s="2" t="s">
        <v>142</v>
      </c>
      <c r="CX43" s="2" t="s">
        <v>132</v>
      </c>
      <c r="CY43" s="4">
        <v>83</v>
      </c>
      <c r="CZ43" s="8">
        <v>2026.86</v>
      </c>
      <c r="DA43" s="4">
        <v>158</v>
      </c>
      <c r="DB43" s="8">
        <v>3858.36</v>
      </c>
      <c r="DC43" s="7">
        <v>-0.4747</v>
      </c>
      <c r="DD43" s="7">
        <v>-0.4747</v>
      </c>
      <c r="DE43" s="2" t="s">
        <v>140</v>
      </c>
      <c r="DF43" s="2" t="s">
        <v>129</v>
      </c>
      <c r="DG43" s="2" t="s">
        <v>933</v>
      </c>
      <c r="DH43" s="2" t="s">
        <v>934</v>
      </c>
      <c r="DI43" s="2" t="s">
        <v>142</v>
      </c>
      <c r="DJ43" s="2" t="s">
        <v>132</v>
      </c>
      <c r="DK43" s="4">
        <v>16</v>
      </c>
      <c r="DL43" s="8">
        <v>387.2</v>
      </c>
      <c r="DM43" s="4">
        <v>82</v>
      </c>
      <c r="DN43" s="8">
        <v>1984.4</v>
      </c>
      <c r="DO43" s="7">
        <v>-0.8049</v>
      </c>
      <c r="DP43" s="7">
        <v>-0.8049</v>
      </c>
      <c r="DQ43" s="2" t="s">
        <v>140</v>
      </c>
      <c r="DR43" s="2" t="s">
        <v>129</v>
      </c>
      <c r="DS43" s="2" t="s">
        <v>935</v>
      </c>
      <c r="DT43" s="2" t="s">
        <v>936</v>
      </c>
      <c r="DU43" s="2" t="s">
        <v>142</v>
      </c>
      <c r="DV43" s="2" t="s">
        <v>132</v>
      </c>
      <c r="DW43" s="4">
        <v>38</v>
      </c>
      <c r="DX43" s="8">
        <v>983.82</v>
      </c>
      <c r="DY43" s="4">
        <v>30</v>
      </c>
      <c r="DZ43" s="8">
        <v>776.7</v>
      </c>
      <c r="EA43" s="7">
        <v>0.2667</v>
      </c>
      <c r="EB43" s="7">
        <v>0.2667</v>
      </c>
      <c r="EC43" s="2" t="s">
        <v>140</v>
      </c>
      <c r="ED43" s="2" t="s">
        <v>129</v>
      </c>
      <c r="EE43" s="2" t="s">
        <v>931</v>
      </c>
      <c r="EF43" s="2" t="s">
        <v>937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558</v>
      </c>
      <c r="EP43" s="2" t="s">
        <v>166</v>
      </c>
      <c r="EQ43" s="2" t="s">
        <v>938</v>
      </c>
      <c r="ER43" s="2" t="s">
        <v>939</v>
      </c>
      <c r="ES43" s="2" t="s">
        <v>183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166</v>
      </c>
      <c r="FC43" s="2" t="s">
        <v>940</v>
      </c>
      <c r="FD43" s="2" t="s">
        <v>941</v>
      </c>
      <c r="FE43" s="2" t="s">
        <v>142</v>
      </c>
      <c r="FF43" s="2" t="s">
        <v>132</v>
      </c>
      <c r="FG43" s="4">
        <v>16</v>
      </c>
      <c r="FH43" s="8">
        <v>354.71</v>
      </c>
      <c r="FI43" s="4">
        <v>7</v>
      </c>
      <c r="FJ43" s="8">
        <v>162.82</v>
      </c>
      <c r="FK43" s="7">
        <v>1.2857</v>
      </c>
      <c r="FL43" s="7">
        <v>1.1785</v>
      </c>
      <c r="FM43" s="2" t="s">
        <v>140</v>
      </c>
      <c r="FN43" s="2" t="s">
        <v>129</v>
      </c>
      <c r="FO43" s="2" t="s">
        <v>329</v>
      </c>
      <c r="FP43" s="2" t="s">
        <v>828</v>
      </c>
      <c r="FQ43" s="2" t="s">
        <v>142</v>
      </c>
      <c r="FR43" s="2" t="s">
        <v>132</v>
      </c>
      <c r="FS43" s="4">
        <v>2</v>
      </c>
      <c r="FT43" s="8">
        <v>46.95</v>
      </c>
      <c r="FU43" s="4"/>
      <c r="FV43" s="8"/>
      <c r="FW43" s="7"/>
      <c r="FX43" s="7"/>
      <c r="FY43" s="2" t="s">
        <v>140</v>
      </c>
      <c r="FZ43" s="2" t="s">
        <v>129</v>
      </c>
      <c r="GA43" s="2" t="s">
        <v>157</v>
      </c>
      <c r="GB43" s="2" t="s">
        <v>706</v>
      </c>
      <c r="GC43" s="2" t="s">
        <v>142</v>
      </c>
      <c r="GD43" s="2" t="s">
        <v>132</v>
      </c>
      <c r="GE43" s="4">
        <v>2</v>
      </c>
      <c r="GF43" s="8">
        <v>48.84</v>
      </c>
      <c r="GG43" s="4">
        <v>1</v>
      </c>
      <c r="GH43" s="8">
        <v>24.42</v>
      </c>
      <c r="GI43" s="7">
        <v>1</v>
      </c>
      <c r="GJ43" s="7">
        <v>1</v>
      </c>
      <c r="GK43" s="2" t="s">
        <v>140</v>
      </c>
      <c r="GL43" s="2" t="s">
        <v>129</v>
      </c>
      <c r="GM43" s="2" t="s">
        <v>942</v>
      </c>
      <c r="GN43" s="2" t="s">
        <v>943</v>
      </c>
      <c r="GO43" s="2" t="s">
        <v>142</v>
      </c>
      <c r="GP43" s="2" t="s">
        <v>132</v>
      </c>
      <c r="GQ43" s="4">
        <v>23</v>
      </c>
      <c r="GR43" s="8">
        <v>348.9</v>
      </c>
      <c r="GS43" s="4">
        <v>10</v>
      </c>
      <c r="GT43" s="8">
        <v>232.6</v>
      </c>
      <c r="GU43" s="7">
        <v>1.3</v>
      </c>
      <c r="GV43" s="7">
        <v>0.5</v>
      </c>
      <c r="GW43" s="2" t="s">
        <v>140</v>
      </c>
      <c r="GX43" s="2" t="s">
        <v>129</v>
      </c>
      <c r="GY43" s="2" t="s">
        <v>334</v>
      </c>
      <c r="GZ43" s="2" t="s">
        <v>777</v>
      </c>
      <c r="HA43" s="2" t="s">
        <v>142</v>
      </c>
      <c r="HB43" s="2" t="s">
        <v>132</v>
      </c>
      <c r="HC43" s="4">
        <v>3</v>
      </c>
      <c r="HD43" s="8">
        <v>73.26</v>
      </c>
      <c r="HE43" s="4">
        <v>11</v>
      </c>
      <c r="HF43" s="8">
        <v>268.62</v>
      </c>
      <c r="HG43" s="7">
        <v>-0.7273</v>
      </c>
      <c r="HH43" s="7">
        <v>-0.7273</v>
      </c>
      <c r="HI43" s="2" t="s">
        <v>140</v>
      </c>
      <c r="HJ43" s="2" t="s">
        <v>129</v>
      </c>
      <c r="HK43" s="2" t="s">
        <v>944</v>
      </c>
      <c r="HL43" s="2" t="s">
        <v>945</v>
      </c>
      <c r="HM43" s="2" t="s">
        <v>142</v>
      </c>
      <c r="HN43" s="2" t="s">
        <v>132</v>
      </c>
      <c r="HO43" s="4">
        <v>4</v>
      </c>
      <c r="HP43" s="8">
        <v>92.94</v>
      </c>
      <c r="HQ43" s="4">
        <v>1</v>
      </c>
      <c r="HR43" s="8">
        <v>25.12</v>
      </c>
      <c r="HS43" s="7">
        <v>3</v>
      </c>
      <c r="HT43" s="7">
        <v>2.6998</v>
      </c>
      <c r="HU43" s="2" t="s">
        <v>140</v>
      </c>
      <c r="HV43" s="2" t="s">
        <v>129</v>
      </c>
      <c r="HW43" s="2" t="s">
        <v>946</v>
      </c>
      <c r="HX43" s="2" t="s">
        <v>687</v>
      </c>
      <c r="HY43" s="2" t="s">
        <v>142</v>
      </c>
      <c r="HZ43" s="2" t="s">
        <v>132</v>
      </c>
      <c r="IA43" s="4">
        <v>12</v>
      </c>
      <c r="IB43" s="8">
        <v>268.65</v>
      </c>
      <c r="IC43" s="4">
        <v>23</v>
      </c>
      <c r="ID43" s="8">
        <v>534.98</v>
      </c>
      <c r="IE43" s="7">
        <v>-0.4783</v>
      </c>
      <c r="IF43" s="7">
        <v>-0.4978</v>
      </c>
      <c r="IG43" s="2" t="s">
        <v>140</v>
      </c>
      <c r="IH43" s="2" t="s">
        <v>166</v>
      </c>
      <c r="II43" s="2" t="s">
        <v>947</v>
      </c>
      <c r="IJ43" s="2" t="s">
        <v>948</v>
      </c>
      <c r="IK43" s="2" t="s">
        <v>142</v>
      </c>
      <c r="IL43" s="2" t="s">
        <v>132</v>
      </c>
      <c r="IM43" s="4">
        <v>4</v>
      </c>
      <c r="IN43" s="8">
        <v>100.48</v>
      </c>
      <c r="IO43" s="4">
        <v>3</v>
      </c>
      <c r="IP43" s="8">
        <v>75.36</v>
      </c>
      <c r="IQ43" s="7">
        <v>0.3333</v>
      </c>
      <c r="IR43" s="7">
        <v>0.3333</v>
      </c>
      <c r="IS43" s="2" t="s">
        <v>140</v>
      </c>
      <c r="IT43" s="2" t="s">
        <v>129</v>
      </c>
      <c r="IU43" s="2" t="s">
        <v>949</v>
      </c>
      <c r="IV43" s="2" t="s">
        <v>950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178</v>
      </c>
      <c r="JF43" s="2" t="s">
        <v>129</v>
      </c>
      <c r="JG43" s="2" t="s">
        <v>132</v>
      </c>
      <c r="JH43" s="2" t="s">
        <v>132</v>
      </c>
      <c r="JI43" s="2" t="s">
        <v>142</v>
      </c>
      <c r="JJ43" s="2" t="s">
        <v>132</v>
      </c>
      <c r="JK43" s="4"/>
      <c r="JL43" s="8"/>
      <c r="JM43" s="4">
        <v>1</v>
      </c>
      <c r="JN43" s="8">
        <v>25.12</v>
      </c>
      <c r="JO43" s="7">
        <v>-1</v>
      </c>
      <c r="JP43" s="7">
        <v>-1</v>
      </c>
      <c r="JQ43" s="2" t="s">
        <v>140</v>
      </c>
      <c r="JR43" s="2" t="s">
        <v>129</v>
      </c>
      <c r="JS43" s="2" t="s">
        <v>341</v>
      </c>
      <c r="JT43" s="2" t="s">
        <v>951</v>
      </c>
      <c r="JU43" s="2" t="s">
        <v>142</v>
      </c>
      <c r="JV43" s="2" t="s">
        <v>132</v>
      </c>
      <c r="JW43" s="4">
        <v>4</v>
      </c>
      <c r="JX43" s="8">
        <v>130</v>
      </c>
      <c r="JY43" s="4"/>
      <c r="JZ43" s="8"/>
      <c r="KA43" s="7"/>
      <c r="KB43" s="7"/>
      <c r="KC43" s="2" t="s">
        <v>140</v>
      </c>
      <c r="KD43" s="2" t="s">
        <v>129</v>
      </c>
      <c r="KE43" s="2" t="s">
        <v>931</v>
      </c>
      <c r="KF43" s="2" t="s">
        <v>952</v>
      </c>
      <c r="KG43" s="2" t="s">
        <v>142</v>
      </c>
      <c r="KH43" s="2" t="s">
        <v>132</v>
      </c>
      <c r="KI43" s="4"/>
      <c r="KJ43" s="8"/>
      <c r="KK43" s="4">
        <v>2</v>
      </c>
      <c r="KL43" s="8">
        <v>50.24</v>
      </c>
      <c r="KM43" s="7">
        <v>-1</v>
      </c>
      <c r="KN43" s="7">
        <v>-1</v>
      </c>
      <c r="KO43" s="2" t="s">
        <v>140</v>
      </c>
      <c r="KP43" s="2" t="s">
        <v>166</v>
      </c>
      <c r="KQ43" s="2" t="s">
        <v>175</v>
      </c>
      <c r="KR43" s="2" t="s">
        <v>953</v>
      </c>
      <c r="KS43" s="2" t="s">
        <v>142</v>
      </c>
      <c r="KT43" s="2" t="s">
        <v>132</v>
      </c>
      <c r="KU43" s="4">
        <v>1</v>
      </c>
      <c r="KV43" s="8">
        <v>23.32</v>
      </c>
      <c r="KW43" s="4">
        <v>13</v>
      </c>
      <c r="KX43" s="8">
        <v>303.16</v>
      </c>
      <c r="KY43" s="7">
        <v>-0.9231</v>
      </c>
      <c r="KZ43" s="7">
        <v>-0.9231</v>
      </c>
      <c r="LA43" s="2" t="s">
        <v>140</v>
      </c>
      <c r="LB43" s="2" t="s">
        <v>177</v>
      </c>
      <c r="LC43" s="2" t="s">
        <v>954</v>
      </c>
      <c r="LD43" s="2" t="s">
        <v>930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178</v>
      </c>
      <c r="LN43" s="2" t="s">
        <v>129</v>
      </c>
      <c r="LO43" s="2" t="s">
        <v>931</v>
      </c>
      <c r="LP43" s="2" t="s">
        <v>132</v>
      </c>
      <c r="LQ43" s="2" t="s">
        <v>142</v>
      </c>
      <c r="LR43" s="2" t="s">
        <v>132</v>
      </c>
      <c r="LS43" s="4">
        <v>7</v>
      </c>
      <c r="LT43" s="8">
        <v>170.94</v>
      </c>
      <c r="LU43" s="4">
        <v>11</v>
      </c>
      <c r="LV43" s="8">
        <v>268.62</v>
      </c>
      <c r="LW43" s="7">
        <v>-0.3636</v>
      </c>
      <c r="LX43" s="7">
        <v>-0.3636</v>
      </c>
      <c r="LY43" s="2" t="s">
        <v>140</v>
      </c>
      <c r="LZ43" s="2" t="s">
        <v>166</v>
      </c>
      <c r="MA43" s="2" t="s">
        <v>713</v>
      </c>
      <c r="MB43" s="2" t="s">
        <v>371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159</v>
      </c>
      <c r="ML43" s="2" t="s">
        <v>129</v>
      </c>
      <c r="MM43" s="2" t="s">
        <v>132</v>
      </c>
      <c r="MN43" s="2" t="s">
        <v>132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140</v>
      </c>
      <c r="MX43" s="2" t="s">
        <v>129</v>
      </c>
      <c r="MY43" s="2" t="s">
        <v>955</v>
      </c>
      <c r="MZ43" s="2" t="s">
        <v>956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178</v>
      </c>
      <c r="NV43" s="2" t="s">
        <v>129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178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181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178</v>
      </c>
      <c r="PR43" s="2" t="s">
        <v>166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140</v>
      </c>
      <c r="RB43" s="2" t="s">
        <v>166</v>
      </c>
      <c r="RC43" s="2" t="s">
        <v>957</v>
      </c>
      <c r="RD43" s="2" t="s">
        <v>958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427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183</v>
      </c>
    </row>
    <row r="44">
      <c r="A44" s="2" t="s">
        <v>959</v>
      </c>
      <c r="B44" s="2" t="s">
        <v>121</v>
      </c>
      <c r="C44" s="2" t="s">
        <v>122</v>
      </c>
      <c r="D44" s="2" t="s">
        <v>123</v>
      </c>
      <c r="E44" s="2" t="s">
        <v>837</v>
      </c>
      <c r="F44" s="2" t="s">
        <v>960</v>
      </c>
      <c r="G44" s="2" t="s">
        <v>960</v>
      </c>
      <c r="H44" s="2" t="s">
        <v>960</v>
      </c>
      <c r="I44" s="2" t="s">
        <v>961</v>
      </c>
      <c r="J44" s="2" t="s">
        <v>127</v>
      </c>
      <c r="K44" s="2" t="s">
        <v>962</v>
      </c>
      <c r="L44" s="3">
        <v>54.4</v>
      </c>
      <c r="M44" s="3">
        <v>57.12</v>
      </c>
      <c r="N44" s="3">
        <v>114.74</v>
      </c>
      <c r="O44" s="2" t="s">
        <v>129</v>
      </c>
      <c r="P44" s="2" t="s">
        <v>640</v>
      </c>
      <c r="Q44" s="2" t="s">
        <v>131</v>
      </c>
      <c r="R44" s="2" t="s">
        <v>132</v>
      </c>
      <c r="S44" s="2" t="s">
        <v>963</v>
      </c>
      <c r="T44" s="2" t="s">
        <v>132</v>
      </c>
      <c r="U44" s="2" t="s">
        <v>134</v>
      </c>
      <c r="V44" s="2" t="s">
        <v>815</v>
      </c>
      <c r="W44" s="2" t="s">
        <v>247</v>
      </c>
      <c r="X44" s="2" t="s">
        <v>248</v>
      </c>
      <c r="Y44" s="2" t="s">
        <v>964</v>
      </c>
      <c r="Z44" s="4">
        <v>56</v>
      </c>
      <c r="AA44" s="4">
        <f>=ROUNDDOWN(18.6666666666667,0)</f>
      </c>
      <c r="AB44" s="5">
        <v>3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158</v>
      </c>
      <c r="AQ44" s="8">
        <v>11071.65</v>
      </c>
      <c r="AR44" s="4">
        <v>166</v>
      </c>
      <c r="AS44" s="8">
        <v>11694.82</v>
      </c>
      <c r="AT44" s="7">
        <v>-0.0482</v>
      </c>
      <c r="AU44" s="7">
        <v>-0.0533</v>
      </c>
      <c r="AV44" s="4">
        <v>158</v>
      </c>
      <c r="AW44" s="8">
        <v>11071.65</v>
      </c>
      <c r="AX44" s="4">
        <v>166</v>
      </c>
      <c r="AY44" s="8">
        <v>11694.82</v>
      </c>
      <c r="AZ44" s="7">
        <v>-0.0482</v>
      </c>
      <c r="BA44" s="7">
        <v>-0.0533</v>
      </c>
      <c r="BB44" s="7">
        <v>1</v>
      </c>
      <c r="BC44" s="4">
        <v>158</v>
      </c>
      <c r="BD44" s="8">
        <v>11071.65</v>
      </c>
      <c r="BE44" s="4">
        <v>166</v>
      </c>
      <c r="BF44" s="8">
        <v>11694.82</v>
      </c>
      <c r="BG44" s="7">
        <v>-0.0482</v>
      </c>
      <c r="BH44" s="7">
        <v>-0.0533</v>
      </c>
      <c r="BI44" s="7">
        <v>1</v>
      </c>
      <c r="BJ44" s="4">
        <v>158</v>
      </c>
      <c r="BK44" s="8">
        <v>11071.65</v>
      </c>
      <c r="BL44" s="2" t="s">
        <v>965</v>
      </c>
      <c r="BM44" s="7">
        <v>1</v>
      </c>
      <c r="BN44" s="7">
        <v>1</v>
      </c>
      <c r="BO44" s="4">
        <v>30</v>
      </c>
      <c r="BP44" s="8">
        <v>2208</v>
      </c>
      <c r="BQ44" s="4">
        <v>20</v>
      </c>
      <c r="BR44" s="8">
        <v>1472</v>
      </c>
      <c r="BS44" s="7">
        <v>0.5</v>
      </c>
      <c r="BT44" s="7">
        <v>0.5</v>
      </c>
      <c r="BU44" s="2" t="s">
        <v>140</v>
      </c>
      <c r="BV44" s="2" t="s">
        <v>129</v>
      </c>
      <c r="BW44" s="2" t="s">
        <v>132</v>
      </c>
      <c r="BX44" s="2" t="s">
        <v>659</v>
      </c>
      <c r="BY44" s="2" t="s">
        <v>142</v>
      </c>
      <c r="BZ44" s="2" t="s">
        <v>132</v>
      </c>
      <c r="CA44" s="4">
        <v>4</v>
      </c>
      <c r="CB44" s="8">
        <v>244.61</v>
      </c>
      <c r="CC44" s="4">
        <v>23</v>
      </c>
      <c r="CD44" s="8">
        <v>1451.52</v>
      </c>
      <c r="CE44" s="7">
        <v>-0.8261</v>
      </c>
      <c r="CF44" s="7">
        <v>-0.8315</v>
      </c>
      <c r="CG44" s="2" t="s">
        <v>140</v>
      </c>
      <c r="CH44" s="2" t="s">
        <v>129</v>
      </c>
      <c r="CI44" s="2" t="s">
        <v>608</v>
      </c>
      <c r="CJ44" s="2" t="s">
        <v>630</v>
      </c>
      <c r="CK44" s="2" t="s">
        <v>142</v>
      </c>
      <c r="CL44" s="2" t="s">
        <v>132</v>
      </c>
      <c r="CM44" s="4">
        <v>55</v>
      </c>
      <c r="CN44" s="8">
        <v>3711.61</v>
      </c>
      <c r="CO44" s="4">
        <v>65</v>
      </c>
      <c r="CP44" s="8">
        <v>4593.48</v>
      </c>
      <c r="CQ44" s="7">
        <v>-0.1538</v>
      </c>
      <c r="CR44" s="7">
        <v>-0.192</v>
      </c>
      <c r="CS44" s="2" t="s">
        <v>140</v>
      </c>
      <c r="CT44" s="2" t="s">
        <v>129</v>
      </c>
      <c r="CU44" s="2" t="s">
        <v>351</v>
      </c>
      <c r="CV44" s="2" t="s">
        <v>966</v>
      </c>
      <c r="CW44" s="2" t="s">
        <v>142</v>
      </c>
      <c r="CX44" s="2" t="s">
        <v>132</v>
      </c>
      <c r="CY44" s="4">
        <v>19</v>
      </c>
      <c r="CZ44" s="8">
        <v>1340.64</v>
      </c>
      <c r="DA44" s="4">
        <v>10</v>
      </c>
      <c r="DB44" s="8">
        <v>705.6</v>
      </c>
      <c r="DC44" s="7">
        <v>0.9</v>
      </c>
      <c r="DD44" s="7">
        <v>0.9</v>
      </c>
      <c r="DE44" s="2" t="s">
        <v>140</v>
      </c>
      <c r="DF44" s="2" t="s">
        <v>129</v>
      </c>
      <c r="DG44" s="2" t="s">
        <v>827</v>
      </c>
      <c r="DH44" s="2" t="s">
        <v>900</v>
      </c>
      <c r="DI44" s="2" t="s">
        <v>142</v>
      </c>
      <c r="DJ44" s="2" t="s">
        <v>132</v>
      </c>
      <c r="DK44" s="4">
        <v>4</v>
      </c>
      <c r="DL44" s="8">
        <v>285.98</v>
      </c>
      <c r="DM44" s="4">
        <v>2</v>
      </c>
      <c r="DN44" s="8">
        <v>150.52</v>
      </c>
      <c r="DO44" s="7">
        <v>1</v>
      </c>
      <c r="DP44" s="7">
        <v>0.8999</v>
      </c>
      <c r="DQ44" s="2" t="s">
        <v>140</v>
      </c>
      <c r="DR44" s="2" t="s">
        <v>129</v>
      </c>
      <c r="DS44" s="2" t="s">
        <v>355</v>
      </c>
      <c r="DT44" s="2" t="s">
        <v>169</v>
      </c>
      <c r="DU44" s="2" t="s">
        <v>142</v>
      </c>
      <c r="DV44" s="2" t="s">
        <v>132</v>
      </c>
      <c r="DW44" s="4">
        <v>5</v>
      </c>
      <c r="DX44" s="8">
        <v>369.6</v>
      </c>
      <c r="DY44" s="4">
        <v>18</v>
      </c>
      <c r="DZ44" s="8">
        <v>1330.56</v>
      </c>
      <c r="EA44" s="7">
        <v>-0.7222</v>
      </c>
      <c r="EB44" s="7">
        <v>-0.7222</v>
      </c>
      <c r="EC44" s="2" t="s">
        <v>140</v>
      </c>
      <c r="ED44" s="2" t="s">
        <v>129</v>
      </c>
      <c r="EE44" s="2" t="s">
        <v>608</v>
      </c>
      <c r="EF44" s="2" t="s">
        <v>611</v>
      </c>
      <c r="EG44" s="2" t="s">
        <v>142</v>
      </c>
      <c r="EH44" s="2" t="s">
        <v>132</v>
      </c>
      <c r="EI44" s="4">
        <v>25</v>
      </c>
      <c r="EJ44" s="8">
        <v>1848</v>
      </c>
      <c r="EK44" s="4">
        <v>7</v>
      </c>
      <c r="EL44" s="8">
        <v>517.44</v>
      </c>
      <c r="EM44" s="7">
        <v>2.5714</v>
      </c>
      <c r="EN44" s="7">
        <v>2.5714</v>
      </c>
      <c r="EO44" s="2" t="s">
        <v>140</v>
      </c>
      <c r="EP44" s="2" t="s">
        <v>129</v>
      </c>
      <c r="EQ44" s="2" t="s">
        <v>261</v>
      </c>
      <c r="ER44" s="2" t="s">
        <v>475</v>
      </c>
      <c r="ES44" s="2" t="s">
        <v>142</v>
      </c>
      <c r="ET44" s="2" t="s">
        <v>132</v>
      </c>
      <c r="EU44" s="4">
        <v>6</v>
      </c>
      <c r="EV44" s="8">
        <v>423.36</v>
      </c>
      <c r="EW44" s="4">
        <v>7</v>
      </c>
      <c r="EX44" s="8">
        <v>493.92</v>
      </c>
      <c r="EY44" s="7">
        <v>-0.1429</v>
      </c>
      <c r="EZ44" s="7">
        <v>-0.1429</v>
      </c>
      <c r="FA44" s="2" t="s">
        <v>140</v>
      </c>
      <c r="FB44" s="2" t="s">
        <v>129</v>
      </c>
      <c r="FC44" s="2" t="s">
        <v>154</v>
      </c>
      <c r="FD44" s="2" t="s">
        <v>389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132</v>
      </c>
      <c r="FQ44" s="2" t="s">
        <v>142</v>
      </c>
      <c r="FR44" s="2" t="s">
        <v>132</v>
      </c>
      <c r="FS44" s="4">
        <v>1</v>
      </c>
      <c r="FT44" s="8">
        <v>61.69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157</v>
      </c>
      <c r="GB44" s="2" t="s">
        <v>861</v>
      </c>
      <c r="GC44" s="2" t="s">
        <v>142</v>
      </c>
      <c r="GD44" s="2" t="s">
        <v>132</v>
      </c>
      <c r="GE44" s="4">
        <v>1</v>
      </c>
      <c r="GF44" s="8">
        <v>70.56</v>
      </c>
      <c r="GG44" s="4">
        <v>2</v>
      </c>
      <c r="GH44" s="8">
        <v>141.12</v>
      </c>
      <c r="GI44" s="7">
        <v>-0.5</v>
      </c>
      <c r="GJ44" s="7">
        <v>-0.5</v>
      </c>
      <c r="GK44" s="2" t="s">
        <v>140</v>
      </c>
      <c r="GL44" s="2" t="s">
        <v>129</v>
      </c>
      <c r="GM44" s="2" t="s">
        <v>205</v>
      </c>
      <c r="GN44" s="2" t="s">
        <v>967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162</v>
      </c>
      <c r="GZ44" s="2" t="s">
        <v>132</v>
      </c>
      <c r="HA44" s="2" t="s">
        <v>142</v>
      </c>
      <c r="HB44" s="2" t="s">
        <v>132</v>
      </c>
      <c r="HC44" s="4">
        <v>2</v>
      </c>
      <c r="HD44" s="8">
        <v>115.55</v>
      </c>
      <c r="HE44" s="4"/>
      <c r="HF44" s="8"/>
      <c r="HG44" s="7"/>
      <c r="HH44" s="7"/>
      <c r="HI44" s="2" t="s">
        <v>140</v>
      </c>
      <c r="HJ44" s="2" t="s">
        <v>129</v>
      </c>
      <c r="HK44" s="2" t="s">
        <v>382</v>
      </c>
      <c r="HL44" s="2" t="s">
        <v>968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178</v>
      </c>
      <c r="HV44" s="2" t="s">
        <v>129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>
        <v>2</v>
      </c>
      <c r="IB44" s="8">
        <v>134.4</v>
      </c>
      <c r="IC44" s="4">
        <v>7</v>
      </c>
      <c r="ID44" s="8">
        <v>470.4</v>
      </c>
      <c r="IE44" s="7">
        <v>-0.7143</v>
      </c>
      <c r="IF44" s="7">
        <v>-0.7143</v>
      </c>
      <c r="IG44" s="2" t="s">
        <v>140</v>
      </c>
      <c r="IH44" s="2" t="s">
        <v>166</v>
      </c>
      <c r="II44" s="2" t="s">
        <v>569</v>
      </c>
      <c r="IJ44" s="2" t="s">
        <v>232</v>
      </c>
      <c r="IK44" s="2" t="s">
        <v>142</v>
      </c>
      <c r="IL44" s="2" t="s">
        <v>132</v>
      </c>
      <c r="IM44" s="4">
        <v>4</v>
      </c>
      <c r="IN44" s="8">
        <v>257.65</v>
      </c>
      <c r="IO44" s="4"/>
      <c r="IP44" s="8"/>
      <c r="IQ44" s="7"/>
      <c r="IR44" s="7"/>
      <c r="IS44" s="2" t="s">
        <v>140</v>
      </c>
      <c r="IT44" s="2" t="s">
        <v>129</v>
      </c>
      <c r="IU44" s="2" t="s">
        <v>363</v>
      </c>
      <c r="IV44" s="2" t="s">
        <v>969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159</v>
      </c>
      <c r="JF44" s="2" t="s">
        <v>129</v>
      </c>
      <c r="JG44" s="2" t="s">
        <v>132</v>
      </c>
      <c r="JH44" s="2" t="s">
        <v>132</v>
      </c>
      <c r="JI44" s="2" t="s">
        <v>142</v>
      </c>
      <c r="JJ44" s="2" t="s">
        <v>132</v>
      </c>
      <c r="JK44" s="4"/>
      <c r="JL44" s="8"/>
      <c r="JM44" s="4">
        <v>1</v>
      </c>
      <c r="JN44" s="8">
        <v>72.58</v>
      </c>
      <c r="JO44" s="7">
        <v>-1</v>
      </c>
      <c r="JP44" s="7">
        <v>-1</v>
      </c>
      <c r="JQ44" s="2" t="s">
        <v>171</v>
      </c>
      <c r="JR44" s="2" t="s">
        <v>129</v>
      </c>
      <c r="JS44" s="2" t="s">
        <v>550</v>
      </c>
      <c r="JT44" s="2" t="s">
        <v>541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608</v>
      </c>
      <c r="KF44" s="2" t="s">
        <v>132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140</v>
      </c>
      <c r="KP44" s="2" t="s">
        <v>166</v>
      </c>
      <c r="KQ44" s="2" t="s">
        <v>214</v>
      </c>
      <c r="KR44" s="2" t="s">
        <v>132</v>
      </c>
      <c r="KS44" s="2" t="s">
        <v>142</v>
      </c>
      <c r="KT44" s="2" t="s">
        <v>132</v>
      </c>
      <c r="KU44" s="4"/>
      <c r="KV44" s="8"/>
      <c r="KW44" s="4">
        <v>4</v>
      </c>
      <c r="KX44" s="8">
        <v>295.68</v>
      </c>
      <c r="KY44" s="7">
        <v>-1</v>
      </c>
      <c r="KZ44" s="7">
        <v>-1</v>
      </c>
      <c r="LA44" s="2" t="s">
        <v>140</v>
      </c>
      <c r="LB44" s="2" t="s">
        <v>177</v>
      </c>
      <c r="LC44" s="2" t="s">
        <v>608</v>
      </c>
      <c r="LD44" s="2" t="s">
        <v>970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178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178</v>
      </c>
      <c r="LZ44" s="2" t="s">
        <v>166</v>
      </c>
      <c r="MA44" s="2" t="s">
        <v>132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159</v>
      </c>
      <c r="ML44" s="2" t="s">
        <v>129</v>
      </c>
      <c r="MM44" s="2" t="s">
        <v>132</v>
      </c>
      <c r="MN44" s="2" t="s">
        <v>132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140</v>
      </c>
      <c r="MX44" s="2" t="s">
        <v>129</v>
      </c>
      <c r="MY44" s="2" t="s">
        <v>179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178</v>
      </c>
      <c r="NV44" s="2" t="s">
        <v>129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178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181</v>
      </c>
      <c r="OT44" s="2" t="s">
        <v>129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178</v>
      </c>
      <c r="PF44" s="2" t="s">
        <v>129</v>
      </c>
      <c r="PG44" s="2" t="s">
        <v>132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178</v>
      </c>
      <c r="PR44" s="2" t="s">
        <v>166</v>
      </c>
      <c r="PS44" s="2" t="s">
        <v>132</v>
      </c>
      <c r="PT44" s="2" t="s">
        <v>132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159</v>
      </c>
      <c r="RB44" s="2" t="s">
        <v>166</v>
      </c>
      <c r="RC44" s="2" t="s">
        <v>132</v>
      </c>
      <c r="RD44" s="2" t="s">
        <v>132</v>
      </c>
      <c r="RE44" s="2" t="s">
        <v>142</v>
      </c>
      <c r="RF44" s="2" t="s">
        <v>132</v>
      </c>
      <c r="RG44" s="4"/>
      <c r="RH44" s="8"/>
      <c r="RI44" s="4"/>
      <c r="RJ44" s="8"/>
      <c r="RK44" s="7"/>
      <c r="RL44" s="7"/>
      <c r="RM44" s="2" t="s">
        <v>178</v>
      </c>
      <c r="RN44" s="2" t="s">
        <v>129</v>
      </c>
      <c r="RO44" s="2" t="s">
        <v>132</v>
      </c>
      <c r="RP44" s="2" t="s">
        <v>132</v>
      </c>
      <c r="RQ44" s="2" t="s">
        <v>142</v>
      </c>
      <c r="RR44" s="2" t="s">
        <v>183</v>
      </c>
    </row>
    <row r="45">
      <c r="A45" s="2" t="s">
        <v>971</v>
      </c>
      <c r="B45" s="2" t="s">
        <v>121</v>
      </c>
      <c r="C45" s="2" t="s">
        <v>122</v>
      </c>
      <c r="D45" s="2" t="s">
        <v>123</v>
      </c>
      <c r="E45" s="2" t="s">
        <v>837</v>
      </c>
      <c r="F45" s="2" t="s">
        <v>972</v>
      </c>
      <c r="G45" s="2" t="s">
        <v>972</v>
      </c>
      <c r="H45" s="2" t="s">
        <v>972</v>
      </c>
      <c r="I45" s="2" t="s">
        <v>973</v>
      </c>
      <c r="J45" s="2" t="s">
        <v>127</v>
      </c>
      <c r="K45" s="2" t="s">
        <v>974</v>
      </c>
      <c r="L45" s="3">
        <v>18.83</v>
      </c>
      <c r="M45" s="3">
        <v>19.77</v>
      </c>
      <c r="N45" s="3">
        <v>38.24</v>
      </c>
      <c r="O45" s="2" t="s">
        <v>129</v>
      </c>
      <c r="P45" s="2" t="s">
        <v>640</v>
      </c>
      <c r="Q45" s="2" t="s">
        <v>131</v>
      </c>
      <c r="R45" s="2" t="s">
        <v>132</v>
      </c>
      <c r="S45" s="2" t="s">
        <v>975</v>
      </c>
      <c r="T45" s="2" t="s">
        <v>132</v>
      </c>
      <c r="U45" s="2" t="s">
        <v>315</v>
      </c>
      <c r="V45" s="2" t="s">
        <v>440</v>
      </c>
      <c r="W45" s="2" t="s">
        <v>187</v>
      </c>
      <c r="X45" s="2" t="s">
        <v>441</v>
      </c>
      <c r="Y45" s="2" t="s">
        <v>976</v>
      </c>
      <c r="Z45" s="4">
        <v>80</v>
      </c>
      <c r="AA45" s="4">
        <f>=ROUNDDOWN(21.0526315789474,0)</f>
      </c>
      <c r="AB45" s="5">
        <v>3.8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285</v>
      </c>
      <c r="AQ45" s="8">
        <v>6600.97</v>
      </c>
      <c r="AR45" s="4">
        <v>637</v>
      </c>
      <c r="AS45" s="8">
        <v>15438.44</v>
      </c>
      <c r="AT45" s="7">
        <v>-0.5526</v>
      </c>
      <c r="AU45" s="7">
        <v>-0.5724</v>
      </c>
      <c r="AV45" s="4">
        <v>285</v>
      </c>
      <c r="AW45" s="8">
        <v>6600.97</v>
      </c>
      <c r="AX45" s="4">
        <v>637</v>
      </c>
      <c r="AY45" s="8">
        <v>15438.44</v>
      </c>
      <c r="AZ45" s="7">
        <v>-0.5526</v>
      </c>
      <c r="BA45" s="7">
        <v>-0.5724</v>
      </c>
      <c r="BB45" s="7">
        <v>1</v>
      </c>
      <c r="BC45" s="4">
        <v>285</v>
      </c>
      <c r="BD45" s="8">
        <v>6600.97</v>
      </c>
      <c r="BE45" s="4">
        <v>637</v>
      </c>
      <c r="BF45" s="8">
        <v>15438.44</v>
      </c>
      <c r="BG45" s="7">
        <v>-0.5526</v>
      </c>
      <c r="BH45" s="7">
        <v>-0.5724</v>
      </c>
      <c r="BI45" s="7">
        <v>1</v>
      </c>
      <c r="BJ45" s="4">
        <v>285</v>
      </c>
      <c r="BK45" s="8">
        <v>6600.97</v>
      </c>
      <c r="BL45" s="2" t="s">
        <v>977</v>
      </c>
      <c r="BM45" s="7">
        <v>1</v>
      </c>
      <c r="BN45" s="7">
        <v>1</v>
      </c>
      <c r="BO45" s="4">
        <v>33</v>
      </c>
      <c r="BP45" s="8">
        <v>775.5</v>
      </c>
      <c r="BQ45" s="4">
        <v>39</v>
      </c>
      <c r="BR45" s="8">
        <v>914.25</v>
      </c>
      <c r="BS45" s="7">
        <v>-0.1538</v>
      </c>
      <c r="BT45" s="7">
        <v>-0.1518</v>
      </c>
      <c r="BU45" s="2" t="s">
        <v>140</v>
      </c>
      <c r="BV45" s="2" t="s">
        <v>129</v>
      </c>
      <c r="BW45" s="2" t="s">
        <v>132</v>
      </c>
      <c r="BX45" s="2" t="s">
        <v>445</v>
      </c>
      <c r="BY45" s="2" t="s">
        <v>142</v>
      </c>
      <c r="BZ45" s="2" t="s">
        <v>132</v>
      </c>
      <c r="CA45" s="4">
        <v>57</v>
      </c>
      <c r="CB45" s="8">
        <v>1023.32</v>
      </c>
      <c r="CC45" s="4">
        <v>90</v>
      </c>
      <c r="CD45" s="8">
        <v>1910.29</v>
      </c>
      <c r="CE45" s="7">
        <v>-0.3667</v>
      </c>
      <c r="CF45" s="7">
        <v>-0.4643</v>
      </c>
      <c r="CG45" s="2" t="s">
        <v>140</v>
      </c>
      <c r="CH45" s="2" t="s">
        <v>129</v>
      </c>
      <c r="CI45" s="2" t="s">
        <v>950</v>
      </c>
      <c r="CJ45" s="2" t="s">
        <v>978</v>
      </c>
      <c r="CK45" s="2" t="s">
        <v>142</v>
      </c>
      <c r="CL45" s="2" t="s">
        <v>132</v>
      </c>
      <c r="CM45" s="4">
        <v>11</v>
      </c>
      <c r="CN45" s="8">
        <v>310.9</v>
      </c>
      <c r="CO45" s="4">
        <v>29</v>
      </c>
      <c r="CP45" s="8">
        <v>801.5</v>
      </c>
      <c r="CQ45" s="7">
        <v>-0.6207</v>
      </c>
      <c r="CR45" s="7">
        <v>-0.6121</v>
      </c>
      <c r="CS45" s="2" t="s">
        <v>140</v>
      </c>
      <c r="CT45" s="2" t="s">
        <v>129</v>
      </c>
      <c r="CU45" s="2" t="s">
        <v>976</v>
      </c>
      <c r="CV45" s="2" t="s">
        <v>979</v>
      </c>
      <c r="CW45" s="2" t="s">
        <v>142</v>
      </c>
      <c r="CX45" s="2" t="s">
        <v>132</v>
      </c>
      <c r="CY45" s="4">
        <v>38</v>
      </c>
      <c r="CZ45" s="8">
        <v>927.96</v>
      </c>
      <c r="DA45" s="4">
        <v>77</v>
      </c>
      <c r="DB45" s="8">
        <v>1880.34</v>
      </c>
      <c r="DC45" s="7">
        <v>-0.5065</v>
      </c>
      <c r="DD45" s="7">
        <v>-0.5065</v>
      </c>
      <c r="DE45" s="2" t="s">
        <v>140</v>
      </c>
      <c r="DF45" s="2" t="s">
        <v>129</v>
      </c>
      <c r="DG45" s="2" t="s">
        <v>980</v>
      </c>
      <c r="DH45" s="2" t="s">
        <v>981</v>
      </c>
      <c r="DI45" s="2" t="s">
        <v>142</v>
      </c>
      <c r="DJ45" s="2" t="s">
        <v>132</v>
      </c>
      <c r="DK45" s="4">
        <v>18</v>
      </c>
      <c r="DL45" s="8">
        <v>429.55</v>
      </c>
      <c r="DM45" s="4">
        <v>87</v>
      </c>
      <c r="DN45" s="8">
        <v>2105.4</v>
      </c>
      <c r="DO45" s="7">
        <v>-0.7931</v>
      </c>
      <c r="DP45" s="7">
        <v>-0.796</v>
      </c>
      <c r="DQ45" s="2" t="s">
        <v>140</v>
      </c>
      <c r="DR45" s="2" t="s">
        <v>129</v>
      </c>
      <c r="DS45" s="2" t="s">
        <v>982</v>
      </c>
      <c r="DT45" s="2" t="s">
        <v>983</v>
      </c>
      <c r="DU45" s="2" t="s">
        <v>142</v>
      </c>
      <c r="DV45" s="2" t="s">
        <v>132</v>
      </c>
      <c r="DW45" s="4">
        <v>42</v>
      </c>
      <c r="DX45" s="8">
        <v>1087.38</v>
      </c>
      <c r="DY45" s="4">
        <v>120</v>
      </c>
      <c r="DZ45" s="8">
        <v>3106.8</v>
      </c>
      <c r="EA45" s="7">
        <v>-0.65</v>
      </c>
      <c r="EB45" s="7">
        <v>-0.65</v>
      </c>
      <c r="EC45" s="2" t="s">
        <v>140</v>
      </c>
      <c r="ED45" s="2" t="s">
        <v>129</v>
      </c>
      <c r="EE45" s="2" t="s">
        <v>984</v>
      </c>
      <c r="EF45" s="2" t="s">
        <v>985</v>
      </c>
      <c r="EG45" s="2" t="s">
        <v>142</v>
      </c>
      <c r="EH45" s="2" t="s">
        <v>132</v>
      </c>
      <c r="EI45" s="4"/>
      <c r="EJ45" s="8"/>
      <c r="EK45" s="4"/>
      <c r="EL45" s="8"/>
      <c r="EM45" s="7"/>
      <c r="EN45" s="7"/>
      <c r="EO45" s="2" t="s">
        <v>558</v>
      </c>
      <c r="EP45" s="2" t="s">
        <v>166</v>
      </c>
      <c r="EQ45" s="2" t="s">
        <v>986</v>
      </c>
      <c r="ER45" s="2" t="s">
        <v>987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166</v>
      </c>
      <c r="FC45" s="2" t="s">
        <v>988</v>
      </c>
      <c r="FD45" s="2" t="s">
        <v>989</v>
      </c>
      <c r="FE45" s="2" t="s">
        <v>142</v>
      </c>
      <c r="FF45" s="2" t="s">
        <v>132</v>
      </c>
      <c r="FG45" s="4">
        <v>3</v>
      </c>
      <c r="FH45" s="8">
        <v>62.8</v>
      </c>
      <c r="FI45" s="4">
        <v>3</v>
      </c>
      <c r="FJ45" s="8">
        <v>69.78</v>
      </c>
      <c r="FK45" s="7"/>
      <c r="FL45" s="7">
        <v>-0.1</v>
      </c>
      <c r="FM45" s="2" t="s">
        <v>140</v>
      </c>
      <c r="FN45" s="2" t="s">
        <v>129</v>
      </c>
      <c r="FO45" s="2" t="s">
        <v>329</v>
      </c>
      <c r="FP45" s="2" t="s">
        <v>828</v>
      </c>
      <c r="FQ45" s="2" t="s">
        <v>142</v>
      </c>
      <c r="FR45" s="2" t="s">
        <v>132</v>
      </c>
      <c r="FS45" s="4"/>
      <c r="FT45" s="8"/>
      <c r="FU45" s="4"/>
      <c r="FV45" s="8"/>
      <c r="FW45" s="7"/>
      <c r="FX45" s="7"/>
      <c r="FY45" s="2" t="s">
        <v>140</v>
      </c>
      <c r="FZ45" s="2" t="s">
        <v>129</v>
      </c>
      <c r="GA45" s="2" t="s">
        <v>157</v>
      </c>
      <c r="GB45" s="2" t="s">
        <v>990</v>
      </c>
      <c r="GC45" s="2" t="s">
        <v>142</v>
      </c>
      <c r="GD45" s="2" t="s">
        <v>132</v>
      </c>
      <c r="GE45" s="4">
        <v>9</v>
      </c>
      <c r="GF45" s="8">
        <v>207.58</v>
      </c>
      <c r="GG45" s="4">
        <v>6</v>
      </c>
      <c r="GH45" s="8">
        <v>146.52</v>
      </c>
      <c r="GI45" s="7">
        <v>0.5</v>
      </c>
      <c r="GJ45" s="7">
        <v>0.4167</v>
      </c>
      <c r="GK45" s="2" t="s">
        <v>140</v>
      </c>
      <c r="GL45" s="2" t="s">
        <v>129</v>
      </c>
      <c r="GM45" s="2" t="s">
        <v>991</v>
      </c>
      <c r="GN45" s="2" t="s">
        <v>594</v>
      </c>
      <c r="GO45" s="2" t="s">
        <v>142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162</v>
      </c>
      <c r="GZ45" s="2" t="s">
        <v>132</v>
      </c>
      <c r="HA45" s="2" t="s">
        <v>142</v>
      </c>
      <c r="HB45" s="2" t="s">
        <v>132</v>
      </c>
      <c r="HC45" s="4">
        <v>20</v>
      </c>
      <c r="HD45" s="8">
        <v>467.04</v>
      </c>
      <c r="HE45" s="4">
        <v>30</v>
      </c>
      <c r="HF45" s="8">
        <v>732.6</v>
      </c>
      <c r="HG45" s="7">
        <v>-0.3333</v>
      </c>
      <c r="HH45" s="7">
        <v>-0.3625</v>
      </c>
      <c r="HI45" s="2" t="s">
        <v>140</v>
      </c>
      <c r="HJ45" s="2" t="s">
        <v>129</v>
      </c>
      <c r="HK45" s="2" t="s">
        <v>233</v>
      </c>
      <c r="HL45" s="2" t="s">
        <v>373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165</v>
      </c>
      <c r="HV45" s="2" t="s">
        <v>129</v>
      </c>
      <c r="HW45" s="2" t="s">
        <v>132</v>
      </c>
      <c r="HX45" s="2" t="s">
        <v>132</v>
      </c>
      <c r="HY45" s="2" t="s">
        <v>142</v>
      </c>
      <c r="HZ45" s="2" t="s">
        <v>132</v>
      </c>
      <c r="IA45" s="4">
        <v>10</v>
      </c>
      <c r="IB45" s="8">
        <v>218.64</v>
      </c>
      <c r="IC45" s="4">
        <v>10</v>
      </c>
      <c r="ID45" s="8">
        <v>230.27</v>
      </c>
      <c r="IE45" s="7"/>
      <c r="IF45" s="7">
        <v>-0.0505</v>
      </c>
      <c r="IG45" s="2" t="s">
        <v>140</v>
      </c>
      <c r="IH45" s="2" t="s">
        <v>166</v>
      </c>
      <c r="II45" s="2" t="s">
        <v>167</v>
      </c>
      <c r="IJ45" s="2" t="s">
        <v>632</v>
      </c>
      <c r="IK45" s="2" t="s">
        <v>142</v>
      </c>
      <c r="IL45" s="2" t="s">
        <v>132</v>
      </c>
      <c r="IM45" s="4"/>
      <c r="IN45" s="8"/>
      <c r="IO45" s="4">
        <v>3</v>
      </c>
      <c r="IP45" s="8">
        <v>75.36</v>
      </c>
      <c r="IQ45" s="7">
        <v>-1</v>
      </c>
      <c r="IR45" s="7">
        <v>-1</v>
      </c>
      <c r="IS45" s="2" t="s">
        <v>140</v>
      </c>
      <c r="IT45" s="2" t="s">
        <v>129</v>
      </c>
      <c r="IU45" s="2" t="s">
        <v>614</v>
      </c>
      <c r="IV45" s="2" t="s">
        <v>564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159</v>
      </c>
      <c r="JF45" s="2" t="s">
        <v>129</v>
      </c>
      <c r="JG45" s="2" t="s">
        <v>132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171</v>
      </c>
      <c r="JR45" s="2" t="s">
        <v>129</v>
      </c>
      <c r="JS45" s="2" t="s">
        <v>300</v>
      </c>
      <c r="JT45" s="2" t="s">
        <v>609</v>
      </c>
      <c r="JU45" s="2" t="s">
        <v>142</v>
      </c>
      <c r="JV45" s="2" t="s">
        <v>132</v>
      </c>
      <c r="JW45" s="4">
        <v>1</v>
      </c>
      <c r="JX45" s="8">
        <v>39.94</v>
      </c>
      <c r="JY45" s="4">
        <v>1</v>
      </c>
      <c r="JZ45" s="8">
        <v>44.99</v>
      </c>
      <c r="KA45" s="7"/>
      <c r="KB45" s="7">
        <v>-0.1122</v>
      </c>
      <c r="KC45" s="2" t="s">
        <v>140</v>
      </c>
      <c r="KD45" s="2" t="s">
        <v>129</v>
      </c>
      <c r="KE45" s="2" t="s">
        <v>984</v>
      </c>
      <c r="KF45" s="2" t="s">
        <v>992</v>
      </c>
      <c r="KG45" s="2" t="s">
        <v>142</v>
      </c>
      <c r="KH45" s="2" t="s">
        <v>132</v>
      </c>
      <c r="KI45" s="4">
        <v>2</v>
      </c>
      <c r="KJ45" s="8">
        <v>50.24</v>
      </c>
      <c r="KK45" s="4"/>
      <c r="KL45" s="8"/>
      <c r="KM45" s="7"/>
      <c r="KN45" s="7"/>
      <c r="KO45" s="2" t="s">
        <v>140</v>
      </c>
      <c r="KP45" s="2" t="s">
        <v>166</v>
      </c>
      <c r="KQ45" s="2" t="s">
        <v>575</v>
      </c>
      <c r="KR45" s="2" t="s">
        <v>224</v>
      </c>
      <c r="KS45" s="2" t="s">
        <v>142</v>
      </c>
      <c r="KT45" s="2" t="s">
        <v>132</v>
      </c>
      <c r="KU45" s="4">
        <v>1</v>
      </c>
      <c r="KV45" s="8">
        <v>23.32</v>
      </c>
      <c r="KW45" s="4">
        <v>43</v>
      </c>
      <c r="KX45" s="8">
        <v>1002.76</v>
      </c>
      <c r="KY45" s="7">
        <v>-0.9767</v>
      </c>
      <c r="KZ45" s="7">
        <v>-0.9767</v>
      </c>
      <c r="LA45" s="2" t="s">
        <v>140</v>
      </c>
      <c r="LB45" s="2" t="s">
        <v>177</v>
      </c>
      <c r="LC45" s="2" t="s">
        <v>993</v>
      </c>
      <c r="LD45" s="2" t="s">
        <v>994</v>
      </c>
      <c r="LE45" s="2" t="s">
        <v>142</v>
      </c>
      <c r="LF45" s="2" t="s">
        <v>132</v>
      </c>
      <c r="LG45" s="4"/>
      <c r="LH45" s="8"/>
      <c r="LI45" s="4"/>
      <c r="LJ45" s="8"/>
      <c r="LK45" s="7"/>
      <c r="LL45" s="7"/>
      <c r="LM45" s="2" t="s">
        <v>178</v>
      </c>
      <c r="LN45" s="2" t="s">
        <v>129</v>
      </c>
      <c r="LO45" s="2" t="s">
        <v>132</v>
      </c>
      <c r="LP45" s="2" t="s">
        <v>132</v>
      </c>
      <c r="LQ45" s="2" t="s">
        <v>142</v>
      </c>
      <c r="LR45" s="2" t="s">
        <v>132</v>
      </c>
      <c r="LS45" s="4">
        <v>40</v>
      </c>
      <c r="LT45" s="8">
        <v>976.8</v>
      </c>
      <c r="LU45" s="4">
        <v>99</v>
      </c>
      <c r="LV45" s="8">
        <v>2417.58</v>
      </c>
      <c r="LW45" s="7">
        <v>-0.596</v>
      </c>
      <c r="LX45" s="7">
        <v>-0.596</v>
      </c>
      <c r="LY45" s="2" t="s">
        <v>140</v>
      </c>
      <c r="LZ45" s="2" t="s">
        <v>166</v>
      </c>
      <c r="MA45" s="2" t="s">
        <v>995</v>
      </c>
      <c r="MB45" s="2" t="s">
        <v>996</v>
      </c>
      <c r="MC45" s="2" t="s">
        <v>142</v>
      </c>
      <c r="MD45" s="2" t="s">
        <v>132</v>
      </c>
      <c r="ME45" s="4"/>
      <c r="MF45" s="8"/>
      <c r="MG45" s="4"/>
      <c r="MH45" s="8"/>
      <c r="MI45" s="7"/>
      <c r="MJ45" s="7"/>
      <c r="MK45" s="2" t="s">
        <v>159</v>
      </c>
      <c r="ML45" s="2" t="s">
        <v>129</v>
      </c>
      <c r="MM45" s="2" t="s">
        <v>132</v>
      </c>
      <c r="MN45" s="2" t="s">
        <v>132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140</v>
      </c>
      <c r="MX45" s="2" t="s">
        <v>129</v>
      </c>
      <c r="MY45" s="2" t="s">
        <v>179</v>
      </c>
      <c r="MZ45" s="2" t="s">
        <v>997</v>
      </c>
      <c r="NA45" s="2" t="s">
        <v>142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178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178</v>
      </c>
      <c r="OH45" s="2" t="s">
        <v>129</v>
      </c>
      <c r="OI45" s="2" t="s">
        <v>132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181</v>
      </c>
      <c r="OT45" s="2" t="s">
        <v>129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178</v>
      </c>
      <c r="PF45" s="2" t="s">
        <v>129</v>
      </c>
      <c r="PG45" s="2" t="s">
        <v>132</v>
      </c>
      <c r="PH45" s="2" t="s">
        <v>132</v>
      </c>
      <c r="PI45" s="2" t="s">
        <v>142</v>
      </c>
      <c r="PJ45" s="2" t="s">
        <v>132</v>
      </c>
      <c r="PK45" s="4"/>
      <c r="PL45" s="8"/>
      <c r="PM45" s="4"/>
      <c r="PN45" s="8"/>
      <c r="PO45" s="7"/>
      <c r="PP45" s="7"/>
      <c r="PQ45" s="2" t="s">
        <v>178</v>
      </c>
      <c r="PR45" s="2" t="s">
        <v>166</v>
      </c>
      <c r="PS45" s="2" t="s">
        <v>132</v>
      </c>
      <c r="PT45" s="2" t="s">
        <v>132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159</v>
      </c>
      <c r="RB45" s="2" t="s">
        <v>166</v>
      </c>
      <c r="RC45" s="2" t="s">
        <v>132</v>
      </c>
      <c r="RD45" s="2" t="s">
        <v>132</v>
      </c>
      <c r="RE45" s="2" t="s">
        <v>142</v>
      </c>
      <c r="RF45" s="2" t="s">
        <v>132</v>
      </c>
      <c r="RG45" s="4"/>
      <c r="RH45" s="8"/>
      <c r="RI45" s="4"/>
      <c r="RJ45" s="8"/>
      <c r="RK45" s="7"/>
      <c r="RL45" s="7"/>
      <c r="RM45" s="2" t="s">
        <v>178</v>
      </c>
      <c r="RN45" s="2" t="s">
        <v>129</v>
      </c>
      <c r="RO45" s="2" t="s">
        <v>132</v>
      </c>
      <c r="RP45" s="2" t="s">
        <v>132</v>
      </c>
      <c r="RQ45" s="2" t="s">
        <v>142</v>
      </c>
      <c r="RR45" s="2" t="s">
        <v>183</v>
      </c>
    </row>
    <row r="46">
      <c r="A46" s="2" t="s">
        <v>998</v>
      </c>
      <c r="B46" s="2" t="s">
        <v>121</v>
      </c>
      <c r="C46" s="2" t="s">
        <v>122</v>
      </c>
      <c r="D46" s="2" t="s">
        <v>123</v>
      </c>
      <c r="E46" s="2" t="s">
        <v>837</v>
      </c>
      <c r="F46" s="2" t="s">
        <v>999</v>
      </c>
      <c r="G46" s="2" t="s">
        <v>999</v>
      </c>
      <c r="H46" s="2" t="s">
        <v>999</v>
      </c>
      <c r="I46" s="2" t="s">
        <v>1000</v>
      </c>
      <c r="J46" s="2" t="s">
        <v>127</v>
      </c>
      <c r="K46" s="2" t="s">
        <v>814</v>
      </c>
      <c r="L46" s="3">
        <v>52</v>
      </c>
      <c r="M46" s="3">
        <v>54.6</v>
      </c>
      <c r="N46" s="3">
        <v>108.99</v>
      </c>
      <c r="O46" s="2" t="s">
        <v>421</v>
      </c>
      <c r="P46" s="2" t="s">
        <v>422</v>
      </c>
      <c r="Q46" s="2" t="s">
        <v>131</v>
      </c>
      <c r="R46" s="2" t="s">
        <v>132</v>
      </c>
      <c r="S46" s="2" t="s">
        <v>1001</v>
      </c>
      <c r="T46" s="2" t="s">
        <v>132</v>
      </c>
      <c r="U46" s="2" t="s">
        <v>134</v>
      </c>
      <c r="V46" s="2" t="s">
        <v>890</v>
      </c>
      <c r="W46" s="2" t="s">
        <v>247</v>
      </c>
      <c r="X46" s="2" t="s">
        <v>136</v>
      </c>
      <c r="Y46" s="2" t="s">
        <v>873</v>
      </c>
      <c r="Z46" s="4"/>
      <c r="AA46" s="4">
        <f>=ROUNDDOWN({0},0)</f>
      </c>
      <c r="AB46" s="5"/>
      <c r="AC46" s="2" t="s">
        <v>132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/>
      <c r="AQ46" s="8"/>
      <c r="AR46" s="4">
        <v>75</v>
      </c>
      <c r="AS46" s="8">
        <v>3893.63</v>
      </c>
      <c r="AT46" s="7">
        <v>-1</v>
      </c>
      <c r="AU46" s="7">
        <v>-1</v>
      </c>
      <c r="AV46" s="4"/>
      <c r="AW46" s="8"/>
      <c r="AX46" s="4">
        <v>75</v>
      </c>
      <c r="AY46" s="8">
        <v>3893.63</v>
      </c>
      <c r="AZ46" s="7">
        <v>-1</v>
      </c>
      <c r="BA46" s="7">
        <v>-1</v>
      </c>
      <c r="BB46" s="7"/>
      <c r="BC46" s="4"/>
      <c r="BD46" s="8"/>
      <c r="BE46" s="4">
        <v>75</v>
      </c>
      <c r="BF46" s="8">
        <v>3893.63</v>
      </c>
      <c r="BG46" s="7">
        <v>-1</v>
      </c>
      <c r="BH46" s="7">
        <v>-1</v>
      </c>
      <c r="BI46" s="7"/>
      <c r="BJ46" s="4"/>
      <c r="BK46" s="8"/>
      <c r="BL46" s="2" t="s">
        <v>1002</v>
      </c>
      <c r="BM46" s="7"/>
      <c r="BN46" s="7"/>
      <c r="BO46" s="4"/>
      <c r="BP46" s="8"/>
      <c r="BQ46" s="4">
        <v>6</v>
      </c>
      <c r="BR46" s="8">
        <v>358.8</v>
      </c>
      <c r="BS46" s="7">
        <v>-1</v>
      </c>
      <c r="BT46" s="7">
        <v>-1</v>
      </c>
      <c r="BU46" s="2" t="s">
        <v>140</v>
      </c>
      <c r="BV46" s="2" t="s">
        <v>166</v>
      </c>
      <c r="BW46" s="2" t="s">
        <v>132</v>
      </c>
      <c r="BX46" s="2" t="s">
        <v>132</v>
      </c>
      <c r="BY46" s="2" t="s">
        <v>142</v>
      </c>
      <c r="BZ46" s="2" t="s">
        <v>132</v>
      </c>
      <c r="CA46" s="4"/>
      <c r="CB46" s="8"/>
      <c r="CC46" s="4"/>
      <c r="CD46" s="8"/>
      <c r="CE46" s="7"/>
      <c r="CF46" s="7"/>
      <c r="CG46" s="2" t="s">
        <v>140</v>
      </c>
      <c r="CH46" s="2" t="s">
        <v>166</v>
      </c>
      <c r="CI46" s="2" t="s">
        <v>875</v>
      </c>
      <c r="CJ46" s="2" t="s">
        <v>831</v>
      </c>
      <c r="CK46" s="2" t="s">
        <v>142</v>
      </c>
      <c r="CL46" s="2" t="s">
        <v>132</v>
      </c>
      <c r="CM46" s="4"/>
      <c r="CN46" s="8"/>
      <c r="CO46" s="4">
        <v>29</v>
      </c>
      <c r="CP46" s="8">
        <v>1577.94</v>
      </c>
      <c r="CQ46" s="7">
        <v>-1</v>
      </c>
      <c r="CR46" s="7">
        <v>-1</v>
      </c>
      <c r="CS46" s="2" t="s">
        <v>140</v>
      </c>
      <c r="CT46" s="2" t="s">
        <v>166</v>
      </c>
      <c r="CU46" s="2" t="s">
        <v>876</v>
      </c>
      <c r="CV46" s="2" t="s">
        <v>573</v>
      </c>
      <c r="CW46" s="2" t="s">
        <v>142</v>
      </c>
      <c r="CX46" s="2" t="s">
        <v>132</v>
      </c>
      <c r="CY46" s="4"/>
      <c r="CZ46" s="8"/>
      <c r="DA46" s="4">
        <v>13</v>
      </c>
      <c r="DB46" s="8">
        <v>745.29</v>
      </c>
      <c r="DC46" s="7">
        <v>-1</v>
      </c>
      <c r="DD46" s="7">
        <v>-1</v>
      </c>
      <c r="DE46" s="2" t="s">
        <v>140</v>
      </c>
      <c r="DF46" s="2" t="s">
        <v>166</v>
      </c>
      <c r="DG46" s="2" t="s">
        <v>199</v>
      </c>
      <c r="DH46" s="2" t="s">
        <v>191</v>
      </c>
      <c r="DI46" s="2" t="s">
        <v>142</v>
      </c>
      <c r="DJ46" s="2" t="s">
        <v>132</v>
      </c>
      <c r="DK46" s="4"/>
      <c r="DL46" s="8"/>
      <c r="DM46" s="4">
        <v>4</v>
      </c>
      <c r="DN46" s="8">
        <v>228.8</v>
      </c>
      <c r="DO46" s="7">
        <v>-1</v>
      </c>
      <c r="DP46" s="7">
        <v>-1</v>
      </c>
      <c r="DQ46" s="2" t="s">
        <v>140</v>
      </c>
      <c r="DR46" s="2" t="s">
        <v>166</v>
      </c>
      <c r="DS46" s="2" t="s">
        <v>877</v>
      </c>
      <c r="DT46" s="2" t="s">
        <v>473</v>
      </c>
      <c r="DU46" s="2" t="s">
        <v>142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166</v>
      </c>
      <c r="EE46" s="2" t="s">
        <v>876</v>
      </c>
      <c r="EF46" s="2" t="s">
        <v>132</v>
      </c>
      <c r="EG46" s="2" t="s">
        <v>142</v>
      </c>
      <c r="EH46" s="2" t="s">
        <v>132</v>
      </c>
      <c r="EI46" s="4"/>
      <c r="EJ46" s="8"/>
      <c r="EK46" s="4">
        <v>7</v>
      </c>
      <c r="EL46" s="8">
        <v>420.42</v>
      </c>
      <c r="EM46" s="7">
        <v>-1</v>
      </c>
      <c r="EN46" s="7">
        <v>-1</v>
      </c>
      <c r="EO46" s="2" t="s">
        <v>140</v>
      </c>
      <c r="EP46" s="2" t="s">
        <v>166</v>
      </c>
      <c r="EQ46" s="2" t="s">
        <v>261</v>
      </c>
      <c r="ER46" s="2" t="s">
        <v>429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166</v>
      </c>
      <c r="FC46" s="2" t="s">
        <v>154</v>
      </c>
      <c r="FD46" s="2" t="s">
        <v>132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178</v>
      </c>
      <c r="FN46" s="2" t="s">
        <v>166</v>
      </c>
      <c r="FO46" s="2" t="s">
        <v>132</v>
      </c>
      <c r="FP46" s="2" t="s">
        <v>132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178</v>
      </c>
      <c r="FZ46" s="2" t="s">
        <v>166</v>
      </c>
      <c r="GA46" s="2" t="s">
        <v>132</v>
      </c>
      <c r="GB46" s="2" t="s">
        <v>132</v>
      </c>
      <c r="GC46" s="2" t="s">
        <v>142</v>
      </c>
      <c r="GD46" s="2" t="s">
        <v>132</v>
      </c>
      <c r="GE46" s="4"/>
      <c r="GF46" s="8"/>
      <c r="GG46" s="4">
        <v>3</v>
      </c>
      <c r="GH46" s="8">
        <v>171.99</v>
      </c>
      <c r="GI46" s="7">
        <v>-1</v>
      </c>
      <c r="GJ46" s="7">
        <v>-1</v>
      </c>
      <c r="GK46" s="2" t="s">
        <v>140</v>
      </c>
      <c r="GL46" s="2" t="s">
        <v>166</v>
      </c>
      <c r="GM46" s="2" t="s">
        <v>205</v>
      </c>
      <c r="GN46" s="2" t="s">
        <v>207</v>
      </c>
      <c r="GO46" s="2" t="s">
        <v>183</v>
      </c>
      <c r="GP46" s="2" t="s">
        <v>132</v>
      </c>
      <c r="GQ46" s="4"/>
      <c r="GR46" s="8"/>
      <c r="GS46" s="4"/>
      <c r="GT46" s="8"/>
      <c r="GU46" s="7"/>
      <c r="GV46" s="7"/>
      <c r="GW46" s="2" t="s">
        <v>178</v>
      </c>
      <c r="GX46" s="2" t="s">
        <v>166</v>
      </c>
      <c r="GY46" s="2" t="s">
        <v>132</v>
      </c>
      <c r="GZ46" s="2" t="s">
        <v>132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166</v>
      </c>
      <c r="HK46" s="2" t="s">
        <v>233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165</v>
      </c>
      <c r="HV46" s="2" t="s">
        <v>166</v>
      </c>
      <c r="HW46" s="2" t="s">
        <v>132</v>
      </c>
      <c r="HX46" s="2" t="s">
        <v>132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166</v>
      </c>
      <c r="II46" s="2" t="s">
        <v>209</v>
      </c>
      <c r="IJ46" s="2" t="s">
        <v>260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166</v>
      </c>
      <c r="IU46" s="2" t="s">
        <v>480</v>
      </c>
      <c r="IV46" s="2" t="s">
        <v>132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178</v>
      </c>
      <c r="JF46" s="2" t="s">
        <v>166</v>
      </c>
      <c r="JG46" s="2" t="s">
        <v>132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166</v>
      </c>
      <c r="JS46" s="2" t="s">
        <v>750</v>
      </c>
      <c r="JT46" s="2" t="s">
        <v>132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166</v>
      </c>
      <c r="KE46" s="2" t="s">
        <v>876</v>
      </c>
      <c r="KF46" s="2" t="s">
        <v>132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178</v>
      </c>
      <c r="KP46" s="2" t="s">
        <v>166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>
        <v>13</v>
      </c>
      <c r="KX46" s="8">
        <v>390.39</v>
      </c>
      <c r="KY46" s="7">
        <v>-1</v>
      </c>
      <c r="KZ46" s="7">
        <v>-1</v>
      </c>
      <c r="LA46" s="2" t="s">
        <v>140</v>
      </c>
      <c r="LB46" s="2" t="s">
        <v>166</v>
      </c>
      <c r="LC46" s="2" t="s">
        <v>884</v>
      </c>
      <c r="LD46" s="2" t="s">
        <v>268</v>
      </c>
      <c r="LE46" s="2" t="s">
        <v>183</v>
      </c>
      <c r="LF46" s="2" t="s">
        <v>132</v>
      </c>
      <c r="LG46" s="4"/>
      <c r="LH46" s="8"/>
      <c r="LI46" s="4"/>
      <c r="LJ46" s="8"/>
      <c r="LK46" s="7"/>
      <c r="LL46" s="7"/>
      <c r="LM46" s="2" t="s">
        <v>178</v>
      </c>
      <c r="LN46" s="2" t="s">
        <v>166</v>
      </c>
      <c r="LO46" s="2" t="s">
        <v>132</v>
      </c>
      <c r="LP46" s="2" t="s">
        <v>132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178</v>
      </c>
      <c r="LZ46" s="2" t="s">
        <v>166</v>
      </c>
      <c r="MA46" s="2" t="s">
        <v>132</v>
      </c>
      <c r="MB46" s="2" t="s">
        <v>132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159</v>
      </c>
      <c r="ML46" s="2" t="s">
        <v>166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178</v>
      </c>
      <c r="NV46" s="2" t="s">
        <v>166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181</v>
      </c>
      <c r="OT46" s="2" t="s">
        <v>166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181</v>
      </c>
      <c r="PF46" s="2" t="s">
        <v>166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178</v>
      </c>
      <c r="PR46" s="2" t="s">
        <v>166</v>
      </c>
      <c r="PS46" s="2" t="s">
        <v>132</v>
      </c>
      <c r="PT46" s="2" t="s">
        <v>132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159</v>
      </c>
      <c r="RB46" s="2" t="s">
        <v>166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178</v>
      </c>
      <c r="RN46" s="2" t="s">
        <v>166</v>
      </c>
      <c r="RO46" s="2" t="s">
        <v>132</v>
      </c>
      <c r="RP46" s="2" t="s">
        <v>132</v>
      </c>
      <c r="RQ46" s="2" t="s">
        <v>142</v>
      </c>
      <c r="RR46" s="2" t="s">
        <v>132</v>
      </c>
    </row>
    <row r="47">
      <c r="A47" s="2" t="s">
        <v>1003</v>
      </c>
      <c r="B47" s="2" t="s">
        <v>121</v>
      </c>
      <c r="C47" s="2" t="s">
        <v>122</v>
      </c>
      <c r="D47" s="2" t="s">
        <v>123</v>
      </c>
      <c r="E47" s="2" t="s">
        <v>1004</v>
      </c>
      <c r="F47" s="2" t="s">
        <v>1005</v>
      </c>
      <c r="G47" s="2" t="s">
        <v>1005</v>
      </c>
      <c r="H47" s="2" t="s">
        <v>1005</v>
      </c>
      <c r="I47" s="2" t="s">
        <v>1006</v>
      </c>
      <c r="J47" s="2" t="s">
        <v>127</v>
      </c>
      <c r="K47" s="2" t="s">
        <v>1007</v>
      </c>
      <c r="L47" s="3">
        <v>16.99</v>
      </c>
      <c r="M47" s="3">
        <v>17.84</v>
      </c>
      <c r="N47" s="3">
        <v>42.49</v>
      </c>
      <c r="O47" s="2" t="s">
        <v>129</v>
      </c>
      <c r="P47" s="2" t="s">
        <v>219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468</v>
      </c>
      <c r="V47" s="2" t="s">
        <v>1008</v>
      </c>
      <c r="W47" s="2" t="s">
        <v>1009</v>
      </c>
      <c r="X47" s="2" t="s">
        <v>132</v>
      </c>
      <c r="Y47" s="2" t="s">
        <v>1010</v>
      </c>
      <c r="Z47" s="4">
        <v>318</v>
      </c>
      <c r="AA47" s="4">
        <f>=ROUNDDOWN(24.4615384615385,0)</f>
      </c>
      <c r="AB47" s="5">
        <v>13</v>
      </c>
      <c r="AC47" s="2" t="s">
        <v>1011</v>
      </c>
      <c r="AD47" s="4">
        <v>150</v>
      </c>
      <c r="AE47" s="4">
        <v>150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880</v>
      </c>
      <c r="AQ47" s="8">
        <v>19130.04</v>
      </c>
      <c r="AR47" s="4">
        <v>1668</v>
      </c>
      <c r="AS47" s="8">
        <v>36418.85</v>
      </c>
      <c r="AT47" s="7">
        <v>-0.4724</v>
      </c>
      <c r="AU47" s="7">
        <v>-0.4747</v>
      </c>
      <c r="AV47" s="4">
        <v>880</v>
      </c>
      <c r="AW47" s="8">
        <v>19130.04</v>
      </c>
      <c r="AX47" s="4">
        <v>1668</v>
      </c>
      <c r="AY47" s="8">
        <v>36418.85</v>
      </c>
      <c r="AZ47" s="7">
        <v>-0.4724</v>
      </c>
      <c r="BA47" s="7">
        <v>-0.4747</v>
      </c>
      <c r="BB47" s="7">
        <v>1</v>
      </c>
      <c r="BC47" s="4">
        <v>880</v>
      </c>
      <c r="BD47" s="8">
        <v>19130.04</v>
      </c>
      <c r="BE47" s="4">
        <v>1668</v>
      </c>
      <c r="BF47" s="8">
        <v>36418.85</v>
      </c>
      <c r="BG47" s="7">
        <v>-0.4724</v>
      </c>
      <c r="BH47" s="7">
        <v>-0.4747</v>
      </c>
      <c r="BI47" s="7">
        <v>1</v>
      </c>
      <c r="BJ47" s="4">
        <v>880</v>
      </c>
      <c r="BK47" s="8">
        <v>19130.04</v>
      </c>
      <c r="BL47" s="2" t="s">
        <v>1012</v>
      </c>
      <c r="BM47" s="7">
        <v>1</v>
      </c>
      <c r="BN47" s="7">
        <v>1</v>
      </c>
      <c r="BO47" s="4">
        <v>346</v>
      </c>
      <c r="BP47" s="8">
        <v>7954.54</v>
      </c>
      <c r="BQ47" s="4">
        <v>350</v>
      </c>
      <c r="BR47" s="8">
        <v>8046.5</v>
      </c>
      <c r="BS47" s="7">
        <v>-0.0114</v>
      </c>
      <c r="BT47" s="7">
        <v>-0.0114</v>
      </c>
      <c r="BU47" s="2" t="s">
        <v>140</v>
      </c>
      <c r="BV47" s="2" t="s">
        <v>129</v>
      </c>
      <c r="BW47" s="2" t="s">
        <v>132</v>
      </c>
      <c r="BX47" s="2" t="s">
        <v>698</v>
      </c>
      <c r="BY47" s="2" t="s">
        <v>142</v>
      </c>
      <c r="BZ47" s="2" t="s">
        <v>132</v>
      </c>
      <c r="CA47" s="4">
        <v>100</v>
      </c>
      <c r="CB47" s="8">
        <v>1783.2</v>
      </c>
      <c r="CC47" s="4">
        <v>349</v>
      </c>
      <c r="CD47" s="8">
        <v>7064.5</v>
      </c>
      <c r="CE47" s="7">
        <v>-0.7135</v>
      </c>
      <c r="CF47" s="7">
        <v>-0.7476</v>
      </c>
      <c r="CG47" s="2" t="s">
        <v>140</v>
      </c>
      <c r="CH47" s="2" t="s">
        <v>129</v>
      </c>
      <c r="CI47" s="2" t="s">
        <v>1013</v>
      </c>
      <c r="CJ47" s="2" t="s">
        <v>1014</v>
      </c>
      <c r="CK47" s="2" t="s">
        <v>142</v>
      </c>
      <c r="CL47" s="2" t="s">
        <v>132</v>
      </c>
      <c r="CM47" s="4">
        <v>60</v>
      </c>
      <c r="CN47" s="8">
        <v>1393.81</v>
      </c>
      <c r="CO47" s="4">
        <v>158</v>
      </c>
      <c r="CP47" s="8">
        <v>3769.02</v>
      </c>
      <c r="CQ47" s="7">
        <v>-0.6203</v>
      </c>
      <c r="CR47" s="7">
        <v>-0.6302</v>
      </c>
      <c r="CS47" s="2" t="s">
        <v>140</v>
      </c>
      <c r="CT47" s="2" t="s">
        <v>129</v>
      </c>
      <c r="CU47" s="2" t="s">
        <v>1010</v>
      </c>
      <c r="CV47" s="2" t="s">
        <v>1015</v>
      </c>
      <c r="CW47" s="2" t="s">
        <v>142</v>
      </c>
      <c r="CX47" s="2" t="s">
        <v>132</v>
      </c>
      <c r="CY47" s="4">
        <v>80</v>
      </c>
      <c r="CZ47" s="8">
        <v>1739.2</v>
      </c>
      <c r="DA47" s="4">
        <v>101</v>
      </c>
      <c r="DB47" s="8">
        <v>2195.74</v>
      </c>
      <c r="DC47" s="7">
        <v>-0.2079</v>
      </c>
      <c r="DD47" s="7">
        <v>-0.2079</v>
      </c>
      <c r="DE47" s="2" t="s">
        <v>140</v>
      </c>
      <c r="DF47" s="2" t="s">
        <v>129</v>
      </c>
      <c r="DG47" s="2" t="s">
        <v>1016</v>
      </c>
      <c r="DH47" s="2" t="s">
        <v>588</v>
      </c>
      <c r="DI47" s="2" t="s">
        <v>142</v>
      </c>
      <c r="DJ47" s="2" t="s">
        <v>132</v>
      </c>
      <c r="DK47" s="4">
        <v>68</v>
      </c>
      <c r="DL47" s="8">
        <v>1434.12</v>
      </c>
      <c r="DM47" s="4">
        <v>417</v>
      </c>
      <c r="DN47" s="8">
        <v>8794.53</v>
      </c>
      <c r="DO47" s="7">
        <v>-0.8369</v>
      </c>
      <c r="DP47" s="7">
        <v>-0.8369</v>
      </c>
      <c r="DQ47" s="2" t="s">
        <v>140</v>
      </c>
      <c r="DR47" s="2" t="s">
        <v>129</v>
      </c>
      <c r="DS47" s="2" t="s">
        <v>702</v>
      </c>
      <c r="DT47" s="2" t="s">
        <v>1017</v>
      </c>
      <c r="DU47" s="2" t="s">
        <v>142</v>
      </c>
      <c r="DV47" s="2" t="s">
        <v>132</v>
      </c>
      <c r="DW47" s="4">
        <v>28</v>
      </c>
      <c r="DX47" s="8">
        <v>655.2</v>
      </c>
      <c r="DY47" s="4">
        <v>25</v>
      </c>
      <c r="DZ47" s="8">
        <v>585</v>
      </c>
      <c r="EA47" s="7">
        <v>0.12</v>
      </c>
      <c r="EB47" s="7">
        <v>0.12</v>
      </c>
      <c r="EC47" s="2" t="s">
        <v>140</v>
      </c>
      <c r="ED47" s="2" t="s">
        <v>129</v>
      </c>
      <c r="EE47" s="2" t="s">
        <v>989</v>
      </c>
      <c r="EF47" s="2" t="s">
        <v>1018</v>
      </c>
      <c r="EG47" s="2" t="s">
        <v>142</v>
      </c>
      <c r="EH47" s="2" t="s">
        <v>132</v>
      </c>
      <c r="EI47" s="4">
        <v>19</v>
      </c>
      <c r="EJ47" s="8">
        <v>444.6</v>
      </c>
      <c r="EK47" s="4">
        <v>56</v>
      </c>
      <c r="EL47" s="8">
        <v>1310.4</v>
      </c>
      <c r="EM47" s="7">
        <v>-0.6607</v>
      </c>
      <c r="EN47" s="7">
        <v>-0.6607</v>
      </c>
      <c r="EO47" s="2" t="s">
        <v>140</v>
      </c>
      <c r="EP47" s="2" t="s">
        <v>129</v>
      </c>
      <c r="EQ47" s="2" t="s">
        <v>986</v>
      </c>
      <c r="ER47" s="2" t="s">
        <v>1019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140</v>
      </c>
      <c r="FB47" s="2" t="s">
        <v>166</v>
      </c>
      <c r="FC47" s="2" t="s">
        <v>604</v>
      </c>
      <c r="FD47" s="2" t="s">
        <v>1020</v>
      </c>
      <c r="FE47" s="2" t="s">
        <v>142</v>
      </c>
      <c r="FF47" s="2" t="s">
        <v>132</v>
      </c>
      <c r="FG47" s="4">
        <v>10</v>
      </c>
      <c r="FH47" s="8">
        <v>194.15</v>
      </c>
      <c r="FI47" s="4">
        <v>2</v>
      </c>
      <c r="FJ47" s="8">
        <v>41.98</v>
      </c>
      <c r="FK47" s="7">
        <v>4</v>
      </c>
      <c r="FL47" s="7">
        <v>3.6248</v>
      </c>
      <c r="FM47" s="2" t="s">
        <v>140</v>
      </c>
      <c r="FN47" s="2" t="s">
        <v>129</v>
      </c>
      <c r="FO47" s="2" t="s">
        <v>292</v>
      </c>
      <c r="FP47" s="2" t="s">
        <v>1021</v>
      </c>
      <c r="FQ47" s="2" t="s">
        <v>142</v>
      </c>
      <c r="FR47" s="2" t="s">
        <v>132</v>
      </c>
      <c r="FS47" s="4">
        <v>5</v>
      </c>
      <c r="FT47" s="8">
        <v>107.84</v>
      </c>
      <c r="FU47" s="4"/>
      <c r="FV47" s="8"/>
      <c r="FW47" s="7"/>
      <c r="FX47" s="7"/>
      <c r="FY47" s="2" t="s">
        <v>140</v>
      </c>
      <c r="FZ47" s="2" t="s">
        <v>129</v>
      </c>
      <c r="GA47" s="2" t="s">
        <v>157</v>
      </c>
      <c r="GB47" s="2" t="s">
        <v>901</v>
      </c>
      <c r="GC47" s="2" t="s">
        <v>142</v>
      </c>
      <c r="GD47" s="2" t="s">
        <v>132</v>
      </c>
      <c r="GE47" s="4">
        <v>1</v>
      </c>
      <c r="GF47" s="8">
        <v>21.74</v>
      </c>
      <c r="GG47" s="4"/>
      <c r="GH47" s="8"/>
      <c r="GI47" s="7"/>
      <c r="GJ47" s="7"/>
      <c r="GK47" s="2" t="s">
        <v>140</v>
      </c>
      <c r="GL47" s="2" t="s">
        <v>129</v>
      </c>
      <c r="GM47" s="2" t="s">
        <v>1022</v>
      </c>
      <c r="GN47" s="2" t="s">
        <v>1023</v>
      </c>
      <c r="GO47" s="2" t="s">
        <v>142</v>
      </c>
      <c r="GP47" s="2" t="s">
        <v>132</v>
      </c>
      <c r="GQ47" s="4">
        <v>13</v>
      </c>
      <c r="GR47" s="8">
        <v>272.87</v>
      </c>
      <c r="GS47" s="4">
        <v>6</v>
      </c>
      <c r="GT47" s="8">
        <v>125.94</v>
      </c>
      <c r="GU47" s="7">
        <v>1.1667</v>
      </c>
      <c r="GV47" s="7">
        <v>1.1667</v>
      </c>
      <c r="GW47" s="2" t="s">
        <v>140</v>
      </c>
      <c r="GX47" s="2" t="s">
        <v>129</v>
      </c>
      <c r="GY47" s="2" t="s">
        <v>334</v>
      </c>
      <c r="GZ47" s="2" t="s">
        <v>1024</v>
      </c>
      <c r="HA47" s="2" t="s">
        <v>142</v>
      </c>
      <c r="HB47" s="2" t="s">
        <v>132</v>
      </c>
      <c r="HC47" s="4">
        <v>61</v>
      </c>
      <c r="HD47" s="8">
        <v>1289.73</v>
      </c>
      <c r="HE47" s="4">
        <v>85</v>
      </c>
      <c r="HF47" s="8">
        <v>1873.4</v>
      </c>
      <c r="HG47" s="7">
        <v>-0.2824</v>
      </c>
      <c r="HH47" s="7">
        <v>-0.3116</v>
      </c>
      <c r="HI47" s="2" t="s">
        <v>140</v>
      </c>
      <c r="HJ47" s="2" t="s">
        <v>129</v>
      </c>
      <c r="HK47" s="2" t="s">
        <v>163</v>
      </c>
      <c r="HL47" s="2" t="s">
        <v>834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165</v>
      </c>
      <c r="HV47" s="2" t="s">
        <v>129</v>
      </c>
      <c r="HW47" s="2" t="s">
        <v>132</v>
      </c>
      <c r="HX47" s="2" t="s">
        <v>132</v>
      </c>
      <c r="HY47" s="2" t="s">
        <v>142</v>
      </c>
      <c r="HZ47" s="2" t="s">
        <v>132</v>
      </c>
      <c r="IA47" s="4">
        <v>38</v>
      </c>
      <c r="IB47" s="8">
        <v>712.57</v>
      </c>
      <c r="IC47" s="4">
        <v>63</v>
      </c>
      <c r="ID47" s="8">
        <v>1311.87</v>
      </c>
      <c r="IE47" s="7">
        <v>-0.3968</v>
      </c>
      <c r="IF47" s="7">
        <v>-0.4568</v>
      </c>
      <c r="IG47" s="2" t="s">
        <v>140</v>
      </c>
      <c r="IH47" s="2" t="s">
        <v>166</v>
      </c>
      <c r="II47" s="2" t="s">
        <v>167</v>
      </c>
      <c r="IJ47" s="2" t="s">
        <v>1025</v>
      </c>
      <c r="IK47" s="2" t="s">
        <v>142</v>
      </c>
      <c r="IL47" s="2" t="s">
        <v>132</v>
      </c>
      <c r="IM47" s="4">
        <v>2</v>
      </c>
      <c r="IN47" s="8">
        <v>45.34</v>
      </c>
      <c r="IO47" s="4">
        <v>3</v>
      </c>
      <c r="IP47" s="8">
        <v>68.01</v>
      </c>
      <c r="IQ47" s="7">
        <v>-0.3333</v>
      </c>
      <c r="IR47" s="7">
        <v>-0.3333</v>
      </c>
      <c r="IS47" s="2" t="s">
        <v>140</v>
      </c>
      <c r="IT47" s="2" t="s">
        <v>129</v>
      </c>
      <c r="IU47" s="2" t="s">
        <v>614</v>
      </c>
      <c r="IV47" s="2" t="s">
        <v>1026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1027</v>
      </c>
      <c r="JH47" s="2" t="s">
        <v>132</v>
      </c>
      <c r="JI47" s="2" t="s">
        <v>142</v>
      </c>
      <c r="JJ47" s="2" t="s">
        <v>132</v>
      </c>
      <c r="JK47" s="4">
        <v>8</v>
      </c>
      <c r="JL47" s="8">
        <v>174.56</v>
      </c>
      <c r="JM47" s="4">
        <v>3</v>
      </c>
      <c r="JN47" s="8">
        <v>68.01</v>
      </c>
      <c r="JO47" s="7">
        <v>1.6667</v>
      </c>
      <c r="JP47" s="7">
        <v>1.5667</v>
      </c>
      <c r="JQ47" s="2" t="s">
        <v>140</v>
      </c>
      <c r="JR47" s="2" t="s">
        <v>129</v>
      </c>
      <c r="JS47" s="2" t="s">
        <v>300</v>
      </c>
      <c r="JT47" s="2" t="s">
        <v>875</v>
      </c>
      <c r="JU47" s="2" t="s">
        <v>142</v>
      </c>
      <c r="JV47" s="2" t="s">
        <v>132</v>
      </c>
      <c r="JW47" s="4"/>
      <c r="JX47" s="8"/>
      <c r="JY47" s="4">
        <v>2</v>
      </c>
      <c r="JZ47" s="8">
        <v>74.98</v>
      </c>
      <c r="KA47" s="7">
        <v>-1</v>
      </c>
      <c r="KB47" s="7">
        <v>-1</v>
      </c>
      <c r="KC47" s="2" t="s">
        <v>140</v>
      </c>
      <c r="KD47" s="2" t="s">
        <v>129</v>
      </c>
      <c r="KE47" s="2" t="s">
        <v>989</v>
      </c>
      <c r="KF47" s="2" t="s">
        <v>978</v>
      </c>
      <c r="KG47" s="2" t="s">
        <v>142</v>
      </c>
      <c r="KH47" s="2" t="s">
        <v>132</v>
      </c>
      <c r="KI47" s="4">
        <v>1</v>
      </c>
      <c r="KJ47" s="8">
        <v>22.67</v>
      </c>
      <c r="KK47" s="4"/>
      <c r="KL47" s="8"/>
      <c r="KM47" s="7"/>
      <c r="KN47" s="7"/>
      <c r="KO47" s="2" t="s">
        <v>140</v>
      </c>
      <c r="KP47" s="2" t="s">
        <v>166</v>
      </c>
      <c r="KQ47" s="2" t="s">
        <v>575</v>
      </c>
      <c r="KR47" s="2" t="s">
        <v>1028</v>
      </c>
      <c r="KS47" s="2" t="s">
        <v>142</v>
      </c>
      <c r="KT47" s="2" t="s">
        <v>132</v>
      </c>
      <c r="KU47" s="4">
        <v>2</v>
      </c>
      <c r="KV47" s="8">
        <v>46.38</v>
      </c>
      <c r="KW47" s="4">
        <v>27</v>
      </c>
      <c r="KX47" s="8">
        <v>626.13</v>
      </c>
      <c r="KY47" s="7">
        <v>-0.9259</v>
      </c>
      <c r="KZ47" s="7">
        <v>-0.9259</v>
      </c>
      <c r="LA47" s="2" t="s">
        <v>140</v>
      </c>
      <c r="LB47" s="2" t="s">
        <v>177</v>
      </c>
      <c r="LC47" s="2" t="s">
        <v>304</v>
      </c>
      <c r="LD47" s="2" t="s">
        <v>1029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178</v>
      </c>
      <c r="LN47" s="2" t="s">
        <v>129</v>
      </c>
      <c r="LO47" s="2" t="s">
        <v>132</v>
      </c>
      <c r="LP47" s="2" t="s">
        <v>132</v>
      </c>
      <c r="LQ47" s="2" t="s">
        <v>142</v>
      </c>
      <c r="LR47" s="2" t="s">
        <v>132</v>
      </c>
      <c r="LS47" s="4">
        <v>38</v>
      </c>
      <c r="LT47" s="8">
        <v>837.52</v>
      </c>
      <c r="LU47" s="4">
        <v>21</v>
      </c>
      <c r="LV47" s="8">
        <v>462.84</v>
      </c>
      <c r="LW47" s="7">
        <v>0.8095</v>
      </c>
      <c r="LX47" s="7">
        <v>0.8095</v>
      </c>
      <c r="LY47" s="2" t="s">
        <v>140</v>
      </c>
      <c r="LZ47" s="2" t="s">
        <v>166</v>
      </c>
      <c r="MA47" s="2" t="s">
        <v>547</v>
      </c>
      <c r="MB47" s="2" t="s">
        <v>367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159</v>
      </c>
      <c r="ML47" s="2" t="s">
        <v>129</v>
      </c>
      <c r="MM47" s="2" t="s">
        <v>132</v>
      </c>
      <c r="MN47" s="2" t="s">
        <v>132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140</v>
      </c>
      <c r="MX47" s="2" t="s">
        <v>129</v>
      </c>
      <c r="MY47" s="2" t="s">
        <v>179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178</v>
      </c>
      <c r="NV47" s="2" t="s">
        <v>129</v>
      </c>
      <c r="NW47" s="2" t="s">
        <v>132</v>
      </c>
      <c r="NX47" s="2" t="s">
        <v>132</v>
      </c>
      <c r="NY47" s="2" t="s">
        <v>142</v>
      </c>
      <c r="NZ47" s="2" t="s">
        <v>132</v>
      </c>
      <c r="OA47" s="4"/>
      <c r="OB47" s="8"/>
      <c r="OC47" s="4"/>
      <c r="OD47" s="8"/>
      <c r="OE47" s="7"/>
      <c r="OF47" s="7"/>
      <c r="OG47" s="2" t="s">
        <v>178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181</v>
      </c>
      <c r="OT47" s="2" t="s">
        <v>129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178</v>
      </c>
      <c r="PF47" s="2" t="s">
        <v>129</v>
      </c>
      <c r="PG47" s="2" t="s">
        <v>132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178</v>
      </c>
      <c r="PR47" s="2" t="s">
        <v>166</v>
      </c>
      <c r="PS47" s="2" t="s">
        <v>132</v>
      </c>
      <c r="PT47" s="2" t="s">
        <v>132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140</v>
      </c>
      <c r="QD47" s="2" t="s">
        <v>129</v>
      </c>
      <c r="QE47" s="2" t="s">
        <v>276</v>
      </c>
      <c r="QF47" s="2" t="s">
        <v>635</v>
      </c>
      <c r="QG47" s="2" t="s">
        <v>142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159</v>
      </c>
      <c r="RB47" s="2" t="s">
        <v>166</v>
      </c>
      <c r="RC47" s="2" t="s">
        <v>132</v>
      </c>
      <c r="RD47" s="2" t="s">
        <v>132</v>
      </c>
      <c r="RE47" s="2" t="s">
        <v>142</v>
      </c>
      <c r="RF47" s="2" t="s">
        <v>132</v>
      </c>
      <c r="RG47" s="4"/>
      <c r="RH47" s="8"/>
      <c r="RI47" s="4"/>
      <c r="RJ47" s="8"/>
      <c r="RK47" s="7"/>
      <c r="RL47" s="7"/>
      <c r="RM47" s="2" t="s">
        <v>178</v>
      </c>
      <c r="RN47" s="2" t="s">
        <v>129</v>
      </c>
      <c r="RO47" s="2" t="s">
        <v>132</v>
      </c>
      <c r="RP47" s="2" t="s">
        <v>132</v>
      </c>
      <c r="RQ47" s="2" t="s">
        <v>142</v>
      </c>
      <c r="RR47" s="2" t="s">
        <v>183</v>
      </c>
    </row>
    <row r="48">
      <c r="A48" s="2" t="s">
        <v>1030</v>
      </c>
      <c r="B48" s="2" t="s">
        <v>121</v>
      </c>
      <c r="C48" s="2" t="s">
        <v>122</v>
      </c>
      <c r="D48" s="2" t="s">
        <v>123</v>
      </c>
      <c r="E48" s="2" t="s">
        <v>1004</v>
      </c>
      <c r="F48" s="2" t="s">
        <v>1031</v>
      </c>
      <c r="G48" s="2" t="s">
        <v>1031</v>
      </c>
      <c r="H48" s="2" t="s">
        <v>1031</v>
      </c>
      <c r="I48" s="2" t="s">
        <v>1032</v>
      </c>
      <c r="J48" s="2" t="s">
        <v>127</v>
      </c>
      <c r="K48" s="2" t="s">
        <v>534</v>
      </c>
      <c r="L48" s="3">
        <v>41.73</v>
      </c>
      <c r="M48" s="3">
        <v>43.82</v>
      </c>
      <c r="N48" s="3">
        <v>90.94</v>
      </c>
      <c r="O48" s="2" t="s">
        <v>421</v>
      </c>
      <c r="P48" s="2" t="s">
        <v>422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134</v>
      </c>
      <c r="V48" s="2" t="s">
        <v>135</v>
      </c>
      <c r="W48" s="2" t="s">
        <v>136</v>
      </c>
      <c r="X48" s="2" t="s">
        <v>132</v>
      </c>
      <c r="Y48" s="2" t="s">
        <v>1033</v>
      </c>
      <c r="Z48" s="4"/>
      <c r="AA48" s="4">
        <f>=ROUNDDOWN({0},0)</f>
      </c>
      <c r="AB48" s="5">
        <v>2.8</v>
      </c>
      <c r="AC48" s="2" t="s">
        <v>132</v>
      </c>
      <c r="AD48" s="4"/>
      <c r="AE48" s="4"/>
      <c r="AF48" s="6">
        <v>63</v>
      </c>
      <c r="AG48" s="6"/>
      <c r="AH48" s="7">
        <v>0.8384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122</v>
      </c>
      <c r="AQ48" s="8">
        <v>6592.86</v>
      </c>
      <c r="AR48" s="4">
        <v>184</v>
      </c>
      <c r="AS48" s="8">
        <v>10014.95</v>
      </c>
      <c r="AT48" s="7">
        <v>-0.337</v>
      </c>
      <c r="AU48" s="7">
        <v>-0.3417</v>
      </c>
      <c r="AV48" s="4">
        <v>122</v>
      </c>
      <c r="AW48" s="8">
        <v>6592.86</v>
      </c>
      <c r="AX48" s="4">
        <v>184</v>
      </c>
      <c r="AY48" s="8">
        <v>10014.95</v>
      </c>
      <c r="AZ48" s="7">
        <v>-0.337</v>
      </c>
      <c r="BA48" s="7">
        <v>-0.3417</v>
      </c>
      <c r="BB48" s="7">
        <v>1</v>
      </c>
      <c r="BC48" s="4">
        <v>122</v>
      </c>
      <c r="BD48" s="8">
        <v>6592.86</v>
      </c>
      <c r="BE48" s="4">
        <v>184</v>
      </c>
      <c r="BF48" s="8">
        <v>10014.95</v>
      </c>
      <c r="BG48" s="7">
        <v>-0.337</v>
      </c>
      <c r="BH48" s="7">
        <v>-0.3417</v>
      </c>
      <c r="BI48" s="7">
        <v>1</v>
      </c>
      <c r="BJ48" s="4">
        <v>122</v>
      </c>
      <c r="BK48" s="8">
        <v>6592.86</v>
      </c>
      <c r="BL48" s="2" t="s">
        <v>1034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558</v>
      </c>
      <c r="BV48" s="2" t="s">
        <v>166</v>
      </c>
      <c r="BW48" s="2" t="s">
        <v>561</v>
      </c>
      <c r="BX48" s="2" t="s">
        <v>1035</v>
      </c>
      <c r="BY48" s="2" t="s">
        <v>142</v>
      </c>
      <c r="BZ48" s="2" t="s">
        <v>132</v>
      </c>
      <c r="CA48" s="4">
        <v>6</v>
      </c>
      <c r="CB48" s="8">
        <v>271.02</v>
      </c>
      <c r="CC48" s="4">
        <v>13</v>
      </c>
      <c r="CD48" s="8">
        <v>671.1</v>
      </c>
      <c r="CE48" s="7">
        <v>-0.5385</v>
      </c>
      <c r="CF48" s="7">
        <v>-0.5962</v>
      </c>
      <c r="CG48" s="2" t="s">
        <v>140</v>
      </c>
      <c r="CH48" s="2" t="s">
        <v>166</v>
      </c>
      <c r="CI48" s="2" t="s">
        <v>143</v>
      </c>
      <c r="CJ48" s="2" t="s">
        <v>606</v>
      </c>
      <c r="CK48" s="2" t="s">
        <v>142</v>
      </c>
      <c r="CL48" s="2" t="s">
        <v>132</v>
      </c>
      <c r="CM48" s="4">
        <v>23</v>
      </c>
      <c r="CN48" s="8">
        <v>1324.83</v>
      </c>
      <c r="CO48" s="4">
        <v>23</v>
      </c>
      <c r="CP48" s="8">
        <v>1347.26</v>
      </c>
      <c r="CQ48" s="7"/>
      <c r="CR48" s="7">
        <v>-0.0166</v>
      </c>
      <c r="CS48" s="2" t="s">
        <v>140</v>
      </c>
      <c r="CT48" s="2" t="s">
        <v>166</v>
      </c>
      <c r="CU48" s="2" t="s">
        <v>1033</v>
      </c>
      <c r="CV48" s="2" t="s">
        <v>1036</v>
      </c>
      <c r="CW48" s="2" t="s">
        <v>142</v>
      </c>
      <c r="CX48" s="2" t="s">
        <v>132</v>
      </c>
      <c r="CY48" s="4">
        <v>25</v>
      </c>
      <c r="CZ48" s="8">
        <v>1334.5</v>
      </c>
      <c r="DA48" s="4">
        <v>62</v>
      </c>
      <c r="DB48" s="8">
        <v>3309.56</v>
      </c>
      <c r="DC48" s="7">
        <v>-0.5968</v>
      </c>
      <c r="DD48" s="7">
        <v>-0.5968</v>
      </c>
      <c r="DE48" s="2" t="s">
        <v>140</v>
      </c>
      <c r="DF48" s="2" t="s">
        <v>166</v>
      </c>
      <c r="DG48" s="2" t="s">
        <v>1037</v>
      </c>
      <c r="DH48" s="2" t="s">
        <v>1038</v>
      </c>
      <c r="DI48" s="2" t="s">
        <v>142</v>
      </c>
      <c r="DJ48" s="2" t="s">
        <v>132</v>
      </c>
      <c r="DK48" s="4">
        <v>12</v>
      </c>
      <c r="DL48" s="8">
        <v>651</v>
      </c>
      <c r="DM48" s="4">
        <v>40</v>
      </c>
      <c r="DN48" s="8">
        <v>2170</v>
      </c>
      <c r="DO48" s="7">
        <v>-0.7</v>
      </c>
      <c r="DP48" s="7">
        <v>-0.7</v>
      </c>
      <c r="DQ48" s="2" t="s">
        <v>140</v>
      </c>
      <c r="DR48" s="2" t="s">
        <v>166</v>
      </c>
      <c r="DS48" s="2" t="s">
        <v>148</v>
      </c>
      <c r="DT48" s="2" t="s">
        <v>1039</v>
      </c>
      <c r="DU48" s="2" t="s">
        <v>142</v>
      </c>
      <c r="DV48" s="2" t="s">
        <v>132</v>
      </c>
      <c r="DW48" s="4">
        <v>3</v>
      </c>
      <c r="DX48" s="8">
        <v>172.2</v>
      </c>
      <c r="DY48" s="4">
        <v>5</v>
      </c>
      <c r="DZ48" s="8">
        <v>287</v>
      </c>
      <c r="EA48" s="7">
        <v>-0.4</v>
      </c>
      <c r="EB48" s="7">
        <v>-0.4</v>
      </c>
      <c r="EC48" s="2" t="s">
        <v>140</v>
      </c>
      <c r="ED48" s="2" t="s">
        <v>166</v>
      </c>
      <c r="EE48" s="2" t="s">
        <v>517</v>
      </c>
      <c r="EF48" s="2" t="s">
        <v>301</v>
      </c>
      <c r="EG48" s="2" t="s">
        <v>142</v>
      </c>
      <c r="EH48" s="2" t="s">
        <v>132</v>
      </c>
      <c r="EI48" s="4">
        <v>8</v>
      </c>
      <c r="EJ48" s="8">
        <v>459.84</v>
      </c>
      <c r="EK48" s="4">
        <v>7</v>
      </c>
      <c r="EL48" s="8">
        <v>402.36</v>
      </c>
      <c r="EM48" s="7">
        <v>0.1429</v>
      </c>
      <c r="EN48" s="7">
        <v>0.1429</v>
      </c>
      <c r="EO48" s="2" t="s">
        <v>140</v>
      </c>
      <c r="EP48" s="2" t="s">
        <v>166</v>
      </c>
      <c r="EQ48" s="2" t="s">
        <v>519</v>
      </c>
      <c r="ER48" s="2" t="s">
        <v>1040</v>
      </c>
      <c r="ES48" s="2" t="s">
        <v>142</v>
      </c>
      <c r="ET48" s="2" t="s">
        <v>132</v>
      </c>
      <c r="EU48" s="4">
        <v>27</v>
      </c>
      <c r="EV48" s="8">
        <v>1461.24</v>
      </c>
      <c r="EW48" s="4">
        <v>1</v>
      </c>
      <c r="EX48" s="8">
        <v>54.12</v>
      </c>
      <c r="EY48" s="7">
        <v>26</v>
      </c>
      <c r="EZ48" s="7">
        <v>26</v>
      </c>
      <c r="FA48" s="2" t="s">
        <v>140</v>
      </c>
      <c r="FB48" s="2" t="s">
        <v>166</v>
      </c>
      <c r="FC48" s="2" t="s">
        <v>154</v>
      </c>
      <c r="FD48" s="2" t="s">
        <v>1041</v>
      </c>
      <c r="FE48" s="2" t="s">
        <v>142</v>
      </c>
      <c r="FF48" s="2" t="s">
        <v>132</v>
      </c>
      <c r="FG48" s="4">
        <v>3</v>
      </c>
      <c r="FH48" s="8">
        <v>154.62</v>
      </c>
      <c r="FI48" s="4">
        <v>1</v>
      </c>
      <c r="FJ48" s="8">
        <v>51.54</v>
      </c>
      <c r="FK48" s="7">
        <v>2</v>
      </c>
      <c r="FL48" s="7">
        <v>2</v>
      </c>
      <c r="FM48" s="2" t="s">
        <v>140</v>
      </c>
      <c r="FN48" s="2" t="s">
        <v>166</v>
      </c>
      <c r="FO48" s="2" t="s">
        <v>292</v>
      </c>
      <c r="FP48" s="2" t="s">
        <v>1042</v>
      </c>
      <c r="FQ48" s="2" t="s">
        <v>142</v>
      </c>
      <c r="FR48" s="2" t="s">
        <v>132</v>
      </c>
      <c r="FS48" s="4">
        <v>2</v>
      </c>
      <c r="FT48" s="8">
        <v>94.64</v>
      </c>
      <c r="FU48" s="4"/>
      <c r="FV48" s="8"/>
      <c r="FW48" s="7"/>
      <c r="FX48" s="7"/>
      <c r="FY48" s="2" t="s">
        <v>140</v>
      </c>
      <c r="FZ48" s="2" t="s">
        <v>166</v>
      </c>
      <c r="GA48" s="2" t="s">
        <v>157</v>
      </c>
      <c r="GB48" s="2" t="s">
        <v>1043</v>
      </c>
      <c r="GC48" s="2" t="s">
        <v>142</v>
      </c>
      <c r="GD48" s="2" t="s">
        <v>132</v>
      </c>
      <c r="GE48" s="4"/>
      <c r="GF48" s="8"/>
      <c r="GG48" s="4">
        <v>3</v>
      </c>
      <c r="GH48" s="8">
        <v>160.14</v>
      </c>
      <c r="GI48" s="7">
        <v>-1</v>
      </c>
      <c r="GJ48" s="7">
        <v>-1</v>
      </c>
      <c r="GK48" s="2" t="s">
        <v>140</v>
      </c>
      <c r="GL48" s="2" t="s">
        <v>166</v>
      </c>
      <c r="GM48" s="2" t="s">
        <v>522</v>
      </c>
      <c r="GN48" s="2" t="s">
        <v>523</v>
      </c>
      <c r="GO48" s="2" t="s">
        <v>142</v>
      </c>
      <c r="GP48" s="2" t="s">
        <v>132</v>
      </c>
      <c r="GQ48" s="4"/>
      <c r="GR48" s="8"/>
      <c r="GS48" s="4">
        <v>3</v>
      </c>
      <c r="GT48" s="8">
        <v>154.62</v>
      </c>
      <c r="GU48" s="7">
        <v>-1</v>
      </c>
      <c r="GV48" s="7">
        <v>-1</v>
      </c>
      <c r="GW48" s="2" t="s">
        <v>140</v>
      </c>
      <c r="GX48" s="2" t="s">
        <v>166</v>
      </c>
      <c r="GY48" s="2" t="s">
        <v>334</v>
      </c>
      <c r="GZ48" s="2" t="s">
        <v>1044</v>
      </c>
      <c r="HA48" s="2" t="s">
        <v>142</v>
      </c>
      <c r="HB48" s="2" t="s">
        <v>132</v>
      </c>
      <c r="HC48" s="4">
        <v>7</v>
      </c>
      <c r="HD48" s="8">
        <v>348.82</v>
      </c>
      <c r="HE48" s="4">
        <v>4</v>
      </c>
      <c r="HF48" s="8">
        <v>216.48</v>
      </c>
      <c r="HG48" s="7">
        <v>0.75</v>
      </c>
      <c r="HH48" s="7">
        <v>0.6113</v>
      </c>
      <c r="HI48" s="2" t="s">
        <v>140</v>
      </c>
      <c r="HJ48" s="2" t="s">
        <v>166</v>
      </c>
      <c r="HK48" s="2" t="s">
        <v>233</v>
      </c>
      <c r="HL48" s="2" t="s">
        <v>570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165</v>
      </c>
      <c r="HV48" s="2" t="s">
        <v>166</v>
      </c>
      <c r="HW48" s="2" t="s">
        <v>132</v>
      </c>
      <c r="HX48" s="2" t="s">
        <v>132</v>
      </c>
      <c r="HY48" s="2" t="s">
        <v>142</v>
      </c>
      <c r="HZ48" s="2" t="s">
        <v>132</v>
      </c>
      <c r="IA48" s="4">
        <v>3</v>
      </c>
      <c r="IB48" s="8">
        <v>154.62</v>
      </c>
      <c r="IC48" s="4">
        <v>5</v>
      </c>
      <c r="ID48" s="8">
        <v>257.7</v>
      </c>
      <c r="IE48" s="7">
        <v>-0.4</v>
      </c>
      <c r="IF48" s="7">
        <v>-0.4</v>
      </c>
      <c r="IG48" s="2" t="s">
        <v>140</v>
      </c>
      <c r="IH48" s="2" t="s">
        <v>166</v>
      </c>
      <c r="II48" s="2" t="s">
        <v>167</v>
      </c>
      <c r="IJ48" s="2" t="s">
        <v>632</v>
      </c>
      <c r="IK48" s="2" t="s">
        <v>142</v>
      </c>
      <c r="IL48" s="2" t="s">
        <v>132</v>
      </c>
      <c r="IM48" s="4">
        <v>2</v>
      </c>
      <c r="IN48" s="8">
        <v>111.34</v>
      </c>
      <c r="IO48" s="4">
        <v>3</v>
      </c>
      <c r="IP48" s="8">
        <v>167.01</v>
      </c>
      <c r="IQ48" s="7">
        <v>-0.3333</v>
      </c>
      <c r="IR48" s="7">
        <v>-0.3333</v>
      </c>
      <c r="IS48" s="2" t="s">
        <v>140</v>
      </c>
      <c r="IT48" s="2" t="s">
        <v>166</v>
      </c>
      <c r="IU48" s="2" t="s">
        <v>614</v>
      </c>
      <c r="IV48" s="2" t="s">
        <v>1045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159</v>
      </c>
      <c r="JF48" s="2" t="s">
        <v>166</v>
      </c>
      <c r="JG48" s="2" t="s">
        <v>132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166</v>
      </c>
      <c r="JS48" s="2" t="s">
        <v>1037</v>
      </c>
      <c r="JT48" s="2" t="s">
        <v>132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166</v>
      </c>
      <c r="KE48" s="2" t="s">
        <v>1046</v>
      </c>
      <c r="KF48" s="2" t="s">
        <v>1047</v>
      </c>
      <c r="KG48" s="2" t="s">
        <v>142</v>
      </c>
      <c r="KH48" s="2" t="s">
        <v>132</v>
      </c>
      <c r="KI48" s="4"/>
      <c r="KJ48" s="8"/>
      <c r="KK48" s="4">
        <v>5</v>
      </c>
      <c r="KL48" s="8">
        <v>278.35</v>
      </c>
      <c r="KM48" s="7">
        <v>-1</v>
      </c>
      <c r="KN48" s="7">
        <v>-1</v>
      </c>
      <c r="KO48" s="2" t="s">
        <v>140</v>
      </c>
      <c r="KP48" s="2" t="s">
        <v>166</v>
      </c>
      <c r="KQ48" s="2" t="s">
        <v>575</v>
      </c>
      <c r="KR48" s="2" t="s">
        <v>471</v>
      </c>
      <c r="KS48" s="2" t="s">
        <v>142</v>
      </c>
      <c r="KT48" s="2" t="s">
        <v>132</v>
      </c>
      <c r="KU48" s="4">
        <v>1</v>
      </c>
      <c r="KV48" s="8">
        <v>54.19</v>
      </c>
      <c r="KW48" s="4">
        <v>9</v>
      </c>
      <c r="KX48" s="8">
        <v>487.71</v>
      </c>
      <c r="KY48" s="7">
        <v>-0.8889</v>
      </c>
      <c r="KZ48" s="7">
        <v>-0.8889</v>
      </c>
      <c r="LA48" s="2" t="s">
        <v>140</v>
      </c>
      <c r="LB48" s="2" t="s">
        <v>166</v>
      </c>
      <c r="LC48" s="2" t="s">
        <v>304</v>
      </c>
      <c r="LD48" s="2" t="s">
        <v>305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178</v>
      </c>
      <c r="LN48" s="2" t="s">
        <v>166</v>
      </c>
      <c r="LO48" s="2" t="s">
        <v>132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159</v>
      </c>
      <c r="ML48" s="2" t="s">
        <v>166</v>
      </c>
      <c r="MM48" s="2" t="s">
        <v>132</v>
      </c>
      <c r="MN48" s="2" t="s">
        <v>132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178</v>
      </c>
      <c r="NV48" s="2" t="s">
        <v>166</v>
      </c>
      <c r="NW48" s="2" t="s">
        <v>132</v>
      </c>
      <c r="NX48" s="2" t="s">
        <v>132</v>
      </c>
      <c r="NY48" s="2" t="s">
        <v>142</v>
      </c>
      <c r="NZ48" s="2" t="s">
        <v>132</v>
      </c>
      <c r="OA48" s="4"/>
      <c r="OB48" s="8"/>
      <c r="OC48" s="4"/>
      <c r="OD48" s="8"/>
      <c r="OE48" s="7"/>
      <c r="OF48" s="7"/>
      <c r="OG48" s="2" t="s">
        <v>178</v>
      </c>
      <c r="OH48" s="2" t="s">
        <v>166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181</v>
      </c>
      <c r="OT48" s="2" t="s">
        <v>166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181</v>
      </c>
      <c r="PF48" s="2" t="s">
        <v>166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178</v>
      </c>
      <c r="PR48" s="2" t="s">
        <v>166</v>
      </c>
      <c r="PS48" s="2" t="s">
        <v>132</v>
      </c>
      <c r="PT48" s="2" t="s">
        <v>132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159</v>
      </c>
      <c r="RB48" s="2" t="s">
        <v>166</v>
      </c>
      <c r="RC48" s="2" t="s">
        <v>132</v>
      </c>
      <c r="RD48" s="2" t="s">
        <v>132</v>
      </c>
      <c r="RE48" s="2" t="s">
        <v>142</v>
      </c>
      <c r="RF48" s="2" t="s">
        <v>132</v>
      </c>
      <c r="RG48" s="4"/>
      <c r="RH48" s="8"/>
      <c r="RI48" s="4"/>
      <c r="RJ48" s="8"/>
      <c r="RK48" s="7"/>
      <c r="RL48" s="7"/>
      <c r="RM48" s="2" t="s">
        <v>178</v>
      </c>
      <c r="RN48" s="2" t="s">
        <v>166</v>
      </c>
      <c r="RO48" s="2" t="s">
        <v>132</v>
      </c>
      <c r="RP48" s="2" t="s">
        <v>132</v>
      </c>
      <c r="RQ48" s="2" t="s">
        <v>142</v>
      </c>
      <c r="RR48" s="2" t="s">
        <v>132</v>
      </c>
    </row>
    <row r="49">
      <c r="A49" s="2" t="s">
        <v>1048</v>
      </c>
      <c r="B49" s="2" t="s">
        <v>121</v>
      </c>
      <c r="C49" s="2" t="s">
        <v>122</v>
      </c>
      <c r="D49" s="2" t="s">
        <v>123</v>
      </c>
      <c r="E49" s="2" t="s">
        <v>1004</v>
      </c>
      <c r="F49" s="2" t="s">
        <v>1049</v>
      </c>
      <c r="G49" s="2" t="s">
        <v>1049</v>
      </c>
      <c r="H49" s="2" t="s">
        <v>1049</v>
      </c>
      <c r="I49" s="2" t="s">
        <v>1050</v>
      </c>
      <c r="J49" s="2" t="s">
        <v>127</v>
      </c>
      <c r="K49" s="2" t="s">
        <v>394</v>
      </c>
      <c r="L49" s="3">
        <v>40.47</v>
      </c>
      <c r="M49" s="3">
        <v>42.49</v>
      </c>
      <c r="N49" s="3">
        <v>84.99</v>
      </c>
      <c r="O49" s="2" t="s">
        <v>727</v>
      </c>
      <c r="P49" s="2" t="s">
        <v>422</v>
      </c>
      <c r="Q49" s="2" t="s">
        <v>131</v>
      </c>
      <c r="R49" s="2" t="s">
        <v>132</v>
      </c>
      <c r="S49" s="2" t="s">
        <v>1051</v>
      </c>
      <c r="T49" s="2" t="s">
        <v>132</v>
      </c>
      <c r="U49" s="2" t="s">
        <v>468</v>
      </c>
      <c r="V49" s="2" t="s">
        <v>440</v>
      </c>
      <c r="W49" s="2" t="s">
        <v>247</v>
      </c>
      <c r="X49" s="2" t="s">
        <v>441</v>
      </c>
      <c r="Y49" s="2" t="s">
        <v>1052</v>
      </c>
      <c r="Z49" s="4"/>
      <c r="AA49" s="4">
        <f>=ROUNDDOWN({0},0)</f>
      </c>
      <c r="AB49" s="5"/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56</v>
      </c>
      <c r="AQ49" s="8">
        <v>2726.12</v>
      </c>
      <c r="AR49" s="4">
        <v>3</v>
      </c>
      <c r="AS49" s="8">
        <v>149.97</v>
      </c>
      <c r="AT49" s="7">
        <v>17.6667</v>
      </c>
      <c r="AU49" s="7">
        <v>17.1778</v>
      </c>
      <c r="AV49" s="4">
        <v>56</v>
      </c>
      <c r="AW49" s="8">
        <v>2726.12</v>
      </c>
      <c r="AX49" s="4">
        <v>3</v>
      </c>
      <c r="AY49" s="8">
        <v>149.97</v>
      </c>
      <c r="AZ49" s="7">
        <v>17.6667</v>
      </c>
      <c r="BA49" s="7">
        <v>17.1778</v>
      </c>
      <c r="BB49" s="7">
        <v>1</v>
      </c>
      <c r="BC49" s="4">
        <v>56</v>
      </c>
      <c r="BD49" s="8">
        <v>2726.12</v>
      </c>
      <c r="BE49" s="4">
        <v>3</v>
      </c>
      <c r="BF49" s="8">
        <v>149.97</v>
      </c>
      <c r="BG49" s="7">
        <v>17.6667</v>
      </c>
      <c r="BH49" s="7">
        <v>17.1778</v>
      </c>
      <c r="BI49" s="7">
        <v>1</v>
      </c>
      <c r="BJ49" s="4">
        <v>56</v>
      </c>
      <c r="BK49" s="8">
        <v>2726.12</v>
      </c>
      <c r="BL49" s="2" t="s">
        <v>1053</v>
      </c>
      <c r="BM49" s="7">
        <v>1</v>
      </c>
      <c r="BN49" s="7">
        <v>1</v>
      </c>
      <c r="BO49" s="4">
        <v>1</v>
      </c>
      <c r="BP49" s="8">
        <v>54.75</v>
      </c>
      <c r="BQ49" s="4"/>
      <c r="BR49" s="8"/>
      <c r="BS49" s="7"/>
      <c r="BT49" s="7"/>
      <c r="BU49" s="2" t="s">
        <v>140</v>
      </c>
      <c r="BV49" s="2" t="s">
        <v>166</v>
      </c>
      <c r="BW49" s="2" t="s">
        <v>132</v>
      </c>
      <c r="BX49" s="2" t="s">
        <v>905</v>
      </c>
      <c r="BY49" s="2" t="s">
        <v>142</v>
      </c>
      <c r="BZ49" s="2" t="s">
        <v>132</v>
      </c>
      <c r="CA49" s="4">
        <v>3</v>
      </c>
      <c r="CB49" s="8">
        <v>101.98</v>
      </c>
      <c r="CC49" s="4"/>
      <c r="CD49" s="8"/>
      <c r="CE49" s="7"/>
      <c r="CF49" s="7"/>
      <c r="CG49" s="2" t="s">
        <v>140</v>
      </c>
      <c r="CH49" s="2" t="s">
        <v>166</v>
      </c>
      <c r="CI49" s="2" t="s">
        <v>1054</v>
      </c>
      <c r="CJ49" s="2" t="s">
        <v>1055</v>
      </c>
      <c r="CK49" s="2" t="s">
        <v>142</v>
      </c>
      <c r="CL49" s="2" t="s">
        <v>132</v>
      </c>
      <c r="CM49" s="4">
        <v>43</v>
      </c>
      <c r="CN49" s="8">
        <v>2091.08</v>
      </c>
      <c r="CO49" s="4">
        <v>3</v>
      </c>
      <c r="CP49" s="8">
        <v>149.97</v>
      </c>
      <c r="CQ49" s="7">
        <v>13.3333</v>
      </c>
      <c r="CR49" s="7">
        <v>12.9433</v>
      </c>
      <c r="CS49" s="2" t="s">
        <v>140</v>
      </c>
      <c r="CT49" s="2" t="s">
        <v>166</v>
      </c>
      <c r="CU49" s="2" t="s">
        <v>194</v>
      </c>
      <c r="CV49" s="2" t="s">
        <v>1052</v>
      </c>
      <c r="CW49" s="2" t="s">
        <v>142</v>
      </c>
      <c r="CX49" s="2" t="s">
        <v>132</v>
      </c>
      <c r="CY49" s="4">
        <v>2</v>
      </c>
      <c r="CZ49" s="8">
        <v>104.98</v>
      </c>
      <c r="DA49" s="4"/>
      <c r="DB49" s="8"/>
      <c r="DC49" s="7"/>
      <c r="DD49" s="7"/>
      <c r="DE49" s="2" t="s">
        <v>140</v>
      </c>
      <c r="DF49" s="2" t="s">
        <v>166</v>
      </c>
      <c r="DG49" s="2" t="s">
        <v>255</v>
      </c>
      <c r="DH49" s="2" t="s">
        <v>1056</v>
      </c>
      <c r="DI49" s="2" t="s">
        <v>142</v>
      </c>
      <c r="DJ49" s="2" t="s">
        <v>132</v>
      </c>
      <c r="DK49" s="4">
        <v>4</v>
      </c>
      <c r="DL49" s="8">
        <v>218.36</v>
      </c>
      <c r="DM49" s="4"/>
      <c r="DN49" s="8"/>
      <c r="DO49" s="7"/>
      <c r="DP49" s="7"/>
      <c r="DQ49" s="2" t="s">
        <v>140</v>
      </c>
      <c r="DR49" s="2" t="s">
        <v>166</v>
      </c>
      <c r="DS49" s="2" t="s">
        <v>194</v>
      </c>
      <c r="DT49" s="2" t="s">
        <v>385</v>
      </c>
      <c r="DU49" s="2" t="s">
        <v>142</v>
      </c>
      <c r="DV49" s="2" t="s">
        <v>132</v>
      </c>
      <c r="DW49" s="4">
        <v>1</v>
      </c>
      <c r="DX49" s="8">
        <v>54.99</v>
      </c>
      <c r="DY49" s="4"/>
      <c r="DZ49" s="8"/>
      <c r="EA49" s="7"/>
      <c r="EB49" s="7"/>
      <c r="EC49" s="2" t="s">
        <v>140</v>
      </c>
      <c r="ED49" s="2" t="s">
        <v>166</v>
      </c>
      <c r="EE49" s="2" t="s">
        <v>224</v>
      </c>
      <c r="EF49" s="2" t="s">
        <v>1057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165</v>
      </c>
      <c r="EP49" s="2" t="s">
        <v>166</v>
      </c>
      <c r="EQ49" s="2" t="s">
        <v>132</v>
      </c>
      <c r="ER49" s="2" t="s">
        <v>132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166</v>
      </c>
      <c r="FC49" s="2" t="s">
        <v>1058</v>
      </c>
      <c r="FD49" s="2" t="s">
        <v>132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178</v>
      </c>
      <c r="FN49" s="2" t="s">
        <v>166</v>
      </c>
      <c r="FO49" s="2" t="s">
        <v>132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178</v>
      </c>
      <c r="FZ49" s="2" t="s">
        <v>166</v>
      </c>
      <c r="GA49" s="2" t="s">
        <v>132</v>
      </c>
      <c r="GB49" s="2" t="s">
        <v>132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166</v>
      </c>
      <c r="GM49" s="2" t="s">
        <v>677</v>
      </c>
      <c r="GN49" s="2" t="s">
        <v>132</v>
      </c>
      <c r="GO49" s="2" t="s">
        <v>142</v>
      </c>
      <c r="GP49" s="2" t="s">
        <v>132</v>
      </c>
      <c r="GQ49" s="4">
        <v>1</v>
      </c>
      <c r="GR49" s="8">
        <v>49.99</v>
      </c>
      <c r="GS49" s="4"/>
      <c r="GT49" s="8"/>
      <c r="GU49" s="7"/>
      <c r="GV49" s="7"/>
      <c r="GW49" s="2" t="s">
        <v>140</v>
      </c>
      <c r="GX49" s="2" t="s">
        <v>166</v>
      </c>
      <c r="GY49" s="2" t="s">
        <v>1056</v>
      </c>
      <c r="GZ49" s="2" t="s">
        <v>158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166</v>
      </c>
      <c r="HK49" s="2" t="s">
        <v>382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165</v>
      </c>
      <c r="HV49" s="2" t="s">
        <v>166</v>
      </c>
      <c r="HW49" s="2" t="s">
        <v>132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166</v>
      </c>
      <c r="II49" s="2" t="s">
        <v>1059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166</v>
      </c>
      <c r="IU49" s="2" t="s">
        <v>1060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159</v>
      </c>
      <c r="JF49" s="2" t="s">
        <v>166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166</v>
      </c>
      <c r="JS49" s="2" t="s">
        <v>1061</v>
      </c>
      <c r="JT49" s="2" t="s">
        <v>1062</v>
      </c>
      <c r="JU49" s="2" t="s">
        <v>142</v>
      </c>
      <c r="JV49" s="2" t="s">
        <v>132</v>
      </c>
      <c r="JW49" s="4">
        <v>1</v>
      </c>
      <c r="JX49" s="8">
        <v>49.99</v>
      </c>
      <c r="JY49" s="4"/>
      <c r="JZ49" s="8"/>
      <c r="KA49" s="7"/>
      <c r="KB49" s="7"/>
      <c r="KC49" s="2" t="s">
        <v>140</v>
      </c>
      <c r="KD49" s="2" t="s">
        <v>166</v>
      </c>
      <c r="KE49" s="2" t="s">
        <v>194</v>
      </c>
      <c r="KF49" s="2" t="s">
        <v>1063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140</v>
      </c>
      <c r="KP49" s="2" t="s">
        <v>166</v>
      </c>
      <c r="KQ49" s="2" t="s">
        <v>214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159</v>
      </c>
      <c r="LB49" s="2" t="s">
        <v>166</v>
      </c>
      <c r="LC49" s="2" t="s">
        <v>132</v>
      </c>
      <c r="LD49" s="2" t="s">
        <v>132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178</v>
      </c>
      <c r="LN49" s="2" t="s">
        <v>166</v>
      </c>
      <c r="LO49" s="2" t="s">
        <v>132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178</v>
      </c>
      <c r="LZ49" s="2" t="s">
        <v>166</v>
      </c>
      <c r="MA49" s="2" t="s">
        <v>132</v>
      </c>
      <c r="MB49" s="2" t="s">
        <v>132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159</v>
      </c>
      <c r="ML49" s="2" t="s">
        <v>166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140</v>
      </c>
      <c r="MX49" s="2" t="s">
        <v>166</v>
      </c>
      <c r="MY49" s="2" t="s">
        <v>1064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178</v>
      </c>
      <c r="NV49" s="2" t="s">
        <v>166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178</v>
      </c>
      <c r="OH49" s="2" t="s">
        <v>166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181</v>
      </c>
      <c r="PF49" s="2" t="s">
        <v>166</v>
      </c>
      <c r="PG49" s="2" t="s">
        <v>132</v>
      </c>
      <c r="PH49" s="2" t="s">
        <v>132</v>
      </c>
      <c r="PI49" s="2" t="s">
        <v>142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178</v>
      </c>
      <c r="QP49" s="2" t="s">
        <v>166</v>
      </c>
      <c r="QQ49" s="2" t="s">
        <v>132</v>
      </c>
      <c r="QR49" s="2" t="s">
        <v>132</v>
      </c>
      <c r="QS49" s="2" t="s">
        <v>142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178</v>
      </c>
      <c r="RN49" s="2" t="s">
        <v>166</v>
      </c>
      <c r="RO49" s="2" t="s">
        <v>132</v>
      </c>
      <c r="RP49" s="2" t="s">
        <v>132</v>
      </c>
      <c r="RQ49" s="2" t="s">
        <v>142</v>
      </c>
      <c r="RR49" s="2" t="s">
        <v>132</v>
      </c>
    </row>
    <row r="50">
      <c r="A50" s="2" t="s">
        <v>1065</v>
      </c>
      <c r="B50" s="2" t="s">
        <v>121</v>
      </c>
      <c r="C50" s="2" t="s">
        <v>122</v>
      </c>
      <c r="D50" s="2" t="s">
        <v>123</v>
      </c>
      <c r="E50" s="2" t="s">
        <v>1004</v>
      </c>
      <c r="F50" s="2" t="s">
        <v>1066</v>
      </c>
      <c r="G50" s="2" t="s">
        <v>1066</v>
      </c>
      <c r="H50" s="2" t="s">
        <v>1066</v>
      </c>
      <c r="I50" s="2" t="s">
        <v>1067</v>
      </c>
      <c r="J50" s="2" t="s">
        <v>127</v>
      </c>
      <c r="K50" s="2" t="s">
        <v>281</v>
      </c>
      <c r="L50" s="3">
        <v>20</v>
      </c>
      <c r="M50" s="3">
        <v>21</v>
      </c>
      <c r="N50" s="3">
        <v>69.99</v>
      </c>
      <c r="O50" s="2" t="s">
        <v>129</v>
      </c>
      <c r="P50" s="2" t="s">
        <v>1068</v>
      </c>
      <c r="Q50" s="2" t="s">
        <v>131</v>
      </c>
      <c r="R50" s="2" t="s">
        <v>20</v>
      </c>
      <c r="S50" s="2" t="s">
        <v>132</v>
      </c>
      <c r="T50" s="2" t="s">
        <v>132</v>
      </c>
      <c r="U50" s="2" t="s">
        <v>468</v>
      </c>
      <c r="V50" s="2" t="s">
        <v>1069</v>
      </c>
      <c r="W50" s="2" t="s">
        <v>132</v>
      </c>
      <c r="X50" s="2" t="s">
        <v>132</v>
      </c>
      <c r="Y50" s="2" t="s">
        <v>1070</v>
      </c>
      <c r="Z50" s="4"/>
      <c r="AA50" s="4">
        <f>=ROUNDDOWN({0},0)</f>
      </c>
      <c r="AB50" s="5">
        <v>4.2</v>
      </c>
      <c r="AC50" s="2" t="s">
        <v>132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61</v>
      </c>
      <c r="AQ50" s="8">
        <v>1220</v>
      </c>
      <c r="AR50" s="4"/>
      <c r="AS50" s="8"/>
      <c r="AT50" s="7"/>
      <c r="AU50" s="7"/>
      <c r="AV50" s="4">
        <v>61</v>
      </c>
      <c r="AW50" s="8">
        <v>1220</v>
      </c>
      <c r="AX50" s="4"/>
      <c r="AY50" s="8"/>
      <c r="AZ50" s="7"/>
      <c r="BA50" s="7"/>
      <c r="BB50" s="7">
        <v>1</v>
      </c>
      <c r="BC50" s="4">
        <v>61</v>
      </c>
      <c r="BD50" s="8">
        <v>1220</v>
      </c>
      <c r="BE50" s="4"/>
      <c r="BF50" s="8"/>
      <c r="BG50" s="7"/>
      <c r="BH50" s="7"/>
      <c r="BI50" s="7">
        <v>1</v>
      </c>
      <c r="BJ50" s="4">
        <v>61</v>
      </c>
      <c r="BK50" s="8">
        <v>1220</v>
      </c>
      <c r="BL50" s="2" t="s">
        <v>20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>
        <v>61</v>
      </c>
      <c r="DL50" s="8">
        <v>1220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1028</v>
      </c>
      <c r="DT50" s="2" t="s">
        <v>843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132</v>
      </c>
      <c r="GL50" s="2" t="s">
        <v>132</v>
      </c>
      <c r="GM50" s="2" t="s">
        <v>132</v>
      </c>
      <c r="GN50" s="2" t="s">
        <v>132</v>
      </c>
      <c r="GO50" s="2" t="s">
        <v>132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1071</v>
      </c>
      <c r="B51" s="2" t="s">
        <v>121</v>
      </c>
      <c r="C51" s="2" t="s">
        <v>122</v>
      </c>
      <c r="D51" s="2" t="s">
        <v>123</v>
      </c>
      <c r="E51" s="2" t="s">
        <v>1004</v>
      </c>
      <c r="F51" s="2" t="s">
        <v>1072</v>
      </c>
      <c r="G51" s="2" t="s">
        <v>1072</v>
      </c>
      <c r="H51" s="2" t="s">
        <v>1072</v>
      </c>
      <c r="I51" s="2" t="s">
        <v>1073</v>
      </c>
      <c r="J51" s="2" t="s">
        <v>127</v>
      </c>
      <c r="K51" s="2" t="s">
        <v>281</v>
      </c>
      <c r="L51" s="3">
        <v>20</v>
      </c>
      <c r="M51" s="3">
        <v>21</v>
      </c>
      <c r="N51" s="3">
        <v>69.99</v>
      </c>
      <c r="O51" s="2" t="s">
        <v>129</v>
      </c>
      <c r="P51" s="2" t="s">
        <v>1074</v>
      </c>
      <c r="Q51" s="2" t="s">
        <v>131</v>
      </c>
      <c r="R51" s="2" t="s">
        <v>20</v>
      </c>
      <c r="S51" s="2" t="s">
        <v>132</v>
      </c>
      <c r="T51" s="2" t="s">
        <v>132</v>
      </c>
      <c r="U51" s="2" t="s">
        <v>468</v>
      </c>
      <c r="V51" s="2" t="s">
        <v>1069</v>
      </c>
      <c r="W51" s="2" t="s">
        <v>132</v>
      </c>
      <c r="X51" s="2" t="s">
        <v>132</v>
      </c>
      <c r="Y51" s="2" t="s">
        <v>1070</v>
      </c>
      <c r="Z51" s="4">
        <v>22</v>
      </c>
      <c r="AA51" s="4">
        <f>=ROUNDDOWN(36.6666666666667,0)</f>
      </c>
      <c r="AB51" s="5">
        <v>0.6</v>
      </c>
      <c r="AC51" s="2" t="s">
        <v>132</v>
      </c>
      <c r="AD51" s="4"/>
      <c r="AE51" s="4"/>
      <c r="AF51" s="6"/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56</v>
      </c>
      <c r="AQ51" s="8">
        <v>1120</v>
      </c>
      <c r="AR51" s="4"/>
      <c r="AS51" s="8"/>
      <c r="AT51" s="7"/>
      <c r="AU51" s="7"/>
      <c r="AV51" s="4">
        <v>56</v>
      </c>
      <c r="AW51" s="8">
        <v>1120</v>
      </c>
      <c r="AX51" s="4"/>
      <c r="AY51" s="8"/>
      <c r="AZ51" s="7"/>
      <c r="BA51" s="7"/>
      <c r="BB51" s="7">
        <v>1</v>
      </c>
      <c r="BC51" s="4">
        <v>56</v>
      </c>
      <c r="BD51" s="8">
        <v>1120</v>
      </c>
      <c r="BE51" s="4"/>
      <c r="BF51" s="8"/>
      <c r="BG51" s="7"/>
      <c r="BH51" s="7"/>
      <c r="BI51" s="7">
        <v>1</v>
      </c>
      <c r="BJ51" s="4">
        <v>56</v>
      </c>
      <c r="BK51" s="8">
        <v>1120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/>
      <c r="CN51" s="8"/>
      <c r="CO51" s="4"/>
      <c r="CP51" s="8"/>
      <c r="CQ51" s="7"/>
      <c r="CR51" s="7"/>
      <c r="CS51" s="2" t="s">
        <v>132</v>
      </c>
      <c r="CT51" s="2" t="s">
        <v>132</v>
      </c>
      <c r="CU51" s="2" t="s">
        <v>132</v>
      </c>
      <c r="CV51" s="2" t="s">
        <v>132</v>
      </c>
      <c r="CW51" s="2" t="s">
        <v>132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>
        <v>56</v>
      </c>
      <c r="DL51" s="8">
        <v>1120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1028</v>
      </c>
      <c r="DT51" s="2" t="s">
        <v>843</v>
      </c>
      <c r="DU51" s="2" t="s">
        <v>142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/>
      <c r="EJ51" s="8"/>
      <c r="EK51" s="4"/>
      <c r="EL51" s="8"/>
      <c r="EM51" s="7"/>
      <c r="EN51" s="7"/>
      <c r="EO51" s="2" t="s">
        <v>132</v>
      </c>
      <c r="EP51" s="2" t="s">
        <v>132</v>
      </c>
      <c r="EQ51" s="2" t="s">
        <v>132</v>
      </c>
      <c r="ER51" s="2" t="s">
        <v>132</v>
      </c>
      <c r="ES51" s="2" t="s">
        <v>132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132</v>
      </c>
      <c r="GL51" s="2" t="s">
        <v>132</v>
      </c>
      <c r="GM51" s="2" t="s">
        <v>132</v>
      </c>
      <c r="GN51" s="2" t="s">
        <v>132</v>
      </c>
      <c r="GO51" s="2" t="s">
        <v>132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132</v>
      </c>
      <c r="HV51" s="2" t="s">
        <v>132</v>
      </c>
      <c r="HW51" s="2" t="s">
        <v>132</v>
      </c>
      <c r="HX51" s="2" t="s">
        <v>132</v>
      </c>
      <c r="HY51" s="2" t="s">
        <v>132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1075</v>
      </c>
      <c r="B52" s="2" t="s">
        <v>121</v>
      </c>
      <c r="C52" s="2" t="s">
        <v>122</v>
      </c>
      <c r="D52" s="2" t="s">
        <v>123</v>
      </c>
      <c r="E52" s="2" t="s">
        <v>1004</v>
      </c>
      <c r="F52" s="2" t="s">
        <v>1076</v>
      </c>
      <c r="G52" s="2" t="s">
        <v>1076</v>
      </c>
      <c r="H52" s="2" t="s">
        <v>1076</v>
      </c>
      <c r="I52" s="2" t="s">
        <v>1077</v>
      </c>
      <c r="J52" s="2" t="s">
        <v>127</v>
      </c>
      <c r="K52" s="2" t="s">
        <v>1078</v>
      </c>
      <c r="L52" s="3">
        <v>32.38</v>
      </c>
      <c r="M52" s="3">
        <v>34</v>
      </c>
      <c r="N52" s="3">
        <v>67.99</v>
      </c>
      <c r="O52" s="2" t="s">
        <v>129</v>
      </c>
      <c r="P52" s="2" t="s">
        <v>348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134</v>
      </c>
      <c r="V52" s="2" t="s">
        <v>1069</v>
      </c>
      <c r="W52" s="2" t="s">
        <v>1079</v>
      </c>
      <c r="X52" s="2" t="s">
        <v>247</v>
      </c>
      <c r="Y52" s="2" t="s">
        <v>1080</v>
      </c>
      <c r="Z52" s="4">
        <v>2</v>
      </c>
      <c r="AA52" s="4">
        <f>=ROUNDDOWN(0.125,0)</f>
      </c>
      <c r="AB52" s="5">
        <v>16</v>
      </c>
      <c r="AC52" s="2" t="s">
        <v>220</v>
      </c>
      <c r="AD52" s="4">
        <v>100</v>
      </c>
      <c r="AE52" s="4">
        <v>230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14</v>
      </c>
      <c r="AQ52" s="8">
        <v>500.91</v>
      </c>
      <c r="AR52" s="4"/>
      <c r="AS52" s="8"/>
      <c r="AT52" s="7"/>
      <c r="AU52" s="7"/>
      <c r="AV52" s="4">
        <v>14</v>
      </c>
      <c r="AW52" s="8">
        <v>500.91</v>
      </c>
      <c r="AX52" s="4"/>
      <c r="AY52" s="8"/>
      <c r="AZ52" s="7"/>
      <c r="BA52" s="7"/>
      <c r="BB52" s="7">
        <v>1</v>
      </c>
      <c r="BC52" s="4">
        <v>14</v>
      </c>
      <c r="BD52" s="8">
        <v>500.91</v>
      </c>
      <c r="BE52" s="4"/>
      <c r="BF52" s="8"/>
      <c r="BG52" s="7"/>
      <c r="BH52" s="7"/>
      <c r="BI52" s="7">
        <v>1</v>
      </c>
      <c r="BJ52" s="4">
        <v>14</v>
      </c>
      <c r="BK52" s="8">
        <v>500.91</v>
      </c>
      <c r="BL52" s="2" t="s">
        <v>1081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1082</v>
      </c>
      <c r="BY52" s="2" t="s">
        <v>142</v>
      </c>
      <c r="BZ52" s="2" t="s">
        <v>132</v>
      </c>
      <c r="CA52" s="4"/>
      <c r="CB52" s="8"/>
      <c r="CC52" s="4"/>
      <c r="CD52" s="8"/>
      <c r="CE52" s="7"/>
      <c r="CF52" s="7"/>
      <c r="CG52" s="2" t="s">
        <v>140</v>
      </c>
      <c r="CH52" s="2" t="s">
        <v>129</v>
      </c>
      <c r="CI52" s="2" t="s">
        <v>1083</v>
      </c>
      <c r="CJ52" s="2" t="s">
        <v>1084</v>
      </c>
      <c r="CK52" s="2" t="s">
        <v>142</v>
      </c>
      <c r="CL52" s="2" t="s">
        <v>132</v>
      </c>
      <c r="CM52" s="4">
        <v>12</v>
      </c>
      <c r="CN52" s="8">
        <v>426.11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764</v>
      </c>
      <c r="CV52" s="2" t="s">
        <v>1085</v>
      </c>
      <c r="CW52" s="2" t="s">
        <v>142</v>
      </c>
      <c r="CX52" s="2" t="s">
        <v>132</v>
      </c>
      <c r="CY52" s="4"/>
      <c r="CZ52" s="8"/>
      <c r="DA52" s="4"/>
      <c r="DB52" s="8"/>
      <c r="DC52" s="7"/>
      <c r="DD52" s="7"/>
      <c r="DE52" s="2" t="s">
        <v>178</v>
      </c>
      <c r="DF52" s="2" t="s">
        <v>129</v>
      </c>
      <c r="DG52" s="2" t="s">
        <v>132</v>
      </c>
      <c r="DH52" s="2" t="s">
        <v>132</v>
      </c>
      <c r="DI52" s="2" t="s">
        <v>142</v>
      </c>
      <c r="DJ52" s="2" t="s">
        <v>132</v>
      </c>
      <c r="DK52" s="4"/>
      <c r="DL52" s="8"/>
      <c r="DM52" s="4"/>
      <c r="DN52" s="8"/>
      <c r="DO52" s="7"/>
      <c r="DP52" s="7"/>
      <c r="DQ52" s="2" t="s">
        <v>140</v>
      </c>
      <c r="DR52" s="2" t="s">
        <v>129</v>
      </c>
      <c r="DS52" s="2" t="s">
        <v>1086</v>
      </c>
      <c r="DT52" s="2" t="s">
        <v>132</v>
      </c>
      <c r="DU52" s="2" t="s">
        <v>142</v>
      </c>
      <c r="DV52" s="2" t="s">
        <v>132</v>
      </c>
      <c r="DW52" s="4">
        <v>2</v>
      </c>
      <c r="DX52" s="8">
        <v>74.8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1087</v>
      </c>
      <c r="EF52" s="2" t="s">
        <v>1088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165</v>
      </c>
      <c r="EP52" s="2" t="s">
        <v>129</v>
      </c>
      <c r="EQ52" s="2" t="s">
        <v>132</v>
      </c>
      <c r="ER52" s="2" t="s">
        <v>132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140</v>
      </c>
      <c r="FB52" s="2" t="s">
        <v>129</v>
      </c>
      <c r="FC52" s="2" t="s">
        <v>132</v>
      </c>
      <c r="FD52" s="2" t="s">
        <v>132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140</v>
      </c>
      <c r="FN52" s="2" t="s">
        <v>129</v>
      </c>
      <c r="FO52" s="2" t="s">
        <v>156</v>
      </c>
      <c r="FP52" s="2" t="s">
        <v>132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178</v>
      </c>
      <c r="FZ52" s="2" t="s">
        <v>129</v>
      </c>
      <c r="GA52" s="2" t="s">
        <v>132</v>
      </c>
      <c r="GB52" s="2" t="s">
        <v>132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140</v>
      </c>
      <c r="GL52" s="2" t="s">
        <v>129</v>
      </c>
      <c r="GM52" s="2" t="s">
        <v>1089</v>
      </c>
      <c r="GN52" s="2" t="s">
        <v>1090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178</v>
      </c>
      <c r="GX52" s="2" t="s">
        <v>129</v>
      </c>
      <c r="GY52" s="2" t="s">
        <v>132</v>
      </c>
      <c r="GZ52" s="2" t="s">
        <v>132</v>
      </c>
      <c r="HA52" s="2" t="s">
        <v>142</v>
      </c>
      <c r="HB52" s="2" t="s">
        <v>132</v>
      </c>
      <c r="HC52" s="4"/>
      <c r="HD52" s="8"/>
      <c r="HE52" s="4"/>
      <c r="HF52" s="8"/>
      <c r="HG52" s="7"/>
      <c r="HH52" s="7"/>
      <c r="HI52" s="2" t="s">
        <v>159</v>
      </c>
      <c r="HJ52" s="2" t="s">
        <v>129</v>
      </c>
      <c r="HK52" s="2" t="s">
        <v>132</v>
      </c>
      <c r="HL52" s="2" t="s">
        <v>132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165</v>
      </c>
      <c r="HV52" s="2" t="s">
        <v>129</v>
      </c>
      <c r="HW52" s="2" t="s">
        <v>132</v>
      </c>
      <c r="HX52" s="2" t="s">
        <v>132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178</v>
      </c>
      <c r="IH52" s="2" t="s">
        <v>129</v>
      </c>
      <c r="II52" s="2" t="s">
        <v>132</v>
      </c>
      <c r="IJ52" s="2" t="s">
        <v>132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1086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159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1091</v>
      </c>
      <c r="JT52" s="2" t="s">
        <v>132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1080</v>
      </c>
      <c r="KF52" s="2" t="s">
        <v>1084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178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159</v>
      </c>
      <c r="LB52" s="2" t="s">
        <v>129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178</v>
      </c>
      <c r="LN52" s="2" t="s">
        <v>129</v>
      </c>
      <c r="LO52" s="2" t="s">
        <v>132</v>
      </c>
      <c r="LP52" s="2" t="s">
        <v>132</v>
      </c>
      <c r="LQ52" s="2" t="s">
        <v>142</v>
      </c>
      <c r="LR52" s="2" t="s">
        <v>132</v>
      </c>
      <c r="LS52" s="4"/>
      <c r="LT52" s="8"/>
      <c r="LU52" s="4"/>
      <c r="LV52" s="8"/>
      <c r="LW52" s="7"/>
      <c r="LX52" s="7"/>
      <c r="LY52" s="2" t="s">
        <v>178</v>
      </c>
      <c r="LZ52" s="2" t="s">
        <v>166</v>
      </c>
      <c r="MA52" s="2" t="s">
        <v>132</v>
      </c>
      <c r="MB52" s="2" t="s">
        <v>132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159</v>
      </c>
      <c r="ML52" s="2" t="s">
        <v>129</v>
      </c>
      <c r="MM52" s="2" t="s">
        <v>132</v>
      </c>
      <c r="MN52" s="2" t="s">
        <v>132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140</v>
      </c>
      <c r="MX52" s="2" t="s">
        <v>129</v>
      </c>
      <c r="MY52" s="2" t="s">
        <v>179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178</v>
      </c>
      <c r="NV52" s="2" t="s">
        <v>129</v>
      </c>
      <c r="NW52" s="2" t="s">
        <v>132</v>
      </c>
      <c r="NX52" s="2" t="s">
        <v>132</v>
      </c>
      <c r="NY52" s="2" t="s">
        <v>142</v>
      </c>
      <c r="NZ52" s="2" t="s">
        <v>132</v>
      </c>
      <c r="OA52" s="4"/>
      <c r="OB52" s="8"/>
      <c r="OC52" s="4"/>
      <c r="OD52" s="8"/>
      <c r="OE52" s="7"/>
      <c r="OF52" s="7"/>
      <c r="OG52" s="2" t="s">
        <v>178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178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178</v>
      </c>
      <c r="QP52" s="2" t="s">
        <v>129</v>
      </c>
      <c r="QQ52" s="2" t="s">
        <v>132</v>
      </c>
      <c r="QR52" s="2" t="s">
        <v>132</v>
      </c>
      <c r="QS52" s="2" t="s">
        <v>142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178</v>
      </c>
      <c r="RN52" s="2" t="s">
        <v>129</v>
      </c>
      <c r="RO52" s="2" t="s">
        <v>132</v>
      </c>
      <c r="RP52" s="2" t="s">
        <v>132</v>
      </c>
      <c r="RQ52" s="2" t="s">
        <v>142</v>
      </c>
      <c r="RR52" s="2" t="s">
        <v>183</v>
      </c>
    </row>
    <row r="53">
      <c r="A53" s="2" t="s">
        <v>1092</v>
      </c>
      <c r="B53" s="2" t="s">
        <v>121</v>
      </c>
      <c r="C53" s="2" t="s">
        <v>122</v>
      </c>
      <c r="D53" s="2" t="s">
        <v>123</v>
      </c>
      <c r="E53" s="2" t="s">
        <v>1004</v>
      </c>
      <c r="F53" s="2" t="s">
        <v>854</v>
      </c>
      <c r="G53" s="2" t="s">
        <v>854</v>
      </c>
      <c r="H53" s="2" t="s">
        <v>854</v>
      </c>
      <c r="I53" s="2" t="s">
        <v>1093</v>
      </c>
      <c r="J53" s="2" t="s">
        <v>127</v>
      </c>
      <c r="K53" s="2" t="s">
        <v>840</v>
      </c>
      <c r="L53" s="3">
        <v>61.9</v>
      </c>
      <c r="M53" s="3">
        <v>65</v>
      </c>
      <c r="N53" s="3">
        <v>129.9</v>
      </c>
      <c r="O53" s="2" t="s">
        <v>129</v>
      </c>
      <c r="P53" s="2" t="s">
        <v>1094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468</v>
      </c>
      <c r="V53" s="2" t="s">
        <v>248</v>
      </c>
      <c r="W53" s="2" t="s">
        <v>248</v>
      </c>
      <c r="X53" s="2" t="s">
        <v>441</v>
      </c>
      <c r="Y53" s="2" t="s">
        <v>180</v>
      </c>
      <c r="Z53" s="4">
        <v>64</v>
      </c>
      <c r="AA53" s="4">
        <f>=ROUNDDOWN(16,0)</f>
      </c>
      <c r="AB53" s="5">
        <v>4</v>
      </c>
      <c r="AC53" s="2" t="s">
        <v>368</v>
      </c>
      <c r="AD53" s="4">
        <v>100</v>
      </c>
      <c r="AE53" s="4">
        <v>100</v>
      </c>
      <c r="AF53" s="6">
        <v>65</v>
      </c>
      <c r="AG53" s="6"/>
      <c r="AH53" s="7"/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132</v>
      </c>
      <c r="BM53" s="7"/>
      <c r="BN53" s="7"/>
      <c r="BO53" s="4"/>
      <c r="BP53" s="8"/>
      <c r="BQ53" s="4"/>
      <c r="BR53" s="8"/>
      <c r="BS53" s="7"/>
      <c r="BT53" s="7"/>
      <c r="BU53" s="2" t="s">
        <v>159</v>
      </c>
      <c r="BV53" s="2" t="s">
        <v>129</v>
      </c>
      <c r="BW53" s="2" t="s">
        <v>132</v>
      </c>
      <c r="BX53" s="2" t="s">
        <v>132</v>
      </c>
      <c r="BY53" s="2" t="s">
        <v>142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551</v>
      </c>
      <c r="CJ53" s="2" t="s">
        <v>1095</v>
      </c>
      <c r="CK53" s="2" t="s">
        <v>142</v>
      </c>
      <c r="CL53" s="2" t="s">
        <v>132</v>
      </c>
      <c r="CM53" s="4"/>
      <c r="CN53" s="8"/>
      <c r="CO53" s="4"/>
      <c r="CP53" s="8"/>
      <c r="CQ53" s="7"/>
      <c r="CR53" s="7"/>
      <c r="CS53" s="2" t="s">
        <v>140</v>
      </c>
      <c r="CT53" s="2" t="s">
        <v>129</v>
      </c>
      <c r="CU53" s="2" t="s">
        <v>1096</v>
      </c>
      <c r="CV53" s="2" t="s">
        <v>1097</v>
      </c>
      <c r="CW53" s="2" t="s">
        <v>142</v>
      </c>
      <c r="CX53" s="2" t="s">
        <v>132</v>
      </c>
      <c r="CY53" s="4"/>
      <c r="CZ53" s="8"/>
      <c r="DA53" s="4"/>
      <c r="DB53" s="8"/>
      <c r="DC53" s="7"/>
      <c r="DD53" s="7"/>
      <c r="DE53" s="2" t="s">
        <v>140</v>
      </c>
      <c r="DF53" s="2" t="s">
        <v>129</v>
      </c>
      <c r="DG53" s="2" t="s">
        <v>1098</v>
      </c>
      <c r="DH53" s="2" t="s">
        <v>956</v>
      </c>
      <c r="DI53" s="2" t="s">
        <v>142</v>
      </c>
      <c r="DJ53" s="2" t="s">
        <v>132</v>
      </c>
      <c r="DK53" s="4"/>
      <c r="DL53" s="8"/>
      <c r="DM53" s="4"/>
      <c r="DN53" s="8"/>
      <c r="DO53" s="7"/>
      <c r="DP53" s="7"/>
      <c r="DQ53" s="2" t="s">
        <v>140</v>
      </c>
      <c r="DR53" s="2" t="s">
        <v>129</v>
      </c>
      <c r="DS53" s="2" t="s">
        <v>1099</v>
      </c>
      <c r="DT53" s="2" t="s">
        <v>132</v>
      </c>
      <c r="DU53" s="2" t="s">
        <v>142</v>
      </c>
      <c r="DV53" s="2" t="s">
        <v>132</v>
      </c>
      <c r="DW53" s="4"/>
      <c r="DX53" s="8"/>
      <c r="DY53" s="4"/>
      <c r="DZ53" s="8"/>
      <c r="EA53" s="7"/>
      <c r="EB53" s="7"/>
      <c r="EC53" s="2" t="s">
        <v>140</v>
      </c>
      <c r="ED53" s="2" t="s">
        <v>129</v>
      </c>
      <c r="EE53" s="2" t="s">
        <v>1100</v>
      </c>
      <c r="EF53" s="2" t="s">
        <v>132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1100</v>
      </c>
      <c r="ER53" s="2" t="s">
        <v>1101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502</v>
      </c>
      <c r="FD53" s="2" t="s">
        <v>132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129</v>
      </c>
      <c r="FO53" s="2" t="s">
        <v>156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178</v>
      </c>
      <c r="FZ53" s="2" t="s">
        <v>129</v>
      </c>
      <c r="GA53" s="2" t="s">
        <v>132</v>
      </c>
      <c r="GB53" s="2" t="s">
        <v>132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159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178</v>
      </c>
      <c r="GX53" s="2" t="s">
        <v>129</v>
      </c>
      <c r="GY53" s="2" t="s">
        <v>132</v>
      </c>
      <c r="GZ53" s="2" t="s">
        <v>132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181</v>
      </c>
      <c r="HJ53" s="2" t="s">
        <v>129</v>
      </c>
      <c r="HK53" s="2" t="s">
        <v>132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178</v>
      </c>
      <c r="HV53" s="2" t="s">
        <v>129</v>
      </c>
      <c r="HW53" s="2" t="s">
        <v>132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178</v>
      </c>
      <c r="IH53" s="2" t="s">
        <v>129</v>
      </c>
      <c r="II53" s="2" t="s">
        <v>132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1100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159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159</v>
      </c>
      <c r="JR53" s="2" t="s">
        <v>129</v>
      </c>
      <c r="JS53" s="2" t="s">
        <v>132</v>
      </c>
      <c r="JT53" s="2" t="s">
        <v>132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1096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178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132</v>
      </c>
      <c r="LB53" s="2" t="s">
        <v>132</v>
      </c>
      <c r="LC53" s="2" t="s">
        <v>132</v>
      </c>
      <c r="LD53" s="2" t="s">
        <v>132</v>
      </c>
      <c r="LE53" s="2" t="s">
        <v>132</v>
      </c>
      <c r="LF53" s="2" t="s">
        <v>132</v>
      </c>
      <c r="LG53" s="4"/>
      <c r="LH53" s="8"/>
      <c r="LI53" s="4"/>
      <c r="LJ53" s="8"/>
      <c r="LK53" s="7"/>
      <c r="LL53" s="7"/>
      <c r="LM53" s="2" t="s">
        <v>178</v>
      </c>
      <c r="LN53" s="2" t="s">
        <v>129</v>
      </c>
      <c r="LO53" s="2" t="s">
        <v>132</v>
      </c>
      <c r="LP53" s="2" t="s">
        <v>132</v>
      </c>
      <c r="LQ53" s="2" t="s">
        <v>142</v>
      </c>
      <c r="LR53" s="2" t="s">
        <v>132</v>
      </c>
      <c r="LS53" s="4"/>
      <c r="LT53" s="8"/>
      <c r="LU53" s="4"/>
      <c r="LV53" s="8"/>
      <c r="LW53" s="7"/>
      <c r="LX53" s="7"/>
      <c r="LY53" s="2" t="s">
        <v>178</v>
      </c>
      <c r="LZ53" s="2" t="s">
        <v>166</v>
      </c>
      <c r="MA53" s="2" t="s">
        <v>132</v>
      </c>
      <c r="MB53" s="2" t="s">
        <v>132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159</v>
      </c>
      <c r="ML53" s="2" t="s">
        <v>129</v>
      </c>
      <c r="MM53" s="2" t="s">
        <v>132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140</v>
      </c>
      <c r="MX53" s="2" t="s">
        <v>129</v>
      </c>
      <c r="MY53" s="2" t="s">
        <v>1096</v>
      </c>
      <c r="MZ53" s="2" t="s">
        <v>1102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178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178</v>
      </c>
      <c r="NV53" s="2" t="s">
        <v>129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178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132</v>
      </c>
      <c r="OT53" s="2" t="s">
        <v>132</v>
      </c>
      <c r="OU53" s="2" t="s">
        <v>132</v>
      </c>
      <c r="OV53" s="2" t="s">
        <v>132</v>
      </c>
      <c r="OW53" s="2" t="s">
        <v>132</v>
      </c>
      <c r="OX53" s="2" t="s">
        <v>132</v>
      </c>
      <c r="OY53" s="4"/>
      <c r="OZ53" s="8"/>
      <c r="PA53" s="4"/>
      <c r="PB53" s="8"/>
      <c r="PC53" s="7"/>
      <c r="PD53" s="7"/>
      <c r="PE53" s="2" t="s">
        <v>181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178</v>
      </c>
      <c r="PR53" s="2" t="s">
        <v>129</v>
      </c>
      <c r="PS53" s="2" t="s">
        <v>132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178</v>
      </c>
      <c r="QD53" s="2" t="s">
        <v>129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178</v>
      </c>
      <c r="QP53" s="2" t="s">
        <v>129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178</v>
      </c>
      <c r="RN53" s="2" t="s">
        <v>129</v>
      </c>
      <c r="RO53" s="2" t="s">
        <v>132</v>
      </c>
      <c r="RP53" s="2" t="s">
        <v>132</v>
      </c>
      <c r="RQ53" s="2" t="s">
        <v>142</v>
      </c>
      <c r="RR53" s="2" t="s">
        <v>183</v>
      </c>
    </row>
    <row r="54">
      <c r="A54" s="2" t="s">
        <v>1103</v>
      </c>
      <c r="B54" s="2" t="s">
        <v>121</v>
      </c>
      <c r="C54" s="2" t="s">
        <v>122</v>
      </c>
      <c r="D54" s="2" t="s">
        <v>1104</v>
      </c>
      <c r="E54" s="2" t="s">
        <v>1105</v>
      </c>
      <c r="F54" s="2" t="s">
        <v>1106</v>
      </c>
      <c r="G54" s="2" t="s">
        <v>1106</v>
      </c>
      <c r="H54" s="2" t="s">
        <v>1106</v>
      </c>
      <c r="I54" s="2" t="s">
        <v>1107</v>
      </c>
      <c r="J54" s="2" t="s">
        <v>127</v>
      </c>
      <c r="K54" s="2" t="s">
        <v>1108</v>
      </c>
      <c r="L54" s="3">
        <v>63.6</v>
      </c>
      <c r="M54" s="3">
        <v>66.78</v>
      </c>
      <c r="N54" s="3">
        <v>124.94</v>
      </c>
      <c r="O54" s="2" t="s">
        <v>129</v>
      </c>
      <c r="P54" s="2" t="s">
        <v>219</v>
      </c>
      <c r="Q54" s="2" t="s">
        <v>131</v>
      </c>
      <c r="R54" s="2" t="s">
        <v>132</v>
      </c>
      <c r="S54" s="2" t="s">
        <v>1109</v>
      </c>
      <c r="T54" s="2" t="s">
        <v>132</v>
      </c>
      <c r="U54" s="2" t="s">
        <v>315</v>
      </c>
      <c r="V54" s="2" t="s">
        <v>815</v>
      </c>
      <c r="W54" s="2" t="s">
        <v>1079</v>
      </c>
      <c r="X54" s="2" t="s">
        <v>132</v>
      </c>
      <c r="Y54" s="2" t="s">
        <v>1110</v>
      </c>
      <c r="Z54" s="4">
        <v>335</v>
      </c>
      <c r="AA54" s="4">
        <f>=ROUNDDOWN(33.5,0)</f>
      </c>
      <c r="AB54" s="5">
        <v>10</v>
      </c>
      <c r="AC54" s="2" t="s">
        <v>132</v>
      </c>
      <c r="AD54" s="4"/>
      <c r="AE54" s="4"/>
      <c r="AF54" s="6">
        <v>63</v>
      </c>
      <c r="AG54" s="6"/>
      <c r="AH54" s="7">
        <v>0.9589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806</v>
      </c>
      <c r="AQ54" s="8">
        <v>65176.13</v>
      </c>
      <c r="AR54" s="4">
        <v>1571</v>
      </c>
      <c r="AS54" s="8">
        <v>127093.53</v>
      </c>
      <c r="AT54" s="7">
        <v>-0.487</v>
      </c>
      <c r="AU54" s="7">
        <v>-0.4872</v>
      </c>
      <c r="AV54" s="4">
        <v>806</v>
      </c>
      <c r="AW54" s="8">
        <v>65176.13</v>
      </c>
      <c r="AX54" s="4">
        <v>1571</v>
      </c>
      <c r="AY54" s="8">
        <v>127093.53</v>
      </c>
      <c r="AZ54" s="7">
        <v>-0.487</v>
      </c>
      <c r="BA54" s="7">
        <v>-0.4872</v>
      </c>
      <c r="BB54" s="7">
        <v>1</v>
      </c>
      <c r="BC54" s="4">
        <v>1430</v>
      </c>
      <c r="BD54" s="8">
        <v>116073.26</v>
      </c>
      <c r="BE54" s="4">
        <v>2600</v>
      </c>
      <c r="BF54" s="8">
        <v>211398.16</v>
      </c>
      <c r="BG54" s="7">
        <v>-0.45</v>
      </c>
      <c r="BH54" s="7">
        <v>-0.4509</v>
      </c>
      <c r="BI54" s="7">
        <v>0.5615</v>
      </c>
      <c r="BJ54" s="4">
        <v>806</v>
      </c>
      <c r="BK54" s="8">
        <v>65176.13</v>
      </c>
      <c r="BL54" s="2" t="s">
        <v>1111</v>
      </c>
      <c r="BM54" s="7">
        <v>1</v>
      </c>
      <c r="BN54" s="7">
        <v>1</v>
      </c>
      <c r="BO54" s="4">
        <v>572</v>
      </c>
      <c r="BP54" s="8">
        <v>46955.48</v>
      </c>
      <c r="BQ54" s="4">
        <v>1012</v>
      </c>
      <c r="BR54" s="8">
        <v>83075.08</v>
      </c>
      <c r="BS54" s="7">
        <v>-0.4348</v>
      </c>
      <c r="BT54" s="7">
        <v>-0.4348</v>
      </c>
      <c r="BU54" s="2" t="s">
        <v>140</v>
      </c>
      <c r="BV54" s="2" t="s">
        <v>129</v>
      </c>
      <c r="BW54" s="2" t="s">
        <v>132</v>
      </c>
      <c r="BX54" s="2" t="s">
        <v>1112</v>
      </c>
      <c r="BY54" s="2" t="s">
        <v>142</v>
      </c>
      <c r="BZ54" s="2" t="s">
        <v>132</v>
      </c>
      <c r="CA54" s="4">
        <v>31</v>
      </c>
      <c r="CB54" s="8">
        <v>2086.06</v>
      </c>
      <c r="CC54" s="4">
        <v>3</v>
      </c>
      <c r="CD54" s="8">
        <v>247.47</v>
      </c>
      <c r="CE54" s="7">
        <v>9.3333</v>
      </c>
      <c r="CF54" s="7">
        <v>7.4295</v>
      </c>
      <c r="CG54" s="2" t="s">
        <v>140</v>
      </c>
      <c r="CH54" s="2" t="s">
        <v>129</v>
      </c>
      <c r="CI54" s="2" t="s">
        <v>1113</v>
      </c>
      <c r="CJ54" s="2" t="s">
        <v>1114</v>
      </c>
      <c r="CK54" s="2" t="s">
        <v>142</v>
      </c>
      <c r="CL54" s="2" t="s">
        <v>132</v>
      </c>
      <c r="CM54" s="4">
        <v>35</v>
      </c>
      <c r="CN54" s="8">
        <v>2814.59</v>
      </c>
      <c r="CO54" s="4">
        <v>103</v>
      </c>
      <c r="CP54" s="8">
        <v>8361.53</v>
      </c>
      <c r="CQ54" s="7">
        <v>-0.6602</v>
      </c>
      <c r="CR54" s="7">
        <v>-0.6634</v>
      </c>
      <c r="CS54" s="2" t="s">
        <v>140</v>
      </c>
      <c r="CT54" s="2" t="s">
        <v>129</v>
      </c>
      <c r="CU54" s="2" t="s">
        <v>1115</v>
      </c>
      <c r="CV54" s="2" t="s">
        <v>1116</v>
      </c>
      <c r="CW54" s="2" t="s">
        <v>142</v>
      </c>
      <c r="CX54" s="2" t="s">
        <v>132</v>
      </c>
      <c r="CY54" s="4">
        <v>53</v>
      </c>
      <c r="CZ54" s="8">
        <v>3919.88</v>
      </c>
      <c r="DA54" s="4">
        <v>63</v>
      </c>
      <c r="DB54" s="8">
        <v>4659.48</v>
      </c>
      <c r="DC54" s="7">
        <v>-0.1587</v>
      </c>
      <c r="DD54" s="7">
        <v>-0.1587</v>
      </c>
      <c r="DE54" s="2" t="s">
        <v>140</v>
      </c>
      <c r="DF54" s="2" t="s">
        <v>129</v>
      </c>
      <c r="DG54" s="2" t="s">
        <v>933</v>
      </c>
      <c r="DH54" s="2" t="s">
        <v>1117</v>
      </c>
      <c r="DI54" s="2" t="s">
        <v>142</v>
      </c>
      <c r="DJ54" s="2" t="s">
        <v>132</v>
      </c>
      <c r="DK54" s="4">
        <v>36</v>
      </c>
      <c r="DL54" s="8">
        <v>2840.76</v>
      </c>
      <c r="DM54" s="4">
        <v>87</v>
      </c>
      <c r="DN54" s="8">
        <v>6865.17</v>
      </c>
      <c r="DO54" s="7">
        <v>-0.5862</v>
      </c>
      <c r="DP54" s="7">
        <v>-0.5862</v>
      </c>
      <c r="DQ54" s="2" t="s">
        <v>140</v>
      </c>
      <c r="DR54" s="2" t="s">
        <v>129</v>
      </c>
      <c r="DS54" s="2" t="s">
        <v>1118</v>
      </c>
      <c r="DT54" s="2" t="s">
        <v>1119</v>
      </c>
      <c r="DU54" s="2" t="s">
        <v>142</v>
      </c>
      <c r="DV54" s="2" t="s">
        <v>132</v>
      </c>
      <c r="DW54" s="4">
        <v>57</v>
      </c>
      <c r="DX54" s="8">
        <v>4856.4</v>
      </c>
      <c r="DY54" s="4">
        <v>89</v>
      </c>
      <c r="DZ54" s="8">
        <v>7582.8</v>
      </c>
      <c r="EA54" s="7">
        <v>-0.3596</v>
      </c>
      <c r="EB54" s="7">
        <v>-0.3596</v>
      </c>
      <c r="EC54" s="2" t="s">
        <v>140</v>
      </c>
      <c r="ED54" s="2" t="s">
        <v>129</v>
      </c>
      <c r="EE54" s="2" t="s">
        <v>1120</v>
      </c>
      <c r="EF54" s="2" t="s">
        <v>1121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166</v>
      </c>
      <c r="EQ54" s="2" t="s">
        <v>1122</v>
      </c>
      <c r="ER54" s="2" t="s">
        <v>1123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166</v>
      </c>
      <c r="FC54" s="2" t="s">
        <v>1123</v>
      </c>
      <c r="FD54" s="2" t="s">
        <v>1124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171</v>
      </c>
      <c r="FN54" s="2" t="s">
        <v>129</v>
      </c>
      <c r="FO54" s="2" t="s">
        <v>292</v>
      </c>
      <c r="FP54" s="2" t="s">
        <v>132</v>
      </c>
      <c r="FQ54" s="2" t="s">
        <v>142</v>
      </c>
      <c r="FR54" s="2" t="s">
        <v>132</v>
      </c>
      <c r="FS54" s="4">
        <v>4</v>
      </c>
      <c r="FT54" s="8">
        <v>288.48</v>
      </c>
      <c r="FU54" s="4"/>
      <c r="FV54" s="8"/>
      <c r="FW54" s="7"/>
      <c r="FX54" s="7"/>
      <c r="FY54" s="2" t="s">
        <v>140</v>
      </c>
      <c r="FZ54" s="2" t="s">
        <v>129</v>
      </c>
      <c r="GA54" s="2" t="s">
        <v>157</v>
      </c>
      <c r="GB54" s="2" t="s">
        <v>592</v>
      </c>
      <c r="GC54" s="2" t="s">
        <v>142</v>
      </c>
      <c r="GD54" s="2" t="s">
        <v>132</v>
      </c>
      <c r="GE54" s="4">
        <v>2</v>
      </c>
      <c r="GF54" s="8">
        <v>164.98</v>
      </c>
      <c r="GG54" s="4">
        <v>8</v>
      </c>
      <c r="GH54" s="8">
        <v>659.92</v>
      </c>
      <c r="GI54" s="7">
        <v>-0.75</v>
      </c>
      <c r="GJ54" s="7">
        <v>-0.75</v>
      </c>
      <c r="GK54" s="2" t="s">
        <v>140</v>
      </c>
      <c r="GL54" s="2" t="s">
        <v>129</v>
      </c>
      <c r="GM54" s="2" t="s">
        <v>1125</v>
      </c>
      <c r="GN54" s="2" t="s">
        <v>1126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162</v>
      </c>
      <c r="GZ54" s="2" t="s">
        <v>132</v>
      </c>
      <c r="HA54" s="2" t="s">
        <v>142</v>
      </c>
      <c r="HB54" s="2" t="s">
        <v>132</v>
      </c>
      <c r="HC54" s="4"/>
      <c r="HD54" s="8"/>
      <c r="HE54" s="4">
        <v>4</v>
      </c>
      <c r="HF54" s="8">
        <v>329.96</v>
      </c>
      <c r="HG54" s="7">
        <v>-1</v>
      </c>
      <c r="HH54" s="7">
        <v>-1</v>
      </c>
      <c r="HI54" s="2" t="s">
        <v>140</v>
      </c>
      <c r="HJ54" s="2" t="s">
        <v>129</v>
      </c>
      <c r="HK54" s="2" t="s">
        <v>1127</v>
      </c>
      <c r="HL54" s="2" t="s">
        <v>602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165</v>
      </c>
      <c r="HV54" s="2" t="s">
        <v>129</v>
      </c>
      <c r="HW54" s="2" t="s">
        <v>132</v>
      </c>
      <c r="HX54" s="2" t="s">
        <v>132</v>
      </c>
      <c r="HY54" s="2" t="s">
        <v>142</v>
      </c>
      <c r="HZ54" s="2" t="s">
        <v>132</v>
      </c>
      <c r="IA54" s="4"/>
      <c r="IB54" s="8"/>
      <c r="IC54" s="4">
        <v>6</v>
      </c>
      <c r="ID54" s="8">
        <v>471.36</v>
      </c>
      <c r="IE54" s="7">
        <v>-1</v>
      </c>
      <c r="IF54" s="7">
        <v>-1</v>
      </c>
      <c r="IG54" s="2" t="s">
        <v>140</v>
      </c>
      <c r="IH54" s="2" t="s">
        <v>166</v>
      </c>
      <c r="II54" s="2" t="s">
        <v>1128</v>
      </c>
      <c r="IJ54" s="2" t="s">
        <v>1129</v>
      </c>
      <c r="IK54" s="2" t="s">
        <v>142</v>
      </c>
      <c r="IL54" s="2" t="s">
        <v>132</v>
      </c>
      <c r="IM54" s="4">
        <v>7</v>
      </c>
      <c r="IN54" s="8">
        <v>555.72</v>
      </c>
      <c r="IO54" s="4">
        <v>5</v>
      </c>
      <c r="IP54" s="8">
        <v>424.2</v>
      </c>
      <c r="IQ54" s="7">
        <v>0.4</v>
      </c>
      <c r="IR54" s="7">
        <v>0.31</v>
      </c>
      <c r="IS54" s="2" t="s">
        <v>140</v>
      </c>
      <c r="IT54" s="2" t="s">
        <v>129</v>
      </c>
      <c r="IU54" s="2" t="s">
        <v>1130</v>
      </c>
      <c r="IV54" s="2" t="s">
        <v>1131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159</v>
      </c>
      <c r="JF54" s="2" t="s">
        <v>129</v>
      </c>
      <c r="JG54" s="2" t="s">
        <v>132</v>
      </c>
      <c r="JH54" s="2" t="s">
        <v>132</v>
      </c>
      <c r="JI54" s="2" t="s">
        <v>142</v>
      </c>
      <c r="JJ54" s="2" t="s">
        <v>132</v>
      </c>
      <c r="JK54" s="4">
        <v>3</v>
      </c>
      <c r="JL54" s="8">
        <v>241.8</v>
      </c>
      <c r="JM54" s="4">
        <v>3</v>
      </c>
      <c r="JN54" s="8">
        <v>254.52</v>
      </c>
      <c r="JO54" s="7"/>
      <c r="JP54" s="7">
        <v>-0.05</v>
      </c>
      <c r="JQ54" s="2" t="s">
        <v>140</v>
      </c>
      <c r="JR54" s="2" t="s">
        <v>129</v>
      </c>
      <c r="JS54" s="2" t="s">
        <v>1132</v>
      </c>
      <c r="JT54" s="2" t="s">
        <v>1133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1134</v>
      </c>
      <c r="KF54" s="2" t="s">
        <v>1135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140</v>
      </c>
      <c r="KP54" s="2" t="s">
        <v>166</v>
      </c>
      <c r="KQ54" s="2" t="s">
        <v>175</v>
      </c>
      <c r="KR54" s="2" t="s">
        <v>608</v>
      </c>
      <c r="KS54" s="2" t="s">
        <v>142</v>
      </c>
      <c r="KT54" s="2" t="s">
        <v>132</v>
      </c>
      <c r="KU54" s="4">
        <v>6</v>
      </c>
      <c r="KV54" s="8">
        <v>451.98</v>
      </c>
      <c r="KW54" s="4">
        <v>188</v>
      </c>
      <c r="KX54" s="8">
        <v>14162.04</v>
      </c>
      <c r="KY54" s="7">
        <v>-0.9681</v>
      </c>
      <c r="KZ54" s="7">
        <v>-0.9681</v>
      </c>
      <c r="LA54" s="2" t="s">
        <v>140</v>
      </c>
      <c r="LB54" s="2" t="s">
        <v>177</v>
      </c>
      <c r="LC54" s="2" t="s">
        <v>1136</v>
      </c>
      <c r="LD54" s="2" t="s">
        <v>1125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140</v>
      </c>
      <c r="LN54" s="2" t="s">
        <v>129</v>
      </c>
      <c r="LO54" s="2" t="s">
        <v>1137</v>
      </c>
      <c r="LP54" s="2" t="s">
        <v>132</v>
      </c>
      <c r="LQ54" s="2" t="s">
        <v>142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159</v>
      </c>
      <c r="ML54" s="2" t="s">
        <v>129</v>
      </c>
      <c r="MM54" s="2" t="s">
        <v>132</v>
      </c>
      <c r="MN54" s="2" t="s">
        <v>132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140</v>
      </c>
      <c r="MX54" s="2" t="s">
        <v>129</v>
      </c>
      <c r="MY54" s="2" t="s">
        <v>1138</v>
      </c>
      <c r="MZ54" s="2" t="s">
        <v>1139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178</v>
      </c>
      <c r="NV54" s="2" t="s">
        <v>129</v>
      </c>
      <c r="NW54" s="2" t="s">
        <v>132</v>
      </c>
      <c r="NX54" s="2" t="s">
        <v>132</v>
      </c>
      <c r="NY54" s="2" t="s">
        <v>142</v>
      </c>
      <c r="NZ54" s="2" t="s">
        <v>132</v>
      </c>
      <c r="OA54" s="4"/>
      <c r="OB54" s="8"/>
      <c r="OC54" s="4"/>
      <c r="OD54" s="8"/>
      <c r="OE54" s="7"/>
      <c r="OF54" s="7"/>
      <c r="OG54" s="2" t="s">
        <v>178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178</v>
      </c>
      <c r="PF54" s="2" t="s">
        <v>129</v>
      </c>
      <c r="PG54" s="2" t="s">
        <v>132</v>
      </c>
      <c r="PH54" s="2" t="s">
        <v>132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178</v>
      </c>
      <c r="PR54" s="2" t="s">
        <v>166</v>
      </c>
      <c r="PS54" s="2" t="s">
        <v>132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182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140</v>
      </c>
      <c r="RB54" s="2" t="s">
        <v>166</v>
      </c>
      <c r="RC54" s="2" t="s">
        <v>1140</v>
      </c>
      <c r="RD54" s="2" t="s">
        <v>983</v>
      </c>
      <c r="RE54" s="2" t="s">
        <v>142</v>
      </c>
      <c r="RF54" s="2" t="s">
        <v>132</v>
      </c>
      <c r="RG54" s="4"/>
      <c r="RH54" s="8"/>
      <c r="RI54" s="4"/>
      <c r="RJ54" s="8"/>
      <c r="RK54" s="7"/>
      <c r="RL54" s="7"/>
      <c r="RM54" s="2" t="s">
        <v>427</v>
      </c>
      <c r="RN54" s="2" t="s">
        <v>129</v>
      </c>
      <c r="RO54" s="2" t="s">
        <v>132</v>
      </c>
      <c r="RP54" s="2" t="s">
        <v>132</v>
      </c>
      <c r="RQ54" s="2" t="s">
        <v>142</v>
      </c>
      <c r="RR54" s="2" t="s">
        <v>183</v>
      </c>
    </row>
    <row r="55">
      <c r="A55" s="2" t="s">
        <v>1141</v>
      </c>
      <c r="B55" s="2" t="s">
        <v>121</v>
      </c>
      <c r="C55" s="2" t="s">
        <v>122</v>
      </c>
      <c r="D55" s="2" t="s">
        <v>1104</v>
      </c>
      <c r="E55" s="2" t="s">
        <v>1105</v>
      </c>
      <c r="F55" s="2" t="s">
        <v>1106</v>
      </c>
      <c r="G55" s="2" t="s">
        <v>1106</v>
      </c>
      <c r="H55" s="2" t="s">
        <v>1106</v>
      </c>
      <c r="I55" s="2" t="s">
        <v>1107</v>
      </c>
      <c r="J55" s="2" t="s">
        <v>127</v>
      </c>
      <c r="K55" s="2" t="s">
        <v>347</v>
      </c>
      <c r="L55" s="3">
        <v>67.34</v>
      </c>
      <c r="M55" s="3">
        <v>70.71</v>
      </c>
      <c r="N55" s="3">
        <v>124.94</v>
      </c>
      <c r="O55" s="2" t="s">
        <v>129</v>
      </c>
      <c r="P55" s="2" t="s">
        <v>348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315</v>
      </c>
      <c r="V55" s="2" t="s">
        <v>815</v>
      </c>
      <c r="W55" s="2" t="s">
        <v>1079</v>
      </c>
      <c r="X55" s="2" t="s">
        <v>247</v>
      </c>
      <c r="Y55" s="2" t="s">
        <v>1142</v>
      </c>
      <c r="Z55" s="4">
        <v>34</v>
      </c>
      <c r="AA55" s="4">
        <f>=ROUNDDOWN(6.8,0)</f>
      </c>
      <c r="AB55" s="5">
        <v>5</v>
      </c>
      <c r="AC55" s="2" t="s">
        <v>1143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318</v>
      </c>
      <c r="AQ55" s="8">
        <v>26368.42</v>
      </c>
      <c r="AR55" s="4">
        <v>465</v>
      </c>
      <c r="AS55" s="8">
        <v>38624.35</v>
      </c>
      <c r="AT55" s="7">
        <v>-0.3161</v>
      </c>
      <c r="AU55" s="7">
        <v>-0.3173</v>
      </c>
      <c r="AV55" s="4">
        <v>318</v>
      </c>
      <c r="AW55" s="8">
        <v>26368.42</v>
      </c>
      <c r="AX55" s="4">
        <v>465</v>
      </c>
      <c r="AY55" s="8">
        <v>38624.35</v>
      </c>
      <c r="AZ55" s="7">
        <v>-0.3161</v>
      </c>
      <c r="BA55" s="7">
        <v>-0.3173</v>
      </c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0.2272</v>
      </c>
      <c r="BJ55" s="4">
        <v>318</v>
      </c>
      <c r="BK55" s="8">
        <v>26368.42</v>
      </c>
      <c r="BL55" s="2" t="s">
        <v>1144</v>
      </c>
      <c r="BM55" s="7">
        <v>1</v>
      </c>
      <c r="BN55" s="7">
        <v>1</v>
      </c>
      <c r="BO55" s="4">
        <v>160</v>
      </c>
      <c r="BP55" s="8">
        <v>13766.4</v>
      </c>
      <c r="BQ55" s="4">
        <v>235</v>
      </c>
      <c r="BR55" s="8">
        <v>20219.4</v>
      </c>
      <c r="BS55" s="7">
        <v>-0.3191</v>
      </c>
      <c r="BT55" s="7">
        <v>-0.3191</v>
      </c>
      <c r="BU55" s="2" t="s">
        <v>140</v>
      </c>
      <c r="BV55" s="2" t="s">
        <v>129</v>
      </c>
      <c r="BW55" s="2" t="s">
        <v>132</v>
      </c>
      <c r="BX55" s="2" t="s">
        <v>154</v>
      </c>
      <c r="BY55" s="2" t="s">
        <v>142</v>
      </c>
      <c r="BZ55" s="2" t="s">
        <v>132</v>
      </c>
      <c r="CA55" s="4">
        <v>7</v>
      </c>
      <c r="CB55" s="8">
        <v>452.28</v>
      </c>
      <c r="CC55" s="4">
        <v>3</v>
      </c>
      <c r="CD55" s="8">
        <v>247.47</v>
      </c>
      <c r="CE55" s="7">
        <v>1.3333</v>
      </c>
      <c r="CF55" s="7">
        <v>0.8276</v>
      </c>
      <c r="CG55" s="2" t="s">
        <v>140</v>
      </c>
      <c r="CH55" s="2" t="s">
        <v>129</v>
      </c>
      <c r="CI55" s="2" t="s">
        <v>913</v>
      </c>
      <c r="CJ55" s="2" t="s">
        <v>335</v>
      </c>
      <c r="CK55" s="2" t="s">
        <v>142</v>
      </c>
      <c r="CL55" s="2" t="s">
        <v>132</v>
      </c>
      <c r="CM55" s="4">
        <v>15</v>
      </c>
      <c r="CN55" s="8">
        <v>1172.77</v>
      </c>
      <c r="CO55" s="4">
        <v>58</v>
      </c>
      <c r="CP55" s="8">
        <v>4566.93</v>
      </c>
      <c r="CQ55" s="7">
        <v>-0.7414</v>
      </c>
      <c r="CR55" s="7">
        <v>-0.7432</v>
      </c>
      <c r="CS55" s="2" t="s">
        <v>140</v>
      </c>
      <c r="CT55" s="2" t="s">
        <v>129</v>
      </c>
      <c r="CU55" s="2" t="s">
        <v>1142</v>
      </c>
      <c r="CV55" s="2" t="s">
        <v>894</v>
      </c>
      <c r="CW55" s="2" t="s">
        <v>142</v>
      </c>
      <c r="CX55" s="2" t="s">
        <v>132</v>
      </c>
      <c r="CY55" s="4">
        <v>35</v>
      </c>
      <c r="CZ55" s="8">
        <v>2887.15</v>
      </c>
      <c r="DA55" s="4">
        <v>33</v>
      </c>
      <c r="DB55" s="8">
        <v>2722.17</v>
      </c>
      <c r="DC55" s="7">
        <v>0.0606</v>
      </c>
      <c r="DD55" s="7">
        <v>0.0606</v>
      </c>
      <c r="DE55" s="2" t="s">
        <v>140</v>
      </c>
      <c r="DF55" s="2" t="s">
        <v>129</v>
      </c>
      <c r="DG55" s="2" t="s">
        <v>199</v>
      </c>
      <c r="DH55" s="2" t="s">
        <v>913</v>
      </c>
      <c r="DI55" s="2" t="s">
        <v>142</v>
      </c>
      <c r="DJ55" s="2" t="s">
        <v>132</v>
      </c>
      <c r="DK55" s="4">
        <v>33</v>
      </c>
      <c r="DL55" s="8">
        <v>2604.03</v>
      </c>
      <c r="DM55" s="4">
        <v>60</v>
      </c>
      <c r="DN55" s="8">
        <v>4734.6</v>
      </c>
      <c r="DO55" s="7">
        <v>-0.45</v>
      </c>
      <c r="DP55" s="7">
        <v>-0.45</v>
      </c>
      <c r="DQ55" s="2" t="s">
        <v>140</v>
      </c>
      <c r="DR55" s="2" t="s">
        <v>129</v>
      </c>
      <c r="DS55" s="2" t="s">
        <v>877</v>
      </c>
      <c r="DT55" s="2" t="s">
        <v>771</v>
      </c>
      <c r="DU55" s="2" t="s">
        <v>142</v>
      </c>
      <c r="DV55" s="2" t="s">
        <v>132</v>
      </c>
      <c r="DW55" s="4">
        <v>9</v>
      </c>
      <c r="DX55" s="8">
        <v>766.8</v>
      </c>
      <c r="DY55" s="4">
        <v>20</v>
      </c>
      <c r="DZ55" s="8">
        <v>1704</v>
      </c>
      <c r="EA55" s="7">
        <v>-0.55</v>
      </c>
      <c r="EB55" s="7">
        <v>-0.55</v>
      </c>
      <c r="EC55" s="2" t="s">
        <v>140</v>
      </c>
      <c r="ED55" s="2" t="s">
        <v>129</v>
      </c>
      <c r="EE55" s="2" t="s">
        <v>416</v>
      </c>
      <c r="EF55" s="2" t="s">
        <v>160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228</v>
      </c>
      <c r="ER55" s="2" t="s">
        <v>551</v>
      </c>
      <c r="ES55" s="2" t="s">
        <v>142</v>
      </c>
      <c r="ET55" s="2" t="s">
        <v>132</v>
      </c>
      <c r="EU55" s="4">
        <v>30</v>
      </c>
      <c r="EV55" s="8">
        <v>2474.7</v>
      </c>
      <c r="EW55" s="4">
        <v>14</v>
      </c>
      <c r="EX55" s="8">
        <v>1154.86</v>
      </c>
      <c r="EY55" s="7">
        <v>1.1429</v>
      </c>
      <c r="EZ55" s="7">
        <v>1.1429</v>
      </c>
      <c r="FA55" s="2" t="s">
        <v>140</v>
      </c>
      <c r="FB55" s="2" t="s">
        <v>129</v>
      </c>
      <c r="FC55" s="2" t="s">
        <v>154</v>
      </c>
      <c r="FD55" s="2" t="s">
        <v>380</v>
      </c>
      <c r="FE55" s="2" t="s">
        <v>142</v>
      </c>
      <c r="FF55" s="2" t="s">
        <v>132</v>
      </c>
      <c r="FG55" s="4">
        <v>19</v>
      </c>
      <c r="FH55" s="8">
        <v>1445.48</v>
      </c>
      <c r="FI55" s="4">
        <v>4</v>
      </c>
      <c r="FJ55" s="8">
        <v>314.24</v>
      </c>
      <c r="FK55" s="7">
        <v>3.75</v>
      </c>
      <c r="FL55" s="7">
        <v>3.5999</v>
      </c>
      <c r="FM55" s="2" t="s">
        <v>140</v>
      </c>
      <c r="FN55" s="2" t="s">
        <v>129</v>
      </c>
      <c r="FO55" s="2" t="s">
        <v>646</v>
      </c>
      <c r="FP55" s="2" t="s">
        <v>546</v>
      </c>
      <c r="FQ55" s="2" t="s">
        <v>142</v>
      </c>
      <c r="FR55" s="2" t="s">
        <v>132</v>
      </c>
      <c r="FS55" s="4">
        <v>3</v>
      </c>
      <c r="FT55" s="8">
        <v>229.08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157</v>
      </c>
      <c r="GB55" s="2" t="s">
        <v>592</v>
      </c>
      <c r="GC55" s="2" t="s">
        <v>142</v>
      </c>
      <c r="GD55" s="2" t="s">
        <v>132</v>
      </c>
      <c r="GE55" s="4">
        <v>4</v>
      </c>
      <c r="GF55" s="8">
        <v>329.96</v>
      </c>
      <c r="GG55" s="4">
        <v>3</v>
      </c>
      <c r="GH55" s="8">
        <v>247.47</v>
      </c>
      <c r="GI55" s="7">
        <v>0.3333</v>
      </c>
      <c r="GJ55" s="7">
        <v>0.3333</v>
      </c>
      <c r="GK55" s="2" t="s">
        <v>140</v>
      </c>
      <c r="GL55" s="2" t="s">
        <v>129</v>
      </c>
      <c r="GM55" s="2" t="s">
        <v>205</v>
      </c>
      <c r="GN55" s="2" t="s">
        <v>1145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171</v>
      </c>
      <c r="GX55" s="2" t="s">
        <v>129</v>
      </c>
      <c r="GY55" s="2" t="s">
        <v>162</v>
      </c>
      <c r="GZ55" s="2" t="s">
        <v>132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879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165</v>
      </c>
      <c r="HV55" s="2" t="s">
        <v>129</v>
      </c>
      <c r="HW55" s="2" t="s">
        <v>132</v>
      </c>
      <c r="HX55" s="2" t="s">
        <v>132</v>
      </c>
      <c r="HY55" s="2" t="s">
        <v>142</v>
      </c>
      <c r="HZ55" s="2" t="s">
        <v>132</v>
      </c>
      <c r="IA55" s="4">
        <v>1</v>
      </c>
      <c r="IB55" s="8">
        <v>78.56</v>
      </c>
      <c r="IC55" s="4">
        <v>4</v>
      </c>
      <c r="ID55" s="8">
        <v>314.24</v>
      </c>
      <c r="IE55" s="7">
        <v>-0.75</v>
      </c>
      <c r="IF55" s="7">
        <v>-0.75</v>
      </c>
      <c r="IG55" s="2" t="s">
        <v>140</v>
      </c>
      <c r="IH55" s="2" t="s">
        <v>166</v>
      </c>
      <c r="II55" s="2" t="s">
        <v>416</v>
      </c>
      <c r="IJ55" s="2" t="s">
        <v>1146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363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159</v>
      </c>
      <c r="JF55" s="2" t="s">
        <v>129</v>
      </c>
      <c r="JG55" s="2" t="s">
        <v>132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1147</v>
      </c>
      <c r="JT55" s="2" t="s">
        <v>132</v>
      </c>
      <c r="JU55" s="2" t="s">
        <v>142</v>
      </c>
      <c r="JV55" s="2" t="s">
        <v>132</v>
      </c>
      <c r="JW55" s="4"/>
      <c r="JX55" s="8"/>
      <c r="JY55" s="4">
        <v>1</v>
      </c>
      <c r="JZ55" s="8">
        <v>110.24</v>
      </c>
      <c r="KA55" s="7">
        <v>-1</v>
      </c>
      <c r="KB55" s="7">
        <v>-1</v>
      </c>
      <c r="KC55" s="2" t="s">
        <v>140</v>
      </c>
      <c r="KD55" s="2" t="s">
        <v>129</v>
      </c>
      <c r="KE55" s="2" t="s">
        <v>1148</v>
      </c>
      <c r="KF55" s="2" t="s">
        <v>202</v>
      </c>
      <c r="KG55" s="2" t="s">
        <v>142</v>
      </c>
      <c r="KH55" s="2" t="s">
        <v>132</v>
      </c>
      <c r="KI55" s="4">
        <v>2</v>
      </c>
      <c r="KJ55" s="8">
        <v>161.21</v>
      </c>
      <c r="KK55" s="4">
        <v>3</v>
      </c>
      <c r="KL55" s="8">
        <v>254.55</v>
      </c>
      <c r="KM55" s="7">
        <v>-0.3333</v>
      </c>
      <c r="KN55" s="7">
        <v>-0.3667</v>
      </c>
      <c r="KO55" s="2" t="s">
        <v>140</v>
      </c>
      <c r="KP55" s="2" t="s">
        <v>166</v>
      </c>
      <c r="KQ55" s="2" t="s">
        <v>575</v>
      </c>
      <c r="KR55" s="2" t="s">
        <v>1149</v>
      </c>
      <c r="KS55" s="2" t="s">
        <v>142</v>
      </c>
      <c r="KT55" s="2" t="s">
        <v>132</v>
      </c>
      <c r="KU55" s="4"/>
      <c r="KV55" s="8"/>
      <c r="KW55" s="4">
        <v>27</v>
      </c>
      <c r="KX55" s="8">
        <v>2034.18</v>
      </c>
      <c r="KY55" s="7">
        <v>-1</v>
      </c>
      <c r="KZ55" s="7">
        <v>-1</v>
      </c>
      <c r="LA55" s="2" t="s">
        <v>140</v>
      </c>
      <c r="LB55" s="2" t="s">
        <v>177</v>
      </c>
      <c r="LC55" s="2" t="s">
        <v>884</v>
      </c>
      <c r="LD55" s="2" t="s">
        <v>1150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140</v>
      </c>
      <c r="LN55" s="2" t="s">
        <v>129</v>
      </c>
      <c r="LO55" s="2" t="s">
        <v>1151</v>
      </c>
      <c r="LP55" s="2" t="s">
        <v>1152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178</v>
      </c>
      <c r="LZ55" s="2" t="s">
        <v>166</v>
      </c>
      <c r="MA55" s="2" t="s">
        <v>132</v>
      </c>
      <c r="MB55" s="2" t="s">
        <v>132</v>
      </c>
      <c r="MC55" s="2" t="s">
        <v>142</v>
      </c>
      <c r="MD55" s="2" t="s">
        <v>132</v>
      </c>
      <c r="ME55" s="4"/>
      <c r="MF55" s="8"/>
      <c r="MG55" s="4"/>
      <c r="MH55" s="8"/>
      <c r="MI55" s="7"/>
      <c r="MJ55" s="7"/>
      <c r="MK55" s="2" t="s">
        <v>159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140</v>
      </c>
      <c r="MX55" s="2" t="s">
        <v>129</v>
      </c>
      <c r="MY55" s="2" t="s">
        <v>179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178</v>
      </c>
      <c r="NV55" s="2" t="s">
        <v>129</v>
      </c>
      <c r="NW55" s="2" t="s">
        <v>132</v>
      </c>
      <c r="NX55" s="2" t="s">
        <v>132</v>
      </c>
      <c r="NY55" s="2" t="s">
        <v>142</v>
      </c>
      <c r="NZ55" s="2" t="s">
        <v>132</v>
      </c>
      <c r="OA55" s="4"/>
      <c r="OB55" s="8"/>
      <c r="OC55" s="4"/>
      <c r="OD55" s="8"/>
      <c r="OE55" s="7"/>
      <c r="OF55" s="7"/>
      <c r="OG55" s="2" t="s">
        <v>178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181</v>
      </c>
      <c r="OT55" s="2" t="s">
        <v>129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178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178</v>
      </c>
      <c r="PR55" s="2" t="s">
        <v>166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159</v>
      </c>
      <c r="RB55" s="2" t="s">
        <v>166</v>
      </c>
      <c r="RC55" s="2" t="s">
        <v>132</v>
      </c>
      <c r="RD55" s="2" t="s">
        <v>132</v>
      </c>
      <c r="RE55" s="2" t="s">
        <v>142</v>
      </c>
      <c r="RF55" s="2" t="s">
        <v>132</v>
      </c>
      <c r="RG55" s="4"/>
      <c r="RH55" s="8"/>
      <c r="RI55" s="4"/>
      <c r="RJ55" s="8"/>
      <c r="RK55" s="7"/>
      <c r="RL55" s="7"/>
      <c r="RM55" s="2" t="s">
        <v>178</v>
      </c>
      <c r="RN55" s="2" t="s">
        <v>129</v>
      </c>
      <c r="RO55" s="2" t="s">
        <v>132</v>
      </c>
      <c r="RP55" s="2" t="s">
        <v>132</v>
      </c>
      <c r="RQ55" s="2" t="s">
        <v>142</v>
      </c>
      <c r="RR55" s="2" t="s">
        <v>183</v>
      </c>
    </row>
    <row r="56">
      <c r="A56" s="2" t="s">
        <v>1153</v>
      </c>
      <c r="B56" s="2" t="s">
        <v>121</v>
      </c>
      <c r="C56" s="2" t="s">
        <v>122</v>
      </c>
      <c r="D56" s="2" t="s">
        <v>1104</v>
      </c>
      <c r="E56" s="2" t="s">
        <v>1105</v>
      </c>
      <c r="F56" s="2" t="s">
        <v>1106</v>
      </c>
      <c r="G56" s="2" t="s">
        <v>1106</v>
      </c>
      <c r="H56" s="2" t="s">
        <v>1106</v>
      </c>
      <c r="I56" s="2" t="s">
        <v>1107</v>
      </c>
      <c r="J56" s="2" t="s">
        <v>127</v>
      </c>
      <c r="K56" s="2" t="s">
        <v>313</v>
      </c>
      <c r="L56" s="3">
        <v>63.6</v>
      </c>
      <c r="M56" s="3">
        <v>66.78</v>
      </c>
      <c r="N56" s="3">
        <v>124.94</v>
      </c>
      <c r="O56" s="2" t="s">
        <v>129</v>
      </c>
      <c r="P56" s="2" t="s">
        <v>348</v>
      </c>
      <c r="Q56" s="2" t="s">
        <v>131</v>
      </c>
      <c r="R56" s="2" t="s">
        <v>132</v>
      </c>
      <c r="S56" s="2" t="s">
        <v>1154</v>
      </c>
      <c r="T56" s="2" t="s">
        <v>132</v>
      </c>
      <c r="U56" s="2" t="s">
        <v>315</v>
      </c>
      <c r="V56" s="2" t="s">
        <v>815</v>
      </c>
      <c r="W56" s="2" t="s">
        <v>1079</v>
      </c>
      <c r="X56" s="2" t="s">
        <v>132</v>
      </c>
      <c r="Y56" s="2" t="s">
        <v>1155</v>
      </c>
      <c r="Z56" s="4">
        <v>21</v>
      </c>
      <c r="AA56" s="4">
        <f>=ROUNDDOWN(3,0)</f>
      </c>
      <c r="AB56" s="5">
        <v>7</v>
      </c>
      <c r="AC56" s="2" t="s">
        <v>1011</v>
      </c>
      <c r="AD56" s="4">
        <v>150</v>
      </c>
      <c r="AE56" s="4">
        <v>150</v>
      </c>
      <c r="AF56" s="6">
        <v>63</v>
      </c>
      <c r="AG56" s="6"/>
      <c r="AH56" s="7">
        <v>0.9205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306</v>
      </c>
      <c r="AQ56" s="8">
        <v>24528.71</v>
      </c>
      <c r="AR56" s="4">
        <v>564</v>
      </c>
      <c r="AS56" s="8">
        <v>45680.28</v>
      </c>
      <c r="AT56" s="7">
        <v>-0.4574</v>
      </c>
      <c r="AU56" s="7">
        <v>-0.463</v>
      </c>
      <c r="AV56" s="4">
        <v>306</v>
      </c>
      <c r="AW56" s="8">
        <v>24528.71</v>
      </c>
      <c r="AX56" s="4">
        <v>564</v>
      </c>
      <c r="AY56" s="8">
        <v>45680.28</v>
      </c>
      <c r="AZ56" s="7">
        <v>-0.4574</v>
      </c>
      <c r="BA56" s="7">
        <v>-0.463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0.2113</v>
      </c>
      <c r="BJ56" s="4">
        <v>306</v>
      </c>
      <c r="BK56" s="8">
        <v>24528.71</v>
      </c>
      <c r="BL56" s="2" t="s">
        <v>1156</v>
      </c>
      <c r="BM56" s="7">
        <v>1</v>
      </c>
      <c r="BN56" s="7">
        <v>1</v>
      </c>
      <c r="BO56" s="4">
        <v>152</v>
      </c>
      <c r="BP56" s="8">
        <v>12477.68</v>
      </c>
      <c r="BQ56" s="4">
        <v>256</v>
      </c>
      <c r="BR56" s="8">
        <v>21015.04</v>
      </c>
      <c r="BS56" s="7">
        <v>-0.4062</v>
      </c>
      <c r="BT56" s="7">
        <v>-0.4062</v>
      </c>
      <c r="BU56" s="2" t="s">
        <v>140</v>
      </c>
      <c r="BV56" s="2" t="s">
        <v>129</v>
      </c>
      <c r="BW56" s="2" t="s">
        <v>132</v>
      </c>
      <c r="BX56" s="2" t="s">
        <v>1157</v>
      </c>
      <c r="BY56" s="2" t="s">
        <v>142</v>
      </c>
      <c r="BZ56" s="2" t="s">
        <v>132</v>
      </c>
      <c r="CA56" s="4">
        <v>7</v>
      </c>
      <c r="CB56" s="8">
        <v>460.61</v>
      </c>
      <c r="CC56" s="4">
        <v>4</v>
      </c>
      <c r="CD56" s="8">
        <v>296.97</v>
      </c>
      <c r="CE56" s="7">
        <v>0.75</v>
      </c>
      <c r="CF56" s="7">
        <v>0.551</v>
      </c>
      <c r="CG56" s="2" t="s">
        <v>140</v>
      </c>
      <c r="CH56" s="2" t="s">
        <v>129</v>
      </c>
      <c r="CI56" s="2" t="s">
        <v>1113</v>
      </c>
      <c r="CJ56" s="2" t="s">
        <v>1158</v>
      </c>
      <c r="CK56" s="2" t="s">
        <v>142</v>
      </c>
      <c r="CL56" s="2" t="s">
        <v>132</v>
      </c>
      <c r="CM56" s="4">
        <v>11</v>
      </c>
      <c r="CN56" s="8">
        <v>979.53</v>
      </c>
      <c r="CO56" s="4">
        <v>64</v>
      </c>
      <c r="CP56" s="8">
        <v>5169.02</v>
      </c>
      <c r="CQ56" s="7">
        <v>-0.8281</v>
      </c>
      <c r="CR56" s="7">
        <v>-0.8105</v>
      </c>
      <c r="CS56" s="2" t="s">
        <v>140</v>
      </c>
      <c r="CT56" s="2" t="s">
        <v>129</v>
      </c>
      <c r="CU56" s="2" t="s">
        <v>1115</v>
      </c>
      <c r="CV56" s="2" t="s">
        <v>1159</v>
      </c>
      <c r="CW56" s="2" t="s">
        <v>142</v>
      </c>
      <c r="CX56" s="2" t="s">
        <v>132</v>
      </c>
      <c r="CY56" s="4">
        <v>35</v>
      </c>
      <c r="CZ56" s="8">
        <v>2588.6</v>
      </c>
      <c r="DA56" s="4">
        <v>39</v>
      </c>
      <c r="DB56" s="8">
        <v>2884.44</v>
      </c>
      <c r="DC56" s="7">
        <v>-0.1026</v>
      </c>
      <c r="DD56" s="7">
        <v>-0.1026</v>
      </c>
      <c r="DE56" s="2" t="s">
        <v>140</v>
      </c>
      <c r="DF56" s="2" t="s">
        <v>129</v>
      </c>
      <c r="DG56" s="2" t="s">
        <v>1160</v>
      </c>
      <c r="DH56" s="2" t="s">
        <v>1161</v>
      </c>
      <c r="DI56" s="2" t="s">
        <v>142</v>
      </c>
      <c r="DJ56" s="2" t="s">
        <v>132</v>
      </c>
      <c r="DK56" s="4">
        <v>18</v>
      </c>
      <c r="DL56" s="8">
        <v>1420.38</v>
      </c>
      <c r="DM56" s="4">
        <v>80</v>
      </c>
      <c r="DN56" s="8">
        <v>6312.8</v>
      </c>
      <c r="DO56" s="7">
        <v>-0.775</v>
      </c>
      <c r="DP56" s="7">
        <v>-0.775</v>
      </c>
      <c r="DQ56" s="2" t="s">
        <v>140</v>
      </c>
      <c r="DR56" s="2" t="s">
        <v>129</v>
      </c>
      <c r="DS56" s="2" t="s">
        <v>1162</v>
      </c>
      <c r="DT56" s="2" t="s">
        <v>1163</v>
      </c>
      <c r="DU56" s="2" t="s">
        <v>142</v>
      </c>
      <c r="DV56" s="2" t="s">
        <v>132</v>
      </c>
      <c r="DW56" s="4">
        <v>25</v>
      </c>
      <c r="DX56" s="8">
        <v>2130</v>
      </c>
      <c r="DY56" s="4">
        <v>52</v>
      </c>
      <c r="DZ56" s="8">
        <v>4430.4</v>
      </c>
      <c r="EA56" s="7">
        <v>-0.5192</v>
      </c>
      <c r="EB56" s="7">
        <v>-0.5192</v>
      </c>
      <c r="EC56" s="2" t="s">
        <v>140</v>
      </c>
      <c r="ED56" s="2" t="s">
        <v>129</v>
      </c>
      <c r="EE56" s="2" t="s">
        <v>1164</v>
      </c>
      <c r="EF56" s="2" t="s">
        <v>1165</v>
      </c>
      <c r="EG56" s="2" t="s">
        <v>142</v>
      </c>
      <c r="EH56" s="2" t="s">
        <v>132</v>
      </c>
      <c r="EI56" s="4">
        <v>2</v>
      </c>
      <c r="EJ56" s="8">
        <v>172</v>
      </c>
      <c r="EK56" s="4">
        <v>15</v>
      </c>
      <c r="EL56" s="8">
        <v>1290</v>
      </c>
      <c r="EM56" s="7">
        <v>-0.8667</v>
      </c>
      <c r="EN56" s="7">
        <v>-0.8667</v>
      </c>
      <c r="EO56" s="2" t="s">
        <v>140</v>
      </c>
      <c r="EP56" s="2" t="s">
        <v>129</v>
      </c>
      <c r="EQ56" s="2" t="s">
        <v>1159</v>
      </c>
      <c r="ER56" s="2" t="s">
        <v>1166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166</v>
      </c>
      <c r="FC56" s="2" t="s">
        <v>1159</v>
      </c>
      <c r="FD56" s="2" t="s">
        <v>1167</v>
      </c>
      <c r="FE56" s="2" t="s">
        <v>142</v>
      </c>
      <c r="FF56" s="2" t="s">
        <v>132</v>
      </c>
      <c r="FG56" s="4">
        <v>33</v>
      </c>
      <c r="FH56" s="8">
        <v>2486.46</v>
      </c>
      <c r="FI56" s="4">
        <v>3</v>
      </c>
      <c r="FJ56" s="8">
        <v>235.68</v>
      </c>
      <c r="FK56" s="7">
        <v>10</v>
      </c>
      <c r="FL56" s="7">
        <v>9.5502</v>
      </c>
      <c r="FM56" s="2" t="s">
        <v>140</v>
      </c>
      <c r="FN56" s="2" t="s">
        <v>129</v>
      </c>
      <c r="FO56" s="2" t="s">
        <v>292</v>
      </c>
      <c r="FP56" s="2" t="s">
        <v>766</v>
      </c>
      <c r="FQ56" s="2" t="s">
        <v>142</v>
      </c>
      <c r="FR56" s="2" t="s">
        <v>132</v>
      </c>
      <c r="FS56" s="4">
        <v>9</v>
      </c>
      <c r="FT56" s="8">
        <v>663.42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157</v>
      </c>
      <c r="GB56" s="2" t="s">
        <v>1168</v>
      </c>
      <c r="GC56" s="2" t="s">
        <v>142</v>
      </c>
      <c r="GD56" s="2" t="s">
        <v>132</v>
      </c>
      <c r="GE56" s="4"/>
      <c r="GF56" s="8"/>
      <c r="GG56" s="4">
        <v>5</v>
      </c>
      <c r="GH56" s="8">
        <v>412.45</v>
      </c>
      <c r="GI56" s="7">
        <v>-1</v>
      </c>
      <c r="GJ56" s="7">
        <v>-1</v>
      </c>
      <c r="GK56" s="2" t="s">
        <v>140</v>
      </c>
      <c r="GL56" s="2" t="s">
        <v>129</v>
      </c>
      <c r="GM56" s="2" t="s">
        <v>1169</v>
      </c>
      <c r="GN56" s="2" t="s">
        <v>1170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171</v>
      </c>
      <c r="GX56" s="2" t="s">
        <v>129</v>
      </c>
      <c r="GY56" s="2" t="s">
        <v>162</v>
      </c>
      <c r="GZ56" s="2" t="s">
        <v>132</v>
      </c>
      <c r="HA56" s="2" t="s">
        <v>142</v>
      </c>
      <c r="HB56" s="2" t="s">
        <v>132</v>
      </c>
      <c r="HC56" s="4">
        <v>4</v>
      </c>
      <c r="HD56" s="8">
        <v>329.96</v>
      </c>
      <c r="HE56" s="4">
        <v>4</v>
      </c>
      <c r="HF56" s="8">
        <v>329.96</v>
      </c>
      <c r="HG56" s="7"/>
      <c r="HH56" s="7"/>
      <c r="HI56" s="2" t="s">
        <v>140</v>
      </c>
      <c r="HJ56" s="2" t="s">
        <v>129</v>
      </c>
      <c r="HK56" s="2" t="s">
        <v>1162</v>
      </c>
      <c r="HL56" s="2" t="s">
        <v>1171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165</v>
      </c>
      <c r="HV56" s="2" t="s">
        <v>129</v>
      </c>
      <c r="HW56" s="2" t="s">
        <v>132</v>
      </c>
      <c r="HX56" s="2" t="s">
        <v>132</v>
      </c>
      <c r="HY56" s="2" t="s">
        <v>142</v>
      </c>
      <c r="HZ56" s="2" t="s">
        <v>132</v>
      </c>
      <c r="IA56" s="4"/>
      <c r="IB56" s="8"/>
      <c r="IC56" s="4">
        <v>1</v>
      </c>
      <c r="ID56" s="8">
        <v>78.56</v>
      </c>
      <c r="IE56" s="7">
        <v>-1</v>
      </c>
      <c r="IF56" s="7">
        <v>-1</v>
      </c>
      <c r="IG56" s="2" t="s">
        <v>140</v>
      </c>
      <c r="IH56" s="2" t="s">
        <v>166</v>
      </c>
      <c r="II56" s="2" t="s">
        <v>1172</v>
      </c>
      <c r="IJ56" s="2" t="s">
        <v>1173</v>
      </c>
      <c r="IK56" s="2" t="s">
        <v>142</v>
      </c>
      <c r="IL56" s="2" t="s">
        <v>132</v>
      </c>
      <c r="IM56" s="4">
        <v>2</v>
      </c>
      <c r="IN56" s="8">
        <v>169.68</v>
      </c>
      <c r="IO56" s="4">
        <v>4</v>
      </c>
      <c r="IP56" s="8">
        <v>339.36</v>
      </c>
      <c r="IQ56" s="7">
        <v>-0.5</v>
      </c>
      <c r="IR56" s="7">
        <v>-0.5</v>
      </c>
      <c r="IS56" s="2" t="s">
        <v>140</v>
      </c>
      <c r="IT56" s="2" t="s">
        <v>129</v>
      </c>
      <c r="IU56" s="2" t="s">
        <v>1130</v>
      </c>
      <c r="IV56" s="2" t="s">
        <v>668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159</v>
      </c>
      <c r="JF56" s="2" t="s">
        <v>129</v>
      </c>
      <c r="JG56" s="2" t="s">
        <v>132</v>
      </c>
      <c r="JH56" s="2" t="s">
        <v>132</v>
      </c>
      <c r="JI56" s="2" t="s">
        <v>142</v>
      </c>
      <c r="JJ56" s="2" t="s">
        <v>132</v>
      </c>
      <c r="JK56" s="4">
        <v>2</v>
      </c>
      <c r="JL56" s="8">
        <v>169.68</v>
      </c>
      <c r="JM56" s="4">
        <v>4</v>
      </c>
      <c r="JN56" s="8">
        <v>339.36</v>
      </c>
      <c r="JO56" s="7">
        <v>-0.5</v>
      </c>
      <c r="JP56" s="7">
        <v>-0.5</v>
      </c>
      <c r="JQ56" s="2" t="s">
        <v>140</v>
      </c>
      <c r="JR56" s="2" t="s">
        <v>129</v>
      </c>
      <c r="JS56" s="2" t="s">
        <v>1162</v>
      </c>
      <c r="JT56" s="2" t="s">
        <v>1174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1175</v>
      </c>
      <c r="KF56" s="2" t="s">
        <v>1120</v>
      </c>
      <c r="KG56" s="2" t="s">
        <v>142</v>
      </c>
      <c r="KH56" s="2" t="s">
        <v>132</v>
      </c>
      <c r="KI56" s="4">
        <v>2</v>
      </c>
      <c r="KJ56" s="8">
        <v>169.7</v>
      </c>
      <c r="KK56" s="4">
        <v>6</v>
      </c>
      <c r="KL56" s="8">
        <v>509.1</v>
      </c>
      <c r="KM56" s="7">
        <v>-0.6667</v>
      </c>
      <c r="KN56" s="7">
        <v>-0.6667</v>
      </c>
      <c r="KO56" s="2" t="s">
        <v>140</v>
      </c>
      <c r="KP56" s="2" t="s">
        <v>166</v>
      </c>
      <c r="KQ56" s="2" t="s">
        <v>349</v>
      </c>
      <c r="KR56" s="2" t="s">
        <v>1176</v>
      </c>
      <c r="KS56" s="2" t="s">
        <v>142</v>
      </c>
      <c r="KT56" s="2" t="s">
        <v>132</v>
      </c>
      <c r="KU56" s="4">
        <v>1</v>
      </c>
      <c r="KV56" s="8">
        <v>75.33</v>
      </c>
      <c r="KW56" s="4">
        <v>26</v>
      </c>
      <c r="KX56" s="8">
        <v>1958.58</v>
      </c>
      <c r="KY56" s="7">
        <v>-0.9615</v>
      </c>
      <c r="KZ56" s="7">
        <v>-0.9615</v>
      </c>
      <c r="LA56" s="2" t="s">
        <v>140</v>
      </c>
      <c r="LB56" s="2" t="s">
        <v>177</v>
      </c>
      <c r="LC56" s="2" t="s">
        <v>1177</v>
      </c>
      <c r="LD56" s="2" t="s">
        <v>323</v>
      </c>
      <c r="LE56" s="2" t="s">
        <v>142</v>
      </c>
      <c r="LF56" s="2" t="s">
        <v>132</v>
      </c>
      <c r="LG56" s="4">
        <v>3</v>
      </c>
      <c r="LH56" s="8">
        <v>235.68</v>
      </c>
      <c r="LI56" s="4">
        <v>1</v>
      </c>
      <c r="LJ56" s="8">
        <v>78.56</v>
      </c>
      <c r="LK56" s="7">
        <v>2</v>
      </c>
      <c r="LL56" s="7">
        <v>2</v>
      </c>
      <c r="LM56" s="2" t="s">
        <v>140</v>
      </c>
      <c r="LN56" s="2" t="s">
        <v>129</v>
      </c>
      <c r="LO56" s="2" t="s">
        <v>1162</v>
      </c>
      <c r="LP56" s="2" t="s">
        <v>1178</v>
      </c>
      <c r="LQ56" s="2" t="s">
        <v>142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159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140</v>
      </c>
      <c r="MX56" s="2" t="s">
        <v>129</v>
      </c>
      <c r="MY56" s="2" t="s">
        <v>1179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178</v>
      </c>
      <c r="NV56" s="2" t="s">
        <v>129</v>
      </c>
      <c r="NW56" s="2" t="s">
        <v>132</v>
      </c>
      <c r="NX56" s="2" t="s">
        <v>132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178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178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178</v>
      </c>
      <c r="PR56" s="2" t="s">
        <v>166</v>
      </c>
      <c r="PS56" s="2" t="s">
        <v>132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140</v>
      </c>
      <c r="RB56" s="2" t="s">
        <v>166</v>
      </c>
      <c r="RC56" s="2" t="s">
        <v>1162</v>
      </c>
      <c r="RD56" s="2" t="s">
        <v>1180</v>
      </c>
      <c r="RE56" s="2" t="s">
        <v>142</v>
      </c>
      <c r="RF56" s="2" t="s">
        <v>132</v>
      </c>
      <c r="RG56" s="4"/>
      <c r="RH56" s="8"/>
      <c r="RI56" s="4"/>
      <c r="RJ56" s="8"/>
      <c r="RK56" s="7"/>
      <c r="RL56" s="7"/>
      <c r="RM56" s="2" t="s">
        <v>427</v>
      </c>
      <c r="RN56" s="2" t="s">
        <v>129</v>
      </c>
      <c r="RO56" s="2" t="s">
        <v>132</v>
      </c>
      <c r="RP56" s="2" t="s">
        <v>132</v>
      </c>
      <c r="RQ56" s="2" t="s">
        <v>142</v>
      </c>
      <c r="RR56" s="2" t="s">
        <v>183</v>
      </c>
    </row>
    <row r="57">
      <c r="A57" s="2" t="s">
        <v>1181</v>
      </c>
      <c r="B57" s="2" t="s">
        <v>121</v>
      </c>
      <c r="C57" s="2" t="s">
        <v>122</v>
      </c>
      <c r="D57" s="2" t="s">
        <v>1104</v>
      </c>
      <c r="E57" s="2" t="s">
        <v>1105</v>
      </c>
      <c r="F57" s="2" t="s">
        <v>1182</v>
      </c>
      <c r="G57" s="2" t="s">
        <v>1182</v>
      </c>
      <c r="H57" s="2" t="s">
        <v>1182</v>
      </c>
      <c r="I57" s="2" t="s">
        <v>1183</v>
      </c>
      <c r="J57" s="2" t="s">
        <v>127</v>
      </c>
      <c r="K57" s="2" t="s">
        <v>281</v>
      </c>
      <c r="L57" s="3">
        <v>18</v>
      </c>
      <c r="M57" s="3">
        <v>18.9</v>
      </c>
      <c r="N57" s="3">
        <v>44.99</v>
      </c>
      <c r="O57" s="2" t="s">
        <v>129</v>
      </c>
      <c r="P57" s="2" t="s">
        <v>1184</v>
      </c>
      <c r="Q57" s="2" t="s">
        <v>131</v>
      </c>
      <c r="R57" s="2" t="s">
        <v>20</v>
      </c>
      <c r="S57" s="2" t="s">
        <v>132</v>
      </c>
      <c r="T57" s="2" t="s">
        <v>132</v>
      </c>
      <c r="U57" s="2" t="s">
        <v>132</v>
      </c>
      <c r="V57" s="2" t="s">
        <v>815</v>
      </c>
      <c r="W57" s="2" t="s">
        <v>132</v>
      </c>
      <c r="X57" s="2" t="s">
        <v>132</v>
      </c>
      <c r="Y57" s="2" t="s">
        <v>413</v>
      </c>
      <c r="Z57" s="4">
        <v>203</v>
      </c>
      <c r="AA57" s="4">
        <f>=ROUNDDOWN(38.3018867924528,0)</f>
      </c>
      <c r="AB57" s="5">
        <v>5.3</v>
      </c>
      <c r="AC57" s="2" t="s">
        <v>132</v>
      </c>
      <c r="AD57" s="4"/>
      <c r="AE57" s="4"/>
      <c r="AF57" s="6"/>
      <c r="AG57" s="6">
        <v>46</v>
      </c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1099</v>
      </c>
      <c r="AQ57" s="8">
        <v>24925.32</v>
      </c>
      <c r="AR57" s="4">
        <v>1299</v>
      </c>
      <c r="AS57" s="8">
        <v>29461.32</v>
      </c>
      <c r="AT57" s="7">
        <v>-0.154</v>
      </c>
      <c r="AU57" s="7">
        <v>-0.154</v>
      </c>
      <c r="AV57" s="4">
        <v>2072</v>
      </c>
      <c r="AW57" s="8">
        <v>85043.35</v>
      </c>
      <c r="AX57" s="4">
        <v>3885</v>
      </c>
      <c r="AY57" s="8">
        <v>177645.93</v>
      </c>
      <c r="AZ57" s="7">
        <v>-0.4667</v>
      </c>
      <c r="BA57" s="7">
        <v>-0.5213</v>
      </c>
      <c r="BB57" s="7">
        <v>1</v>
      </c>
      <c r="BC57" s="4">
        <v>2072</v>
      </c>
      <c r="BD57" s="8">
        <v>85043.35</v>
      </c>
      <c r="BE57" s="4">
        <v>3885</v>
      </c>
      <c r="BF57" s="8">
        <v>177645.93</v>
      </c>
      <c r="BG57" s="7">
        <v>-0.4667</v>
      </c>
      <c r="BH57" s="7">
        <v>-0.5213</v>
      </c>
      <c r="BI57" s="7">
        <v>1</v>
      </c>
      <c r="BJ57" s="4">
        <v>1099</v>
      </c>
      <c r="BK57" s="8">
        <v>24925.32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/>
      <c r="CN57" s="8"/>
      <c r="CO57" s="4"/>
      <c r="CP57" s="8"/>
      <c r="CQ57" s="7"/>
      <c r="CR57" s="7"/>
      <c r="CS57" s="2" t="s">
        <v>132</v>
      </c>
      <c r="CT57" s="2" t="s">
        <v>132</v>
      </c>
      <c r="CU57" s="2" t="s">
        <v>132</v>
      </c>
      <c r="CV57" s="2" t="s">
        <v>132</v>
      </c>
      <c r="CW57" s="2" t="s">
        <v>132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>
        <v>1099</v>
      </c>
      <c r="DL57" s="8">
        <v>24925.32</v>
      </c>
      <c r="DM57" s="4">
        <v>1299</v>
      </c>
      <c r="DN57" s="8">
        <v>29461.32</v>
      </c>
      <c r="DO57" s="7">
        <v>-0.154</v>
      </c>
      <c r="DP57" s="7">
        <v>-0.154</v>
      </c>
      <c r="DQ57" s="2" t="s">
        <v>140</v>
      </c>
      <c r="DR57" s="2" t="s">
        <v>129</v>
      </c>
      <c r="DS57" s="2" t="s">
        <v>1185</v>
      </c>
      <c r="DT57" s="2" t="s">
        <v>1186</v>
      </c>
      <c r="DU57" s="2" t="s">
        <v>142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132</v>
      </c>
      <c r="GL57" s="2" t="s">
        <v>132</v>
      </c>
      <c r="GM57" s="2" t="s">
        <v>132</v>
      </c>
      <c r="GN57" s="2" t="s">
        <v>132</v>
      </c>
      <c r="GO57" s="2" t="s">
        <v>132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166</v>
      </c>
      <c r="KE57" s="2" t="s">
        <v>1187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1188</v>
      </c>
      <c r="B58" s="2" t="s">
        <v>121</v>
      </c>
      <c r="C58" s="2" t="s">
        <v>122</v>
      </c>
      <c r="D58" s="2" t="s">
        <v>1104</v>
      </c>
      <c r="E58" s="2" t="s">
        <v>1105</v>
      </c>
      <c r="F58" s="2" t="s">
        <v>1182</v>
      </c>
      <c r="G58" s="2" t="s">
        <v>1182</v>
      </c>
      <c r="H58" s="2" t="s">
        <v>1182</v>
      </c>
      <c r="I58" s="2" t="s">
        <v>1189</v>
      </c>
      <c r="J58" s="2" t="s">
        <v>127</v>
      </c>
      <c r="K58" s="2" t="s">
        <v>281</v>
      </c>
      <c r="L58" s="3">
        <v>49.63</v>
      </c>
      <c r="M58" s="3">
        <v>52.11</v>
      </c>
      <c r="N58" s="3">
        <v>96.04</v>
      </c>
      <c r="O58" s="2" t="s">
        <v>129</v>
      </c>
      <c r="P58" s="2" t="s">
        <v>130</v>
      </c>
      <c r="Q58" s="2" t="s">
        <v>131</v>
      </c>
      <c r="R58" s="2" t="s">
        <v>132</v>
      </c>
      <c r="S58" s="2" t="s">
        <v>1190</v>
      </c>
      <c r="T58" s="2" t="s">
        <v>132</v>
      </c>
      <c r="U58" s="2" t="s">
        <v>315</v>
      </c>
      <c r="V58" s="2" t="s">
        <v>1191</v>
      </c>
      <c r="W58" s="2" t="s">
        <v>136</v>
      </c>
      <c r="X58" s="2" t="s">
        <v>132</v>
      </c>
      <c r="Y58" s="2" t="s">
        <v>926</v>
      </c>
      <c r="Z58" s="4">
        <v>110</v>
      </c>
      <c r="AA58" s="4">
        <f>=ROUNDDOWN(5,0)</f>
      </c>
      <c r="AB58" s="5">
        <v>22</v>
      </c>
      <c r="AC58" s="2" t="s">
        <v>1192</v>
      </c>
      <c r="AD58" s="4">
        <v>120</v>
      </c>
      <c r="AE58" s="4">
        <v>370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973</v>
      </c>
      <c r="AQ58" s="8">
        <v>60118.03</v>
      </c>
      <c r="AR58" s="4">
        <v>2586</v>
      </c>
      <c r="AS58" s="8">
        <v>148184.61</v>
      </c>
      <c r="AT58" s="7">
        <v>-0.6237</v>
      </c>
      <c r="AU58" s="7">
        <v>-0.5943</v>
      </c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 t="s">
        <v>132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973</v>
      </c>
      <c r="BK58" s="8">
        <v>60118.03</v>
      </c>
      <c r="BL58" s="2" t="s">
        <v>1193</v>
      </c>
      <c r="BM58" s="7">
        <v>1</v>
      </c>
      <c r="BN58" s="7">
        <v>1</v>
      </c>
      <c r="BO58" s="4">
        <v>507</v>
      </c>
      <c r="BP58" s="8">
        <v>30485.91</v>
      </c>
      <c r="BQ58" s="4">
        <v>1397</v>
      </c>
      <c r="BR58" s="8">
        <v>71191.12</v>
      </c>
      <c r="BS58" s="7">
        <v>-0.6371</v>
      </c>
      <c r="BT58" s="7">
        <v>-0.5718</v>
      </c>
      <c r="BU58" s="2" t="s">
        <v>140</v>
      </c>
      <c r="BV58" s="2" t="s">
        <v>129</v>
      </c>
      <c r="BW58" s="2" t="s">
        <v>132</v>
      </c>
      <c r="BX58" s="2" t="s">
        <v>928</v>
      </c>
      <c r="BY58" s="2" t="s">
        <v>142</v>
      </c>
      <c r="BZ58" s="2" t="s">
        <v>132</v>
      </c>
      <c r="CA58" s="4">
        <v>3</v>
      </c>
      <c r="CB58" s="8">
        <v>150.74</v>
      </c>
      <c r="CC58" s="4">
        <v>7</v>
      </c>
      <c r="CD58" s="8">
        <v>418.74</v>
      </c>
      <c r="CE58" s="7">
        <v>-0.5714</v>
      </c>
      <c r="CF58" s="7">
        <v>-0.64</v>
      </c>
      <c r="CG58" s="2" t="s">
        <v>140</v>
      </c>
      <c r="CH58" s="2" t="s">
        <v>129</v>
      </c>
      <c r="CI58" s="2" t="s">
        <v>929</v>
      </c>
      <c r="CJ58" s="2" t="s">
        <v>1194</v>
      </c>
      <c r="CK58" s="2" t="s">
        <v>142</v>
      </c>
      <c r="CL58" s="2" t="s">
        <v>132</v>
      </c>
      <c r="CM58" s="4">
        <v>64</v>
      </c>
      <c r="CN58" s="8">
        <v>3901.22</v>
      </c>
      <c r="CO58" s="4">
        <v>125</v>
      </c>
      <c r="CP58" s="8">
        <v>7871.15</v>
      </c>
      <c r="CQ58" s="7">
        <v>-0.488</v>
      </c>
      <c r="CR58" s="7">
        <v>-0.5044</v>
      </c>
      <c r="CS58" s="2" t="s">
        <v>140</v>
      </c>
      <c r="CT58" s="2" t="s">
        <v>129</v>
      </c>
      <c r="CU58" s="2" t="s">
        <v>931</v>
      </c>
      <c r="CV58" s="2" t="s">
        <v>1195</v>
      </c>
      <c r="CW58" s="2" t="s">
        <v>142</v>
      </c>
      <c r="CX58" s="2" t="s">
        <v>132</v>
      </c>
      <c r="CY58" s="4">
        <v>123</v>
      </c>
      <c r="CZ58" s="8">
        <v>7917.51</v>
      </c>
      <c r="DA58" s="4">
        <v>197</v>
      </c>
      <c r="DB58" s="8">
        <v>12680.89</v>
      </c>
      <c r="DC58" s="7">
        <v>-0.3756</v>
      </c>
      <c r="DD58" s="7">
        <v>-0.3756</v>
      </c>
      <c r="DE58" s="2" t="s">
        <v>140</v>
      </c>
      <c r="DF58" s="2" t="s">
        <v>129</v>
      </c>
      <c r="DG58" s="2" t="s">
        <v>1160</v>
      </c>
      <c r="DH58" s="2" t="s">
        <v>1196</v>
      </c>
      <c r="DI58" s="2" t="s">
        <v>142</v>
      </c>
      <c r="DJ58" s="2" t="s">
        <v>132</v>
      </c>
      <c r="DK58" s="4">
        <v>163</v>
      </c>
      <c r="DL58" s="8">
        <v>10497.2</v>
      </c>
      <c r="DM58" s="4">
        <v>587</v>
      </c>
      <c r="DN58" s="8">
        <v>37802.8</v>
      </c>
      <c r="DO58" s="7">
        <v>-0.7223</v>
      </c>
      <c r="DP58" s="7">
        <v>-0.7223</v>
      </c>
      <c r="DQ58" s="2" t="s">
        <v>140</v>
      </c>
      <c r="DR58" s="2" t="s">
        <v>129</v>
      </c>
      <c r="DS58" s="2" t="s">
        <v>935</v>
      </c>
      <c r="DT58" s="2" t="s">
        <v>1197</v>
      </c>
      <c r="DU58" s="2" t="s">
        <v>142</v>
      </c>
      <c r="DV58" s="2" t="s">
        <v>132</v>
      </c>
      <c r="DW58" s="4">
        <v>2</v>
      </c>
      <c r="DX58" s="8">
        <v>138</v>
      </c>
      <c r="DY58" s="4">
        <v>19</v>
      </c>
      <c r="DZ58" s="8">
        <v>1311</v>
      </c>
      <c r="EA58" s="7">
        <v>-0.8947</v>
      </c>
      <c r="EB58" s="7">
        <v>-0.8947</v>
      </c>
      <c r="EC58" s="2" t="s">
        <v>140</v>
      </c>
      <c r="ED58" s="2" t="s">
        <v>129</v>
      </c>
      <c r="EE58" s="2" t="s">
        <v>931</v>
      </c>
      <c r="EF58" s="2" t="s">
        <v>1198</v>
      </c>
      <c r="EG58" s="2" t="s">
        <v>142</v>
      </c>
      <c r="EH58" s="2" t="s">
        <v>132</v>
      </c>
      <c r="EI58" s="4">
        <v>35</v>
      </c>
      <c r="EJ58" s="8">
        <v>2502.5</v>
      </c>
      <c r="EK58" s="4">
        <v>103</v>
      </c>
      <c r="EL58" s="8">
        <v>7364.5</v>
      </c>
      <c r="EM58" s="7">
        <v>-0.6602</v>
      </c>
      <c r="EN58" s="7">
        <v>-0.6602</v>
      </c>
      <c r="EO58" s="2" t="s">
        <v>140</v>
      </c>
      <c r="EP58" s="2" t="s">
        <v>129</v>
      </c>
      <c r="EQ58" s="2" t="s">
        <v>938</v>
      </c>
      <c r="ER58" s="2" t="s">
        <v>1199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166</v>
      </c>
      <c r="FC58" s="2" t="s">
        <v>940</v>
      </c>
      <c r="FD58" s="2" t="s">
        <v>941</v>
      </c>
      <c r="FE58" s="2" t="s">
        <v>142</v>
      </c>
      <c r="FF58" s="2" t="s">
        <v>132</v>
      </c>
      <c r="FG58" s="4">
        <v>6</v>
      </c>
      <c r="FH58" s="8">
        <v>340.26</v>
      </c>
      <c r="FI58" s="4">
        <v>2</v>
      </c>
      <c r="FJ58" s="8">
        <v>122.62</v>
      </c>
      <c r="FK58" s="7">
        <v>2</v>
      </c>
      <c r="FL58" s="7">
        <v>1.7749</v>
      </c>
      <c r="FM58" s="2" t="s">
        <v>140</v>
      </c>
      <c r="FN58" s="2" t="s">
        <v>129</v>
      </c>
      <c r="FO58" s="2" t="s">
        <v>329</v>
      </c>
      <c r="FP58" s="2" t="s">
        <v>748</v>
      </c>
      <c r="FQ58" s="2" t="s">
        <v>142</v>
      </c>
      <c r="FR58" s="2" t="s">
        <v>132</v>
      </c>
      <c r="FS58" s="4">
        <v>1</v>
      </c>
      <c r="FT58" s="8">
        <v>56.28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157</v>
      </c>
      <c r="GB58" s="2" t="s">
        <v>457</v>
      </c>
      <c r="GC58" s="2" t="s">
        <v>142</v>
      </c>
      <c r="GD58" s="2" t="s">
        <v>132</v>
      </c>
      <c r="GE58" s="4">
        <v>1</v>
      </c>
      <c r="GF58" s="8">
        <v>64.37</v>
      </c>
      <c r="GG58" s="4">
        <v>17</v>
      </c>
      <c r="GH58" s="8">
        <v>1094.29</v>
      </c>
      <c r="GI58" s="7">
        <v>-0.9412</v>
      </c>
      <c r="GJ58" s="7">
        <v>-0.9412</v>
      </c>
      <c r="GK58" s="2" t="s">
        <v>140</v>
      </c>
      <c r="GL58" s="2" t="s">
        <v>129</v>
      </c>
      <c r="GM58" s="2" t="s">
        <v>942</v>
      </c>
      <c r="GN58" s="2" t="s">
        <v>1200</v>
      </c>
      <c r="GO58" s="2" t="s">
        <v>142</v>
      </c>
      <c r="GP58" s="2" t="s">
        <v>132</v>
      </c>
      <c r="GQ58" s="4">
        <v>40</v>
      </c>
      <c r="GR58" s="8">
        <v>2240.8</v>
      </c>
      <c r="GS58" s="4">
        <v>6</v>
      </c>
      <c r="GT58" s="8">
        <v>367.86</v>
      </c>
      <c r="GU58" s="7">
        <v>5.6667</v>
      </c>
      <c r="GV58" s="7">
        <v>5.0914</v>
      </c>
      <c r="GW58" s="2" t="s">
        <v>140</v>
      </c>
      <c r="GX58" s="2" t="s">
        <v>129</v>
      </c>
      <c r="GY58" s="2" t="s">
        <v>334</v>
      </c>
      <c r="GZ58" s="2" t="s">
        <v>274</v>
      </c>
      <c r="HA58" s="2" t="s">
        <v>142</v>
      </c>
      <c r="HB58" s="2" t="s">
        <v>132</v>
      </c>
      <c r="HC58" s="4">
        <v>7</v>
      </c>
      <c r="HD58" s="8">
        <v>450.59</v>
      </c>
      <c r="HE58" s="4">
        <v>17</v>
      </c>
      <c r="HF58" s="8">
        <v>1094.29</v>
      </c>
      <c r="HG58" s="7">
        <v>-0.5882</v>
      </c>
      <c r="HH58" s="7">
        <v>-0.5882</v>
      </c>
      <c r="HI58" s="2" t="s">
        <v>140</v>
      </c>
      <c r="HJ58" s="2" t="s">
        <v>129</v>
      </c>
      <c r="HK58" s="2" t="s">
        <v>944</v>
      </c>
      <c r="HL58" s="2" t="s">
        <v>1023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165</v>
      </c>
      <c r="HV58" s="2" t="s">
        <v>129</v>
      </c>
      <c r="HW58" s="2" t="s">
        <v>132</v>
      </c>
      <c r="HX58" s="2" t="s">
        <v>132</v>
      </c>
      <c r="HY58" s="2" t="s">
        <v>142</v>
      </c>
      <c r="HZ58" s="2" t="s">
        <v>132</v>
      </c>
      <c r="IA58" s="4">
        <v>8</v>
      </c>
      <c r="IB58" s="8">
        <v>462.88</v>
      </c>
      <c r="IC58" s="4">
        <v>2</v>
      </c>
      <c r="ID58" s="8">
        <v>122.62</v>
      </c>
      <c r="IE58" s="7">
        <v>3</v>
      </c>
      <c r="IF58" s="7">
        <v>2.7749</v>
      </c>
      <c r="IG58" s="2" t="s">
        <v>140</v>
      </c>
      <c r="IH58" s="2" t="s">
        <v>166</v>
      </c>
      <c r="II58" s="2" t="s">
        <v>1201</v>
      </c>
      <c r="IJ58" s="2" t="s">
        <v>339</v>
      </c>
      <c r="IK58" s="2" t="s">
        <v>142</v>
      </c>
      <c r="IL58" s="2" t="s">
        <v>132</v>
      </c>
      <c r="IM58" s="4">
        <v>7</v>
      </c>
      <c r="IN58" s="8">
        <v>443.61</v>
      </c>
      <c r="IO58" s="4">
        <v>13</v>
      </c>
      <c r="IP58" s="8">
        <v>860.73</v>
      </c>
      <c r="IQ58" s="7">
        <v>-0.4615</v>
      </c>
      <c r="IR58" s="7">
        <v>-0.4846</v>
      </c>
      <c r="IS58" s="2" t="s">
        <v>140</v>
      </c>
      <c r="IT58" s="2" t="s">
        <v>129</v>
      </c>
      <c r="IU58" s="2" t="s">
        <v>1130</v>
      </c>
      <c r="IV58" s="2" t="s">
        <v>1202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159</v>
      </c>
      <c r="JF58" s="2" t="s">
        <v>129</v>
      </c>
      <c r="JG58" s="2" t="s">
        <v>132</v>
      </c>
      <c r="JH58" s="2" t="s">
        <v>132</v>
      </c>
      <c r="JI58" s="2" t="s">
        <v>142</v>
      </c>
      <c r="JJ58" s="2" t="s">
        <v>132</v>
      </c>
      <c r="JK58" s="4">
        <v>1</v>
      </c>
      <c r="JL58" s="8">
        <v>66.21</v>
      </c>
      <c r="JM58" s="4">
        <v>5</v>
      </c>
      <c r="JN58" s="8">
        <v>331.05</v>
      </c>
      <c r="JO58" s="7">
        <v>-0.8</v>
      </c>
      <c r="JP58" s="7">
        <v>-0.8</v>
      </c>
      <c r="JQ58" s="2" t="s">
        <v>140</v>
      </c>
      <c r="JR58" s="2" t="s">
        <v>129</v>
      </c>
      <c r="JS58" s="2" t="s">
        <v>341</v>
      </c>
      <c r="JT58" s="2" t="s">
        <v>1203</v>
      </c>
      <c r="JU58" s="2" t="s">
        <v>142</v>
      </c>
      <c r="JV58" s="2" t="s">
        <v>132</v>
      </c>
      <c r="JW58" s="4">
        <v>2</v>
      </c>
      <c r="JX58" s="8">
        <v>225.24</v>
      </c>
      <c r="JY58" s="4"/>
      <c r="JZ58" s="8"/>
      <c r="KA58" s="7"/>
      <c r="KB58" s="7"/>
      <c r="KC58" s="2" t="s">
        <v>140</v>
      </c>
      <c r="KD58" s="2" t="s">
        <v>129</v>
      </c>
      <c r="KE58" s="2" t="s">
        <v>931</v>
      </c>
      <c r="KF58" s="2" t="s">
        <v>1204</v>
      </c>
      <c r="KG58" s="2" t="s">
        <v>142</v>
      </c>
      <c r="KH58" s="2" t="s">
        <v>132</v>
      </c>
      <c r="KI58" s="4"/>
      <c r="KJ58" s="8"/>
      <c r="KK58" s="4">
        <v>15</v>
      </c>
      <c r="KL58" s="8">
        <v>993.15</v>
      </c>
      <c r="KM58" s="7">
        <v>-1</v>
      </c>
      <c r="KN58" s="7">
        <v>-1</v>
      </c>
      <c r="KO58" s="2" t="s">
        <v>140</v>
      </c>
      <c r="KP58" s="2" t="s">
        <v>166</v>
      </c>
      <c r="KQ58" s="2" t="s">
        <v>175</v>
      </c>
      <c r="KR58" s="2" t="s">
        <v>1205</v>
      </c>
      <c r="KS58" s="2" t="s">
        <v>142</v>
      </c>
      <c r="KT58" s="2" t="s">
        <v>132</v>
      </c>
      <c r="KU58" s="4"/>
      <c r="KV58" s="8"/>
      <c r="KW58" s="4">
        <v>72</v>
      </c>
      <c r="KX58" s="8">
        <v>4435.2</v>
      </c>
      <c r="KY58" s="7">
        <v>-1</v>
      </c>
      <c r="KZ58" s="7">
        <v>-1</v>
      </c>
      <c r="LA58" s="2" t="s">
        <v>140</v>
      </c>
      <c r="LB58" s="2" t="s">
        <v>166</v>
      </c>
      <c r="LC58" s="2" t="s">
        <v>954</v>
      </c>
      <c r="LD58" s="2" t="s">
        <v>1206</v>
      </c>
      <c r="LE58" s="2" t="s">
        <v>142</v>
      </c>
      <c r="LF58" s="2" t="s">
        <v>132</v>
      </c>
      <c r="LG58" s="4">
        <v>3</v>
      </c>
      <c r="LH58" s="8">
        <v>174.71</v>
      </c>
      <c r="LI58" s="4">
        <v>2</v>
      </c>
      <c r="LJ58" s="8">
        <v>122.6</v>
      </c>
      <c r="LK58" s="7">
        <v>0.5</v>
      </c>
      <c r="LL58" s="7">
        <v>0.425</v>
      </c>
      <c r="LM58" s="2" t="s">
        <v>140</v>
      </c>
      <c r="LN58" s="2" t="s">
        <v>129</v>
      </c>
      <c r="LO58" s="2" t="s">
        <v>931</v>
      </c>
      <c r="LP58" s="2" t="s">
        <v>1207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178</v>
      </c>
      <c r="LZ58" s="2" t="s">
        <v>166</v>
      </c>
      <c r="MA58" s="2" t="s">
        <v>132</v>
      </c>
      <c r="MB58" s="2" t="s">
        <v>132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159</v>
      </c>
      <c r="ML58" s="2" t="s">
        <v>129</v>
      </c>
      <c r="MM58" s="2" t="s">
        <v>1208</v>
      </c>
      <c r="MN58" s="2" t="s">
        <v>132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140</v>
      </c>
      <c r="MX58" s="2" t="s">
        <v>129</v>
      </c>
      <c r="MY58" s="2" t="s">
        <v>179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178</v>
      </c>
      <c r="NV58" s="2" t="s">
        <v>129</v>
      </c>
      <c r="NW58" s="2" t="s">
        <v>132</v>
      </c>
      <c r="NX58" s="2" t="s">
        <v>132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178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178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178</v>
      </c>
      <c r="PR58" s="2" t="s">
        <v>166</v>
      </c>
      <c r="PS58" s="2" t="s">
        <v>132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182</v>
      </c>
      <c r="QD58" s="2" t="s">
        <v>129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140</v>
      </c>
      <c r="RB58" s="2" t="s">
        <v>166</v>
      </c>
      <c r="RC58" s="2" t="s">
        <v>957</v>
      </c>
      <c r="RD58" s="2" t="s">
        <v>1209</v>
      </c>
      <c r="RE58" s="2" t="s">
        <v>142</v>
      </c>
      <c r="RF58" s="2" t="s">
        <v>132</v>
      </c>
      <c r="RG58" s="4"/>
      <c r="RH58" s="8"/>
      <c r="RI58" s="4"/>
      <c r="RJ58" s="8"/>
      <c r="RK58" s="7"/>
      <c r="RL58" s="7"/>
      <c r="RM58" s="2" t="s">
        <v>427</v>
      </c>
      <c r="RN58" s="2" t="s">
        <v>129</v>
      </c>
      <c r="RO58" s="2" t="s">
        <v>132</v>
      </c>
      <c r="RP58" s="2" t="s">
        <v>132</v>
      </c>
      <c r="RQ58" s="2" t="s">
        <v>142</v>
      </c>
      <c r="RR58" s="2" t="s">
        <v>183</v>
      </c>
    </row>
    <row r="59">
      <c r="A59" s="2" t="s">
        <v>1210</v>
      </c>
      <c r="B59" s="2" t="s">
        <v>121</v>
      </c>
      <c r="C59" s="2" t="s">
        <v>122</v>
      </c>
      <c r="D59" s="2" t="s">
        <v>1104</v>
      </c>
      <c r="E59" s="2" t="s">
        <v>1105</v>
      </c>
      <c r="F59" s="2" t="s">
        <v>1211</v>
      </c>
      <c r="G59" s="2" t="s">
        <v>1211</v>
      </c>
      <c r="H59" s="2" t="s">
        <v>1211</v>
      </c>
      <c r="I59" s="2" t="s">
        <v>1212</v>
      </c>
      <c r="J59" s="2" t="s">
        <v>1213</v>
      </c>
      <c r="K59" s="2" t="s">
        <v>814</v>
      </c>
      <c r="L59" s="3">
        <v>54.23</v>
      </c>
      <c r="M59" s="3">
        <v>56.94</v>
      </c>
      <c r="N59" s="3">
        <v>118.99</v>
      </c>
      <c r="O59" s="2" t="s">
        <v>129</v>
      </c>
      <c r="P59" s="2" t="s">
        <v>219</v>
      </c>
      <c r="Q59" s="2" t="s">
        <v>131</v>
      </c>
      <c r="R59" s="2" t="s">
        <v>132</v>
      </c>
      <c r="S59" s="2" t="s">
        <v>1214</v>
      </c>
      <c r="T59" s="2" t="s">
        <v>132</v>
      </c>
      <c r="U59" s="2" t="s">
        <v>134</v>
      </c>
      <c r="V59" s="2" t="s">
        <v>815</v>
      </c>
      <c r="W59" s="2" t="s">
        <v>1079</v>
      </c>
      <c r="X59" s="2" t="s">
        <v>247</v>
      </c>
      <c r="Y59" s="2" t="s">
        <v>1142</v>
      </c>
      <c r="Z59" s="4">
        <v>229</v>
      </c>
      <c r="AA59" s="4">
        <f>=ROUNDDOWN(20.8181818181818,0)</f>
      </c>
      <c r="AB59" s="5">
        <v>11</v>
      </c>
      <c r="AC59" s="2" t="s">
        <v>1011</v>
      </c>
      <c r="AD59" s="4">
        <v>100</v>
      </c>
      <c r="AE59" s="4">
        <v>100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640</v>
      </c>
      <c r="AQ59" s="8">
        <v>42258.66</v>
      </c>
      <c r="AR59" s="4">
        <v>707</v>
      </c>
      <c r="AS59" s="8">
        <v>45690.61</v>
      </c>
      <c r="AT59" s="7">
        <v>-0.0948</v>
      </c>
      <c r="AU59" s="7">
        <v>-0.0751</v>
      </c>
      <c r="AV59" s="4">
        <v>640</v>
      </c>
      <c r="AW59" s="8">
        <v>42258.66</v>
      </c>
      <c r="AX59" s="4">
        <v>707</v>
      </c>
      <c r="AY59" s="8">
        <v>45690.61</v>
      </c>
      <c r="AZ59" s="7">
        <v>-0.0948</v>
      </c>
      <c r="BA59" s="7">
        <v>-0.0751</v>
      </c>
      <c r="BB59" s="7">
        <v>1</v>
      </c>
      <c r="BC59" s="4">
        <v>1303</v>
      </c>
      <c r="BD59" s="8">
        <v>82195.43</v>
      </c>
      <c r="BE59" s="4">
        <v>2229</v>
      </c>
      <c r="BF59" s="8">
        <v>135962.25</v>
      </c>
      <c r="BG59" s="7">
        <v>-0.4154</v>
      </c>
      <c r="BH59" s="7">
        <v>-0.3955</v>
      </c>
      <c r="BI59" s="7">
        <v>0.5141</v>
      </c>
      <c r="BJ59" s="4">
        <v>640</v>
      </c>
      <c r="BK59" s="8">
        <v>42258.66</v>
      </c>
      <c r="BL59" s="2" t="s">
        <v>1215</v>
      </c>
      <c r="BM59" s="7">
        <v>1</v>
      </c>
      <c r="BN59" s="7">
        <v>1</v>
      </c>
      <c r="BO59" s="4">
        <v>177</v>
      </c>
      <c r="BP59" s="8">
        <v>11805.9</v>
      </c>
      <c r="BQ59" s="4">
        <v>119</v>
      </c>
      <c r="BR59" s="8">
        <v>7937.3</v>
      </c>
      <c r="BS59" s="7">
        <v>0.4874</v>
      </c>
      <c r="BT59" s="7">
        <v>0.4874</v>
      </c>
      <c r="BU59" s="2" t="s">
        <v>140</v>
      </c>
      <c r="BV59" s="2" t="s">
        <v>129</v>
      </c>
      <c r="BW59" s="2" t="s">
        <v>132</v>
      </c>
      <c r="BX59" s="2" t="s">
        <v>425</v>
      </c>
      <c r="BY59" s="2" t="s">
        <v>142</v>
      </c>
      <c r="BZ59" s="2" t="s">
        <v>132</v>
      </c>
      <c r="CA59" s="4">
        <v>86</v>
      </c>
      <c r="CB59" s="8">
        <v>4749.62</v>
      </c>
      <c r="CC59" s="4">
        <v>49</v>
      </c>
      <c r="CD59" s="8">
        <v>2802.01</v>
      </c>
      <c r="CE59" s="7">
        <v>0.7551</v>
      </c>
      <c r="CF59" s="7">
        <v>0.6951</v>
      </c>
      <c r="CG59" s="2" t="s">
        <v>140</v>
      </c>
      <c r="CH59" s="2" t="s">
        <v>129</v>
      </c>
      <c r="CI59" s="2" t="s">
        <v>913</v>
      </c>
      <c r="CJ59" s="2" t="s">
        <v>1216</v>
      </c>
      <c r="CK59" s="2" t="s">
        <v>142</v>
      </c>
      <c r="CL59" s="2" t="s">
        <v>132</v>
      </c>
      <c r="CM59" s="4">
        <v>32</v>
      </c>
      <c r="CN59" s="8">
        <v>2181.4</v>
      </c>
      <c r="CO59" s="4">
        <v>73</v>
      </c>
      <c r="CP59" s="8">
        <v>4726.41</v>
      </c>
      <c r="CQ59" s="7">
        <v>-0.5616</v>
      </c>
      <c r="CR59" s="7">
        <v>-0.5385</v>
      </c>
      <c r="CS59" s="2" t="s">
        <v>140</v>
      </c>
      <c r="CT59" s="2" t="s">
        <v>129</v>
      </c>
      <c r="CU59" s="2" t="s">
        <v>1142</v>
      </c>
      <c r="CV59" s="2" t="s">
        <v>1148</v>
      </c>
      <c r="CW59" s="2" t="s">
        <v>142</v>
      </c>
      <c r="CX59" s="2" t="s">
        <v>132</v>
      </c>
      <c r="CY59" s="4">
        <v>81</v>
      </c>
      <c r="CZ59" s="8">
        <v>5697.54</v>
      </c>
      <c r="DA59" s="4">
        <v>64</v>
      </c>
      <c r="DB59" s="8">
        <v>4309.76</v>
      </c>
      <c r="DC59" s="7">
        <v>0.2656</v>
      </c>
      <c r="DD59" s="7">
        <v>0.322</v>
      </c>
      <c r="DE59" s="2" t="s">
        <v>140</v>
      </c>
      <c r="DF59" s="2" t="s">
        <v>129</v>
      </c>
      <c r="DG59" s="2" t="s">
        <v>199</v>
      </c>
      <c r="DH59" s="2" t="s">
        <v>775</v>
      </c>
      <c r="DI59" s="2" t="s">
        <v>142</v>
      </c>
      <c r="DJ59" s="2" t="s">
        <v>132</v>
      </c>
      <c r="DK59" s="4">
        <v>42</v>
      </c>
      <c r="DL59" s="8">
        <v>2608.2</v>
      </c>
      <c r="DM59" s="4">
        <v>178</v>
      </c>
      <c r="DN59" s="8">
        <v>11053.8</v>
      </c>
      <c r="DO59" s="7">
        <v>-0.764</v>
      </c>
      <c r="DP59" s="7">
        <v>-0.764</v>
      </c>
      <c r="DQ59" s="2" t="s">
        <v>140</v>
      </c>
      <c r="DR59" s="2" t="s">
        <v>129</v>
      </c>
      <c r="DS59" s="2" t="s">
        <v>877</v>
      </c>
      <c r="DT59" s="2" t="s">
        <v>1217</v>
      </c>
      <c r="DU59" s="2" t="s">
        <v>142</v>
      </c>
      <c r="DV59" s="2" t="s">
        <v>132</v>
      </c>
      <c r="DW59" s="4">
        <v>44</v>
      </c>
      <c r="DX59" s="8">
        <v>3146</v>
      </c>
      <c r="DY59" s="4">
        <v>98</v>
      </c>
      <c r="DZ59" s="8">
        <v>6506.5</v>
      </c>
      <c r="EA59" s="7">
        <v>-0.551</v>
      </c>
      <c r="EB59" s="7">
        <v>-0.5165</v>
      </c>
      <c r="EC59" s="2" t="s">
        <v>140</v>
      </c>
      <c r="ED59" s="2" t="s">
        <v>129</v>
      </c>
      <c r="EE59" s="2" t="s">
        <v>416</v>
      </c>
      <c r="EF59" s="2" t="s">
        <v>876</v>
      </c>
      <c r="EG59" s="2" t="s">
        <v>142</v>
      </c>
      <c r="EH59" s="2" t="s">
        <v>132</v>
      </c>
      <c r="EI59" s="4">
        <v>36</v>
      </c>
      <c r="EJ59" s="8">
        <v>2448</v>
      </c>
      <c r="EK59" s="4">
        <v>17</v>
      </c>
      <c r="EL59" s="8">
        <v>1156</v>
      </c>
      <c r="EM59" s="7">
        <v>1.1176</v>
      </c>
      <c r="EN59" s="7">
        <v>1.1176</v>
      </c>
      <c r="EO59" s="2" t="s">
        <v>140</v>
      </c>
      <c r="EP59" s="2" t="s">
        <v>129</v>
      </c>
      <c r="EQ59" s="2" t="s">
        <v>261</v>
      </c>
      <c r="ER59" s="2" t="s">
        <v>164</v>
      </c>
      <c r="ES59" s="2" t="s">
        <v>142</v>
      </c>
      <c r="ET59" s="2" t="s">
        <v>132</v>
      </c>
      <c r="EU59" s="4">
        <v>84</v>
      </c>
      <c r="EV59" s="8">
        <v>5908.56</v>
      </c>
      <c r="EW59" s="4">
        <v>32</v>
      </c>
      <c r="EX59" s="8">
        <v>2199.69</v>
      </c>
      <c r="EY59" s="7">
        <v>1.625</v>
      </c>
      <c r="EZ59" s="7">
        <v>1.6861</v>
      </c>
      <c r="FA59" s="2" t="s">
        <v>140</v>
      </c>
      <c r="FB59" s="2" t="s">
        <v>129</v>
      </c>
      <c r="FC59" s="2" t="s">
        <v>154</v>
      </c>
      <c r="FD59" s="2" t="s">
        <v>206</v>
      </c>
      <c r="FE59" s="2" t="s">
        <v>142</v>
      </c>
      <c r="FF59" s="2" t="s">
        <v>132</v>
      </c>
      <c r="FG59" s="4">
        <v>25</v>
      </c>
      <c r="FH59" s="8">
        <v>1554.15</v>
      </c>
      <c r="FI59" s="4">
        <v>8</v>
      </c>
      <c r="FJ59" s="8">
        <v>535.92</v>
      </c>
      <c r="FK59" s="7">
        <v>2.125</v>
      </c>
      <c r="FL59" s="7">
        <v>1.9</v>
      </c>
      <c r="FM59" s="2" t="s">
        <v>140</v>
      </c>
      <c r="FN59" s="2" t="s">
        <v>129</v>
      </c>
      <c r="FO59" s="2" t="s">
        <v>329</v>
      </c>
      <c r="FP59" s="2" t="s">
        <v>293</v>
      </c>
      <c r="FQ59" s="2" t="s">
        <v>142</v>
      </c>
      <c r="FR59" s="2" t="s">
        <v>132</v>
      </c>
      <c r="FS59" s="4">
        <v>10</v>
      </c>
      <c r="FT59" s="8">
        <v>625.85</v>
      </c>
      <c r="FU59" s="4"/>
      <c r="FV59" s="8"/>
      <c r="FW59" s="7"/>
      <c r="FX59" s="7"/>
      <c r="FY59" s="2" t="s">
        <v>140</v>
      </c>
      <c r="FZ59" s="2" t="s">
        <v>129</v>
      </c>
      <c r="GA59" s="2" t="s">
        <v>157</v>
      </c>
      <c r="GB59" s="2" t="s">
        <v>1218</v>
      </c>
      <c r="GC59" s="2" t="s">
        <v>142</v>
      </c>
      <c r="GD59" s="2" t="s">
        <v>132</v>
      </c>
      <c r="GE59" s="4">
        <v>9</v>
      </c>
      <c r="GF59" s="8">
        <v>633.06</v>
      </c>
      <c r="GG59" s="4">
        <v>27</v>
      </c>
      <c r="GH59" s="8">
        <v>1796.78</v>
      </c>
      <c r="GI59" s="7">
        <v>-0.6667</v>
      </c>
      <c r="GJ59" s="7">
        <v>-0.6477</v>
      </c>
      <c r="GK59" s="2" t="s">
        <v>140</v>
      </c>
      <c r="GL59" s="2" t="s">
        <v>129</v>
      </c>
      <c r="GM59" s="2" t="s">
        <v>205</v>
      </c>
      <c r="GN59" s="2" t="s">
        <v>735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162</v>
      </c>
      <c r="GZ59" s="2" t="s">
        <v>132</v>
      </c>
      <c r="HA59" s="2" t="s">
        <v>142</v>
      </c>
      <c r="HB59" s="2" t="s">
        <v>132</v>
      </c>
      <c r="HC59" s="4">
        <v>4</v>
      </c>
      <c r="HD59" s="8">
        <v>270.81</v>
      </c>
      <c r="HE59" s="4">
        <v>5</v>
      </c>
      <c r="HF59" s="8">
        <v>345.3</v>
      </c>
      <c r="HG59" s="7">
        <v>-0.2</v>
      </c>
      <c r="HH59" s="7">
        <v>-0.2157</v>
      </c>
      <c r="HI59" s="2" t="s">
        <v>140</v>
      </c>
      <c r="HJ59" s="2" t="s">
        <v>129</v>
      </c>
      <c r="HK59" s="2" t="s">
        <v>233</v>
      </c>
      <c r="HL59" s="2" t="s">
        <v>711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165</v>
      </c>
      <c r="HV59" s="2" t="s">
        <v>129</v>
      </c>
      <c r="HW59" s="2" t="s">
        <v>132</v>
      </c>
      <c r="HX59" s="2" t="s">
        <v>132</v>
      </c>
      <c r="HY59" s="2" t="s">
        <v>142</v>
      </c>
      <c r="HZ59" s="2" t="s">
        <v>132</v>
      </c>
      <c r="IA59" s="4">
        <v>8</v>
      </c>
      <c r="IB59" s="8">
        <v>495.72</v>
      </c>
      <c r="IC59" s="4">
        <v>3</v>
      </c>
      <c r="ID59" s="8">
        <v>182.7</v>
      </c>
      <c r="IE59" s="7">
        <v>1.6667</v>
      </c>
      <c r="IF59" s="7">
        <v>1.7133</v>
      </c>
      <c r="IG59" s="2" t="s">
        <v>140</v>
      </c>
      <c r="IH59" s="2" t="s">
        <v>166</v>
      </c>
      <c r="II59" s="2" t="s">
        <v>416</v>
      </c>
      <c r="IJ59" s="2" t="s">
        <v>1219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140</v>
      </c>
      <c r="IT59" s="2" t="s">
        <v>129</v>
      </c>
      <c r="IU59" s="2" t="s">
        <v>363</v>
      </c>
      <c r="IV59" s="2" t="s">
        <v>1220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159</v>
      </c>
      <c r="JF59" s="2" t="s">
        <v>129</v>
      </c>
      <c r="JG59" s="2" t="s">
        <v>132</v>
      </c>
      <c r="JH59" s="2" t="s">
        <v>132</v>
      </c>
      <c r="JI59" s="2" t="s">
        <v>142</v>
      </c>
      <c r="JJ59" s="2" t="s">
        <v>132</v>
      </c>
      <c r="JK59" s="4">
        <v>1</v>
      </c>
      <c r="JL59" s="8">
        <v>61.5</v>
      </c>
      <c r="JM59" s="4"/>
      <c r="JN59" s="8"/>
      <c r="JO59" s="7"/>
      <c r="JP59" s="7"/>
      <c r="JQ59" s="2" t="s">
        <v>140</v>
      </c>
      <c r="JR59" s="2" t="s">
        <v>129</v>
      </c>
      <c r="JS59" s="2" t="s">
        <v>1147</v>
      </c>
      <c r="JT59" s="2" t="s">
        <v>1221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1148</v>
      </c>
      <c r="KF59" s="2" t="s">
        <v>551</v>
      </c>
      <c r="KG59" s="2" t="s">
        <v>142</v>
      </c>
      <c r="KH59" s="2" t="s">
        <v>132</v>
      </c>
      <c r="KI59" s="4">
        <v>1</v>
      </c>
      <c r="KJ59" s="8">
        <v>72.35</v>
      </c>
      <c r="KK59" s="4">
        <v>2</v>
      </c>
      <c r="KL59" s="8">
        <v>131.54</v>
      </c>
      <c r="KM59" s="7">
        <v>-0.5</v>
      </c>
      <c r="KN59" s="7">
        <v>-0.45</v>
      </c>
      <c r="KO59" s="2" t="s">
        <v>140</v>
      </c>
      <c r="KP59" s="2" t="s">
        <v>166</v>
      </c>
      <c r="KQ59" s="2" t="s">
        <v>575</v>
      </c>
      <c r="KR59" s="2" t="s">
        <v>759</v>
      </c>
      <c r="KS59" s="2" t="s">
        <v>142</v>
      </c>
      <c r="KT59" s="2" t="s">
        <v>132</v>
      </c>
      <c r="KU59" s="4"/>
      <c r="KV59" s="8"/>
      <c r="KW59" s="4">
        <v>32</v>
      </c>
      <c r="KX59" s="8">
        <v>2006.9</v>
      </c>
      <c r="KY59" s="7">
        <v>-1</v>
      </c>
      <c r="KZ59" s="7">
        <v>-1</v>
      </c>
      <c r="LA59" s="2" t="s">
        <v>140</v>
      </c>
      <c r="LB59" s="2" t="s">
        <v>177</v>
      </c>
      <c r="LC59" s="2" t="s">
        <v>884</v>
      </c>
      <c r="LD59" s="2" t="s">
        <v>351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178</v>
      </c>
      <c r="LN59" s="2" t="s">
        <v>129</v>
      </c>
      <c r="LO59" s="2" t="s">
        <v>132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178</v>
      </c>
      <c r="LZ59" s="2" t="s">
        <v>166</v>
      </c>
      <c r="MA59" s="2" t="s">
        <v>132</v>
      </c>
      <c r="MB59" s="2" t="s">
        <v>132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159</v>
      </c>
      <c r="ML59" s="2" t="s">
        <v>129</v>
      </c>
      <c r="MM59" s="2" t="s">
        <v>132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140</v>
      </c>
      <c r="MX59" s="2" t="s">
        <v>129</v>
      </c>
      <c r="MY59" s="2" t="s">
        <v>179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178</v>
      </c>
      <c r="NV59" s="2" t="s">
        <v>129</v>
      </c>
      <c r="NW59" s="2" t="s">
        <v>132</v>
      </c>
      <c r="NX59" s="2" t="s">
        <v>132</v>
      </c>
      <c r="NY59" s="2" t="s">
        <v>142</v>
      </c>
      <c r="NZ59" s="2" t="s">
        <v>132</v>
      </c>
      <c r="OA59" s="4"/>
      <c r="OB59" s="8"/>
      <c r="OC59" s="4"/>
      <c r="OD59" s="8"/>
      <c r="OE59" s="7"/>
      <c r="OF59" s="7"/>
      <c r="OG59" s="2" t="s">
        <v>178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181</v>
      </c>
      <c r="OT59" s="2" t="s">
        <v>129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178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178</v>
      </c>
      <c r="PR59" s="2" t="s">
        <v>166</v>
      </c>
      <c r="PS59" s="2" t="s">
        <v>132</v>
      </c>
      <c r="PT59" s="2" t="s">
        <v>132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140</v>
      </c>
      <c r="QD59" s="2" t="s">
        <v>129</v>
      </c>
      <c r="QE59" s="2" t="s">
        <v>276</v>
      </c>
      <c r="QF59" s="2" t="s">
        <v>1222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159</v>
      </c>
      <c r="RB59" s="2" t="s">
        <v>166</v>
      </c>
      <c r="RC59" s="2" t="s">
        <v>132</v>
      </c>
      <c r="RD59" s="2" t="s">
        <v>132</v>
      </c>
      <c r="RE59" s="2" t="s">
        <v>142</v>
      </c>
      <c r="RF59" s="2" t="s">
        <v>132</v>
      </c>
      <c r="RG59" s="4"/>
      <c r="RH59" s="8"/>
      <c r="RI59" s="4"/>
      <c r="RJ59" s="8"/>
      <c r="RK59" s="7"/>
      <c r="RL59" s="7"/>
      <c r="RM59" s="2" t="s">
        <v>178</v>
      </c>
      <c r="RN59" s="2" t="s">
        <v>129</v>
      </c>
      <c r="RO59" s="2" t="s">
        <v>132</v>
      </c>
      <c r="RP59" s="2" t="s">
        <v>132</v>
      </c>
      <c r="RQ59" s="2" t="s">
        <v>142</v>
      </c>
      <c r="RR59" s="2" t="s">
        <v>183</v>
      </c>
    </row>
    <row r="60">
      <c r="A60" s="2" t="s">
        <v>1223</v>
      </c>
      <c r="B60" s="2" t="s">
        <v>121</v>
      </c>
      <c r="C60" s="2" t="s">
        <v>122</v>
      </c>
      <c r="D60" s="2" t="s">
        <v>1104</v>
      </c>
      <c r="E60" s="2" t="s">
        <v>1105</v>
      </c>
      <c r="F60" s="2" t="s">
        <v>1211</v>
      </c>
      <c r="G60" s="2" t="s">
        <v>1211</v>
      </c>
      <c r="H60" s="2" t="s">
        <v>1211</v>
      </c>
      <c r="I60" s="2" t="s">
        <v>1212</v>
      </c>
      <c r="J60" s="2" t="s">
        <v>1213</v>
      </c>
      <c r="K60" s="2" t="s">
        <v>1078</v>
      </c>
      <c r="L60" s="3">
        <v>54.23</v>
      </c>
      <c r="M60" s="3">
        <v>56.94</v>
      </c>
      <c r="N60" s="3">
        <v>118.99</v>
      </c>
      <c r="O60" s="2" t="s">
        <v>129</v>
      </c>
      <c r="P60" s="2" t="s">
        <v>219</v>
      </c>
      <c r="Q60" s="2" t="s">
        <v>131</v>
      </c>
      <c r="R60" s="2" t="s">
        <v>132</v>
      </c>
      <c r="S60" s="2" t="s">
        <v>1224</v>
      </c>
      <c r="T60" s="2" t="s">
        <v>132</v>
      </c>
      <c r="U60" s="2" t="s">
        <v>134</v>
      </c>
      <c r="V60" s="2" t="s">
        <v>815</v>
      </c>
      <c r="W60" s="2" t="s">
        <v>1079</v>
      </c>
      <c r="X60" s="2" t="s">
        <v>1225</v>
      </c>
      <c r="Y60" s="2" t="s">
        <v>1226</v>
      </c>
      <c r="Z60" s="4">
        <v>158</v>
      </c>
      <c r="AA60" s="4">
        <f>=ROUNDDOWN(19.2682926829268,0)</f>
      </c>
      <c r="AB60" s="5">
        <v>8.2</v>
      </c>
      <c r="AC60" s="2" t="s">
        <v>1011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663</v>
      </c>
      <c r="AQ60" s="8">
        <v>39936.77</v>
      </c>
      <c r="AR60" s="4">
        <v>1522</v>
      </c>
      <c r="AS60" s="8">
        <v>90271.64</v>
      </c>
      <c r="AT60" s="7">
        <v>-0.5644</v>
      </c>
      <c r="AU60" s="7">
        <v>-0.5576</v>
      </c>
      <c r="AV60" s="4">
        <v>663</v>
      </c>
      <c r="AW60" s="8">
        <v>39936.77</v>
      </c>
      <c r="AX60" s="4">
        <v>1522</v>
      </c>
      <c r="AY60" s="8">
        <v>90271.64</v>
      </c>
      <c r="AZ60" s="7">
        <v>-0.5644</v>
      </c>
      <c r="BA60" s="7">
        <v>-0.5576</v>
      </c>
      <c r="BB60" s="7">
        <v>1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0.4859</v>
      </c>
      <c r="BJ60" s="4">
        <v>663</v>
      </c>
      <c r="BK60" s="8">
        <v>39936.77</v>
      </c>
      <c r="BL60" s="2" t="s">
        <v>1227</v>
      </c>
      <c r="BM60" s="7">
        <v>1</v>
      </c>
      <c r="BN60" s="7">
        <v>1</v>
      </c>
      <c r="BO60" s="4">
        <v>149</v>
      </c>
      <c r="BP60" s="8">
        <v>7710.75</v>
      </c>
      <c r="BQ60" s="4">
        <v>540</v>
      </c>
      <c r="BR60" s="8">
        <v>27945</v>
      </c>
      <c r="BS60" s="7">
        <v>-0.7241</v>
      </c>
      <c r="BT60" s="7">
        <v>-0.7241</v>
      </c>
      <c r="BU60" s="2" t="s">
        <v>140</v>
      </c>
      <c r="BV60" s="2" t="s">
        <v>129</v>
      </c>
      <c r="BW60" s="2" t="s">
        <v>132</v>
      </c>
      <c r="BX60" s="2" t="s">
        <v>1228</v>
      </c>
      <c r="BY60" s="2" t="s">
        <v>142</v>
      </c>
      <c r="BZ60" s="2" t="s">
        <v>132</v>
      </c>
      <c r="CA60" s="4">
        <v>205</v>
      </c>
      <c r="CB60" s="8">
        <v>11135.3</v>
      </c>
      <c r="CC60" s="4">
        <v>121</v>
      </c>
      <c r="CD60" s="8">
        <v>6915.54</v>
      </c>
      <c r="CE60" s="7">
        <v>0.6942</v>
      </c>
      <c r="CF60" s="7">
        <v>0.6102</v>
      </c>
      <c r="CG60" s="2" t="s">
        <v>140</v>
      </c>
      <c r="CH60" s="2" t="s">
        <v>129</v>
      </c>
      <c r="CI60" s="2" t="s">
        <v>1229</v>
      </c>
      <c r="CJ60" s="2" t="s">
        <v>1230</v>
      </c>
      <c r="CK60" s="2" t="s">
        <v>142</v>
      </c>
      <c r="CL60" s="2" t="s">
        <v>132</v>
      </c>
      <c r="CM60" s="4">
        <v>28</v>
      </c>
      <c r="CN60" s="8">
        <v>1965.41</v>
      </c>
      <c r="CO60" s="4">
        <v>81</v>
      </c>
      <c r="CP60" s="8">
        <v>5667.68</v>
      </c>
      <c r="CQ60" s="7">
        <v>-0.6543</v>
      </c>
      <c r="CR60" s="7">
        <v>-0.6532</v>
      </c>
      <c r="CS60" s="2" t="s">
        <v>140</v>
      </c>
      <c r="CT60" s="2" t="s">
        <v>129</v>
      </c>
      <c r="CU60" s="2" t="s">
        <v>1231</v>
      </c>
      <c r="CV60" s="2" t="s">
        <v>1232</v>
      </c>
      <c r="CW60" s="2" t="s">
        <v>142</v>
      </c>
      <c r="CX60" s="2" t="s">
        <v>132</v>
      </c>
      <c r="CY60" s="4">
        <v>85</v>
      </c>
      <c r="CZ60" s="8">
        <v>5978.9</v>
      </c>
      <c r="DA60" s="4">
        <v>229</v>
      </c>
      <c r="DB60" s="8">
        <v>13828.52</v>
      </c>
      <c r="DC60" s="7">
        <v>-0.6288</v>
      </c>
      <c r="DD60" s="7">
        <v>-0.5676</v>
      </c>
      <c r="DE60" s="2" t="s">
        <v>140</v>
      </c>
      <c r="DF60" s="2" t="s">
        <v>129</v>
      </c>
      <c r="DG60" s="2" t="s">
        <v>1233</v>
      </c>
      <c r="DH60" s="2" t="s">
        <v>1234</v>
      </c>
      <c r="DI60" s="2" t="s">
        <v>142</v>
      </c>
      <c r="DJ60" s="2" t="s">
        <v>132</v>
      </c>
      <c r="DK60" s="4">
        <v>31</v>
      </c>
      <c r="DL60" s="8">
        <v>1925.1</v>
      </c>
      <c r="DM60" s="4">
        <v>142</v>
      </c>
      <c r="DN60" s="8">
        <v>8818.2</v>
      </c>
      <c r="DO60" s="7">
        <v>-0.7817</v>
      </c>
      <c r="DP60" s="7">
        <v>-0.7817</v>
      </c>
      <c r="DQ60" s="2" t="s">
        <v>140</v>
      </c>
      <c r="DR60" s="2" t="s">
        <v>129</v>
      </c>
      <c r="DS60" s="2" t="s">
        <v>1235</v>
      </c>
      <c r="DT60" s="2" t="s">
        <v>1236</v>
      </c>
      <c r="DU60" s="2" t="s">
        <v>142</v>
      </c>
      <c r="DV60" s="2" t="s">
        <v>132</v>
      </c>
      <c r="DW60" s="4">
        <v>68</v>
      </c>
      <c r="DX60" s="8">
        <v>4862</v>
      </c>
      <c r="DY60" s="4">
        <v>188</v>
      </c>
      <c r="DZ60" s="8">
        <v>12616.5</v>
      </c>
      <c r="EA60" s="7">
        <v>-0.6383</v>
      </c>
      <c r="EB60" s="7">
        <v>-0.6146</v>
      </c>
      <c r="EC60" s="2" t="s">
        <v>140</v>
      </c>
      <c r="ED60" s="2" t="s">
        <v>129</v>
      </c>
      <c r="EE60" s="2" t="s">
        <v>1237</v>
      </c>
      <c r="EF60" s="2" t="s">
        <v>1238</v>
      </c>
      <c r="EG60" s="2" t="s">
        <v>142</v>
      </c>
      <c r="EH60" s="2" t="s">
        <v>132</v>
      </c>
      <c r="EI60" s="4">
        <v>24</v>
      </c>
      <c r="EJ60" s="8">
        <v>1632</v>
      </c>
      <c r="EK60" s="4">
        <v>52</v>
      </c>
      <c r="EL60" s="8">
        <v>3536</v>
      </c>
      <c r="EM60" s="7">
        <v>-0.5385</v>
      </c>
      <c r="EN60" s="7">
        <v>-0.5385</v>
      </c>
      <c r="EO60" s="2" t="s">
        <v>140</v>
      </c>
      <c r="EP60" s="2" t="s">
        <v>129</v>
      </c>
      <c r="EQ60" s="2" t="s">
        <v>986</v>
      </c>
      <c r="ER60" s="2" t="s">
        <v>1239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166</v>
      </c>
      <c r="FC60" s="2" t="s">
        <v>1123</v>
      </c>
      <c r="FD60" s="2" t="s">
        <v>1235</v>
      </c>
      <c r="FE60" s="2" t="s">
        <v>142</v>
      </c>
      <c r="FF60" s="2" t="s">
        <v>132</v>
      </c>
      <c r="FG60" s="4">
        <v>27</v>
      </c>
      <c r="FH60" s="8">
        <v>1637.88</v>
      </c>
      <c r="FI60" s="4">
        <v>1</v>
      </c>
      <c r="FJ60" s="8">
        <v>66.99</v>
      </c>
      <c r="FK60" s="7">
        <v>26</v>
      </c>
      <c r="FL60" s="7">
        <v>23.4496</v>
      </c>
      <c r="FM60" s="2" t="s">
        <v>140</v>
      </c>
      <c r="FN60" s="2" t="s">
        <v>129</v>
      </c>
      <c r="FO60" s="2" t="s">
        <v>292</v>
      </c>
      <c r="FP60" s="2" t="s">
        <v>1042</v>
      </c>
      <c r="FQ60" s="2" t="s">
        <v>142</v>
      </c>
      <c r="FR60" s="2" t="s">
        <v>132</v>
      </c>
      <c r="FS60" s="4">
        <v>20</v>
      </c>
      <c r="FT60" s="8">
        <v>1330.9</v>
      </c>
      <c r="FU60" s="4">
        <v>29</v>
      </c>
      <c r="FV60" s="8">
        <v>2018.2</v>
      </c>
      <c r="FW60" s="7">
        <v>-0.3103</v>
      </c>
      <c r="FX60" s="7">
        <v>-0.3406</v>
      </c>
      <c r="FY60" s="2" t="s">
        <v>140</v>
      </c>
      <c r="FZ60" s="2" t="s">
        <v>129</v>
      </c>
      <c r="GA60" s="2" t="s">
        <v>1240</v>
      </c>
      <c r="GB60" s="2" t="s">
        <v>1230</v>
      </c>
      <c r="GC60" s="2" t="s">
        <v>142</v>
      </c>
      <c r="GD60" s="2" t="s">
        <v>132</v>
      </c>
      <c r="GE60" s="4">
        <v>9</v>
      </c>
      <c r="GF60" s="8">
        <v>633.06</v>
      </c>
      <c r="GG60" s="4">
        <v>37</v>
      </c>
      <c r="GH60" s="8">
        <v>2474.78</v>
      </c>
      <c r="GI60" s="7">
        <v>-0.7568</v>
      </c>
      <c r="GJ60" s="7">
        <v>-0.7442</v>
      </c>
      <c r="GK60" s="2" t="s">
        <v>140</v>
      </c>
      <c r="GL60" s="2" t="s">
        <v>129</v>
      </c>
      <c r="GM60" s="2" t="s">
        <v>1241</v>
      </c>
      <c r="GN60" s="2" t="s">
        <v>1242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162</v>
      </c>
      <c r="GZ60" s="2" t="s">
        <v>132</v>
      </c>
      <c r="HA60" s="2" t="s">
        <v>142</v>
      </c>
      <c r="HB60" s="2" t="s">
        <v>132</v>
      </c>
      <c r="HC60" s="4">
        <v>3</v>
      </c>
      <c r="HD60" s="8">
        <v>211.02</v>
      </c>
      <c r="HE60" s="4">
        <v>4</v>
      </c>
      <c r="HF60" s="8">
        <v>268.58</v>
      </c>
      <c r="HG60" s="7">
        <v>-0.25</v>
      </c>
      <c r="HH60" s="7">
        <v>-0.2143</v>
      </c>
      <c r="HI60" s="2" t="s">
        <v>140</v>
      </c>
      <c r="HJ60" s="2" t="s">
        <v>129</v>
      </c>
      <c r="HK60" s="2" t="s">
        <v>982</v>
      </c>
      <c r="HL60" s="2" t="s">
        <v>285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165</v>
      </c>
      <c r="HV60" s="2" t="s">
        <v>129</v>
      </c>
      <c r="HW60" s="2" t="s">
        <v>132</v>
      </c>
      <c r="HX60" s="2" t="s">
        <v>132</v>
      </c>
      <c r="HY60" s="2" t="s">
        <v>142</v>
      </c>
      <c r="HZ60" s="2" t="s">
        <v>132</v>
      </c>
      <c r="IA60" s="4">
        <v>9</v>
      </c>
      <c r="IB60" s="8">
        <v>592.86</v>
      </c>
      <c r="IC60" s="4">
        <v>12</v>
      </c>
      <c r="ID60" s="8">
        <v>761.25</v>
      </c>
      <c r="IE60" s="7">
        <v>-0.25</v>
      </c>
      <c r="IF60" s="7">
        <v>-0.2212</v>
      </c>
      <c r="IG60" s="2" t="s">
        <v>140</v>
      </c>
      <c r="IH60" s="2" t="s">
        <v>166</v>
      </c>
      <c r="II60" s="2" t="s">
        <v>167</v>
      </c>
      <c r="IJ60" s="2" t="s">
        <v>297</v>
      </c>
      <c r="IK60" s="2" t="s">
        <v>142</v>
      </c>
      <c r="IL60" s="2" t="s">
        <v>132</v>
      </c>
      <c r="IM60" s="4">
        <v>3</v>
      </c>
      <c r="IN60" s="8">
        <v>184.5</v>
      </c>
      <c r="IO60" s="4">
        <v>4</v>
      </c>
      <c r="IP60" s="8">
        <v>269.66</v>
      </c>
      <c r="IQ60" s="7">
        <v>-0.25</v>
      </c>
      <c r="IR60" s="7">
        <v>-0.3158</v>
      </c>
      <c r="IS60" s="2" t="s">
        <v>140</v>
      </c>
      <c r="IT60" s="2" t="s">
        <v>129</v>
      </c>
      <c r="IU60" s="2" t="s">
        <v>692</v>
      </c>
      <c r="IV60" s="2" t="s">
        <v>1243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159</v>
      </c>
      <c r="JF60" s="2" t="s">
        <v>129</v>
      </c>
      <c r="JG60" s="2" t="s">
        <v>132</v>
      </c>
      <c r="JH60" s="2" t="s">
        <v>132</v>
      </c>
      <c r="JI60" s="2" t="s">
        <v>142</v>
      </c>
      <c r="JJ60" s="2" t="s">
        <v>132</v>
      </c>
      <c r="JK60" s="4"/>
      <c r="JL60" s="8"/>
      <c r="JM60" s="4">
        <v>1</v>
      </c>
      <c r="JN60" s="8">
        <v>65.77</v>
      </c>
      <c r="JO60" s="7">
        <v>-1</v>
      </c>
      <c r="JP60" s="7">
        <v>-1</v>
      </c>
      <c r="JQ60" s="2" t="s">
        <v>171</v>
      </c>
      <c r="JR60" s="2" t="s">
        <v>129</v>
      </c>
      <c r="JS60" s="2" t="s">
        <v>1132</v>
      </c>
      <c r="JT60" s="2" t="s">
        <v>1244</v>
      </c>
      <c r="JU60" s="2" t="s">
        <v>142</v>
      </c>
      <c r="JV60" s="2" t="s">
        <v>132</v>
      </c>
      <c r="JW60" s="4">
        <v>1</v>
      </c>
      <c r="JX60" s="8">
        <v>69.99</v>
      </c>
      <c r="JY60" s="4"/>
      <c r="JZ60" s="8"/>
      <c r="KA60" s="7"/>
      <c r="KB60" s="7"/>
      <c r="KC60" s="2" t="s">
        <v>140</v>
      </c>
      <c r="KD60" s="2" t="s">
        <v>129</v>
      </c>
      <c r="KE60" s="2" t="s">
        <v>1231</v>
      </c>
      <c r="KF60" s="2" t="s">
        <v>1237</v>
      </c>
      <c r="KG60" s="2" t="s">
        <v>142</v>
      </c>
      <c r="KH60" s="2" t="s">
        <v>132</v>
      </c>
      <c r="KI60" s="4"/>
      <c r="KJ60" s="8"/>
      <c r="KK60" s="4">
        <v>1</v>
      </c>
      <c r="KL60" s="8">
        <v>65.77</v>
      </c>
      <c r="KM60" s="7">
        <v>-1</v>
      </c>
      <c r="KN60" s="7">
        <v>-1</v>
      </c>
      <c r="KO60" s="2" t="s">
        <v>140</v>
      </c>
      <c r="KP60" s="2" t="s">
        <v>166</v>
      </c>
      <c r="KQ60" s="2" t="s">
        <v>175</v>
      </c>
      <c r="KR60" s="2" t="s">
        <v>199</v>
      </c>
      <c r="KS60" s="2" t="s">
        <v>142</v>
      </c>
      <c r="KT60" s="2" t="s">
        <v>132</v>
      </c>
      <c r="KU60" s="4">
        <v>1</v>
      </c>
      <c r="KV60" s="8">
        <v>67.1</v>
      </c>
      <c r="KW60" s="4">
        <v>80</v>
      </c>
      <c r="KX60" s="8">
        <v>4953.2</v>
      </c>
      <c r="KY60" s="7">
        <v>-0.9875</v>
      </c>
      <c r="KZ60" s="7">
        <v>-0.9865</v>
      </c>
      <c r="LA60" s="2" t="s">
        <v>140</v>
      </c>
      <c r="LB60" s="2" t="s">
        <v>177</v>
      </c>
      <c r="LC60" s="2" t="s">
        <v>1245</v>
      </c>
      <c r="LD60" s="2" t="s">
        <v>1246</v>
      </c>
      <c r="LE60" s="2" t="s">
        <v>142</v>
      </c>
      <c r="LF60" s="2" t="s">
        <v>132</v>
      </c>
      <c r="LG60" s="4"/>
      <c r="LH60" s="8"/>
      <c r="LI60" s="4"/>
      <c r="LJ60" s="8"/>
      <c r="LK60" s="7"/>
      <c r="LL60" s="7"/>
      <c r="LM60" s="2" t="s">
        <v>140</v>
      </c>
      <c r="LN60" s="2" t="s">
        <v>129</v>
      </c>
      <c r="LO60" s="2" t="s">
        <v>1137</v>
      </c>
      <c r="LP60" s="2" t="s">
        <v>1247</v>
      </c>
      <c r="LQ60" s="2" t="s">
        <v>142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159</v>
      </c>
      <c r="ML60" s="2" t="s">
        <v>129</v>
      </c>
      <c r="MM60" s="2" t="s">
        <v>132</v>
      </c>
      <c r="MN60" s="2" t="s">
        <v>132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140</v>
      </c>
      <c r="MX60" s="2" t="s">
        <v>129</v>
      </c>
      <c r="MY60" s="2" t="s">
        <v>179</v>
      </c>
      <c r="MZ60" s="2" t="s">
        <v>1248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178</v>
      </c>
      <c r="NV60" s="2" t="s">
        <v>129</v>
      </c>
      <c r="NW60" s="2" t="s">
        <v>132</v>
      </c>
      <c r="NX60" s="2" t="s">
        <v>132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178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178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178</v>
      </c>
      <c r="PR60" s="2" t="s">
        <v>166</v>
      </c>
      <c r="PS60" s="2" t="s">
        <v>132</v>
      </c>
      <c r="PT60" s="2" t="s">
        <v>132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140</v>
      </c>
      <c r="QD60" s="2" t="s">
        <v>129</v>
      </c>
      <c r="QE60" s="2" t="s">
        <v>276</v>
      </c>
      <c r="QF60" s="2" t="s">
        <v>132</v>
      </c>
      <c r="QG60" s="2" t="s">
        <v>142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140</v>
      </c>
      <c r="RB60" s="2" t="s">
        <v>166</v>
      </c>
      <c r="RC60" s="2" t="s">
        <v>1140</v>
      </c>
      <c r="RD60" s="2" t="s">
        <v>1249</v>
      </c>
      <c r="RE60" s="2" t="s">
        <v>142</v>
      </c>
      <c r="RF60" s="2" t="s">
        <v>132</v>
      </c>
      <c r="RG60" s="4"/>
      <c r="RH60" s="8"/>
      <c r="RI60" s="4"/>
      <c r="RJ60" s="8"/>
      <c r="RK60" s="7"/>
      <c r="RL60" s="7"/>
      <c r="RM60" s="2" t="s">
        <v>178</v>
      </c>
      <c r="RN60" s="2" t="s">
        <v>129</v>
      </c>
      <c r="RO60" s="2" t="s">
        <v>132</v>
      </c>
      <c r="RP60" s="2" t="s">
        <v>132</v>
      </c>
      <c r="RQ60" s="2" t="s">
        <v>142</v>
      </c>
      <c r="RR60" s="2" t="s">
        <v>183</v>
      </c>
    </row>
    <row r="61">
      <c r="A61" s="2" t="s">
        <v>1250</v>
      </c>
      <c r="B61" s="2" t="s">
        <v>121</v>
      </c>
      <c r="C61" s="2" t="s">
        <v>122</v>
      </c>
      <c r="D61" s="2" t="s">
        <v>1104</v>
      </c>
      <c r="E61" s="2" t="s">
        <v>1105</v>
      </c>
      <c r="F61" s="2" t="s">
        <v>1251</v>
      </c>
      <c r="G61" s="2" t="s">
        <v>1251</v>
      </c>
      <c r="H61" s="2" t="s">
        <v>1251</v>
      </c>
      <c r="I61" s="2" t="s">
        <v>1252</v>
      </c>
      <c r="J61" s="2" t="s">
        <v>127</v>
      </c>
      <c r="K61" s="2" t="s">
        <v>1108</v>
      </c>
      <c r="L61" s="3">
        <v>45.74</v>
      </c>
      <c r="M61" s="3">
        <v>48.03</v>
      </c>
      <c r="N61" s="3">
        <v>89.24</v>
      </c>
      <c r="O61" s="2" t="s">
        <v>129</v>
      </c>
      <c r="P61" s="2" t="s">
        <v>348</v>
      </c>
      <c r="Q61" s="2" t="s">
        <v>131</v>
      </c>
      <c r="R61" s="2" t="s">
        <v>132</v>
      </c>
      <c r="S61" s="2" t="s">
        <v>1253</v>
      </c>
      <c r="T61" s="2" t="s">
        <v>132</v>
      </c>
      <c r="U61" s="2" t="s">
        <v>315</v>
      </c>
      <c r="V61" s="2" t="s">
        <v>815</v>
      </c>
      <c r="W61" s="2" t="s">
        <v>136</v>
      </c>
      <c r="X61" s="2" t="s">
        <v>132</v>
      </c>
      <c r="Y61" s="2" t="s">
        <v>1254</v>
      </c>
      <c r="Z61" s="4">
        <v>81</v>
      </c>
      <c r="AA61" s="4">
        <f>=ROUNDDOWN(16.2,0)</f>
      </c>
      <c r="AB61" s="5">
        <v>5</v>
      </c>
      <c r="AC61" s="2" t="s">
        <v>1011</v>
      </c>
      <c r="AD61" s="4">
        <v>100</v>
      </c>
      <c r="AE61" s="4">
        <v>100</v>
      </c>
      <c r="AF61" s="6">
        <v>63</v>
      </c>
      <c r="AG61" s="6">
        <v>46</v>
      </c>
      <c r="AH61" s="7">
        <v>0.9973</v>
      </c>
      <c r="AI61" s="4"/>
      <c r="AJ61" s="4">
        <f>=ROUNDDOWN({0},0)</f>
      </c>
      <c r="AK61" s="5">
        <v>0.8</v>
      </c>
      <c r="AL61" s="2" t="s">
        <v>132</v>
      </c>
      <c r="AM61" s="4"/>
      <c r="AN61" s="4"/>
      <c r="AO61" s="7">
        <v>0.526</v>
      </c>
      <c r="AP61" s="4">
        <v>327</v>
      </c>
      <c r="AQ61" s="8">
        <v>18831.72</v>
      </c>
      <c r="AR61" s="4">
        <v>530</v>
      </c>
      <c r="AS61" s="8">
        <v>31388.59</v>
      </c>
      <c r="AT61" s="7">
        <v>-0.383</v>
      </c>
      <c r="AU61" s="7">
        <v>-0.4</v>
      </c>
      <c r="AV61" s="4">
        <v>327</v>
      </c>
      <c r="AW61" s="8">
        <v>18831.72</v>
      </c>
      <c r="AX61" s="4">
        <v>530</v>
      </c>
      <c r="AY61" s="8">
        <v>31388.59</v>
      </c>
      <c r="AZ61" s="7">
        <v>-0.383</v>
      </c>
      <c r="BA61" s="7">
        <v>-0.4</v>
      </c>
      <c r="BB61" s="7">
        <v>1</v>
      </c>
      <c r="BC61" s="4">
        <v>919</v>
      </c>
      <c r="BD61" s="8">
        <v>51551.83</v>
      </c>
      <c r="BE61" s="4">
        <v>1748</v>
      </c>
      <c r="BF61" s="8">
        <v>101965.87</v>
      </c>
      <c r="BG61" s="7">
        <v>-0.4743</v>
      </c>
      <c r="BH61" s="7">
        <v>-0.4944</v>
      </c>
      <c r="BI61" s="7">
        <v>0.3653</v>
      </c>
      <c r="BJ61" s="4">
        <v>327</v>
      </c>
      <c r="BK61" s="8">
        <v>18831.72</v>
      </c>
      <c r="BL61" s="2" t="s">
        <v>1255</v>
      </c>
      <c r="BM61" s="7">
        <v>1</v>
      </c>
      <c r="BN61" s="7">
        <v>1</v>
      </c>
      <c r="BO61" s="4">
        <v>32</v>
      </c>
      <c r="BP61" s="8">
        <v>1747.52</v>
      </c>
      <c r="BQ61" s="4">
        <v>39</v>
      </c>
      <c r="BR61" s="8">
        <v>2007.03</v>
      </c>
      <c r="BS61" s="7">
        <v>-0.1795</v>
      </c>
      <c r="BT61" s="7">
        <v>-0.1293</v>
      </c>
      <c r="BU61" s="2" t="s">
        <v>140</v>
      </c>
      <c r="BV61" s="2" t="s">
        <v>129</v>
      </c>
      <c r="BW61" s="2" t="s">
        <v>132</v>
      </c>
      <c r="BX61" s="2" t="s">
        <v>928</v>
      </c>
      <c r="BY61" s="2" t="s">
        <v>142</v>
      </c>
      <c r="BZ61" s="2" t="s">
        <v>132</v>
      </c>
      <c r="CA61" s="4">
        <v>24</v>
      </c>
      <c r="CB61" s="8">
        <v>655.51</v>
      </c>
      <c r="CC61" s="4">
        <v>17</v>
      </c>
      <c r="CD61" s="8">
        <v>846.68</v>
      </c>
      <c r="CE61" s="7">
        <v>0.4118</v>
      </c>
      <c r="CF61" s="7">
        <v>-0.2258</v>
      </c>
      <c r="CG61" s="2" t="s">
        <v>140</v>
      </c>
      <c r="CH61" s="2" t="s">
        <v>129</v>
      </c>
      <c r="CI61" s="2" t="s">
        <v>1256</v>
      </c>
      <c r="CJ61" s="2" t="s">
        <v>1257</v>
      </c>
      <c r="CK61" s="2" t="s">
        <v>142</v>
      </c>
      <c r="CL61" s="2" t="s">
        <v>132</v>
      </c>
      <c r="CM61" s="4">
        <v>22</v>
      </c>
      <c r="CN61" s="8">
        <v>1292.59</v>
      </c>
      <c r="CO61" s="4">
        <v>48</v>
      </c>
      <c r="CP61" s="8">
        <v>2865.49</v>
      </c>
      <c r="CQ61" s="7">
        <v>-0.5417</v>
      </c>
      <c r="CR61" s="7">
        <v>-0.5489</v>
      </c>
      <c r="CS61" s="2" t="s">
        <v>140</v>
      </c>
      <c r="CT61" s="2" t="s">
        <v>129</v>
      </c>
      <c r="CU61" s="2" t="s">
        <v>931</v>
      </c>
      <c r="CV61" s="2" t="s">
        <v>1258</v>
      </c>
      <c r="CW61" s="2" t="s">
        <v>142</v>
      </c>
      <c r="CX61" s="2" t="s">
        <v>132</v>
      </c>
      <c r="CY61" s="4">
        <v>109</v>
      </c>
      <c r="CZ61" s="8">
        <v>6466.97</v>
      </c>
      <c r="DA61" s="4">
        <v>135</v>
      </c>
      <c r="DB61" s="8">
        <v>8009.55</v>
      </c>
      <c r="DC61" s="7">
        <v>-0.1926</v>
      </c>
      <c r="DD61" s="7">
        <v>-0.1926</v>
      </c>
      <c r="DE61" s="2" t="s">
        <v>140</v>
      </c>
      <c r="DF61" s="2" t="s">
        <v>129</v>
      </c>
      <c r="DG61" s="2" t="s">
        <v>1160</v>
      </c>
      <c r="DH61" s="2" t="s">
        <v>1196</v>
      </c>
      <c r="DI61" s="2" t="s">
        <v>142</v>
      </c>
      <c r="DJ61" s="2" t="s">
        <v>132</v>
      </c>
      <c r="DK61" s="4">
        <v>8</v>
      </c>
      <c r="DL61" s="8">
        <v>469.26</v>
      </c>
      <c r="DM61" s="4">
        <v>45</v>
      </c>
      <c r="DN61" s="8">
        <v>2673</v>
      </c>
      <c r="DO61" s="7">
        <v>-0.8222</v>
      </c>
      <c r="DP61" s="7">
        <v>-0.8244</v>
      </c>
      <c r="DQ61" s="2" t="s">
        <v>140</v>
      </c>
      <c r="DR61" s="2" t="s">
        <v>129</v>
      </c>
      <c r="DS61" s="2" t="s">
        <v>935</v>
      </c>
      <c r="DT61" s="2" t="s">
        <v>1199</v>
      </c>
      <c r="DU61" s="2" t="s">
        <v>142</v>
      </c>
      <c r="DV61" s="2" t="s">
        <v>132</v>
      </c>
      <c r="DW61" s="4">
        <v>76</v>
      </c>
      <c r="DX61" s="8">
        <v>4778.88</v>
      </c>
      <c r="DY61" s="4">
        <v>98</v>
      </c>
      <c r="DZ61" s="8">
        <v>6162.24</v>
      </c>
      <c r="EA61" s="7">
        <v>-0.2245</v>
      </c>
      <c r="EB61" s="7">
        <v>-0.2245</v>
      </c>
      <c r="EC61" s="2" t="s">
        <v>140</v>
      </c>
      <c r="ED61" s="2" t="s">
        <v>129</v>
      </c>
      <c r="EE61" s="2" t="s">
        <v>931</v>
      </c>
      <c r="EF61" s="2" t="s">
        <v>1259</v>
      </c>
      <c r="EG61" s="2" t="s">
        <v>142</v>
      </c>
      <c r="EH61" s="2" t="s">
        <v>132</v>
      </c>
      <c r="EI61" s="4">
        <v>24</v>
      </c>
      <c r="EJ61" s="8">
        <v>1600.8</v>
      </c>
      <c r="EK61" s="4">
        <v>35</v>
      </c>
      <c r="EL61" s="8">
        <v>2334.5</v>
      </c>
      <c r="EM61" s="7">
        <v>-0.3143</v>
      </c>
      <c r="EN61" s="7">
        <v>-0.3143</v>
      </c>
      <c r="EO61" s="2" t="s">
        <v>140</v>
      </c>
      <c r="EP61" s="2" t="s">
        <v>129</v>
      </c>
      <c r="EQ61" s="2" t="s">
        <v>1260</v>
      </c>
      <c r="ER61" s="2" t="s">
        <v>1261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166</v>
      </c>
      <c r="FC61" s="2" t="s">
        <v>1262</v>
      </c>
      <c r="FD61" s="2" t="s">
        <v>1197</v>
      </c>
      <c r="FE61" s="2" t="s">
        <v>142</v>
      </c>
      <c r="FF61" s="2" t="s">
        <v>132</v>
      </c>
      <c r="FG61" s="4">
        <v>3</v>
      </c>
      <c r="FH61" s="8">
        <v>161.02</v>
      </c>
      <c r="FI61" s="4">
        <v>4</v>
      </c>
      <c r="FJ61" s="8">
        <v>226</v>
      </c>
      <c r="FK61" s="7">
        <v>-0.25</v>
      </c>
      <c r="FL61" s="7">
        <v>-0.2875</v>
      </c>
      <c r="FM61" s="2" t="s">
        <v>140</v>
      </c>
      <c r="FN61" s="2" t="s">
        <v>129</v>
      </c>
      <c r="FO61" s="2" t="s">
        <v>329</v>
      </c>
      <c r="FP61" s="2" t="s">
        <v>868</v>
      </c>
      <c r="FQ61" s="2" t="s">
        <v>142</v>
      </c>
      <c r="FR61" s="2" t="s">
        <v>132</v>
      </c>
      <c r="FS61" s="4">
        <v>4</v>
      </c>
      <c r="FT61" s="8">
        <v>228.08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157</v>
      </c>
      <c r="GB61" s="2" t="s">
        <v>455</v>
      </c>
      <c r="GC61" s="2" t="s">
        <v>142</v>
      </c>
      <c r="GD61" s="2" t="s">
        <v>132</v>
      </c>
      <c r="GE61" s="4">
        <v>1</v>
      </c>
      <c r="GF61" s="8">
        <v>59.33</v>
      </c>
      <c r="GG61" s="4">
        <v>7</v>
      </c>
      <c r="GH61" s="8">
        <v>415.31</v>
      </c>
      <c r="GI61" s="7">
        <v>-0.8571</v>
      </c>
      <c r="GJ61" s="7">
        <v>-0.8571</v>
      </c>
      <c r="GK61" s="2" t="s">
        <v>140</v>
      </c>
      <c r="GL61" s="2" t="s">
        <v>129</v>
      </c>
      <c r="GM61" s="2" t="s">
        <v>942</v>
      </c>
      <c r="GN61" s="2" t="s">
        <v>1263</v>
      </c>
      <c r="GO61" s="2" t="s">
        <v>142</v>
      </c>
      <c r="GP61" s="2" t="s">
        <v>132</v>
      </c>
      <c r="GQ61" s="4">
        <v>12</v>
      </c>
      <c r="GR61" s="8">
        <v>644.08</v>
      </c>
      <c r="GS61" s="4">
        <v>11</v>
      </c>
      <c r="GT61" s="8">
        <v>621.5</v>
      </c>
      <c r="GU61" s="7">
        <v>0.0909</v>
      </c>
      <c r="GV61" s="7">
        <v>0.0363</v>
      </c>
      <c r="GW61" s="2" t="s">
        <v>140</v>
      </c>
      <c r="GX61" s="2" t="s">
        <v>129</v>
      </c>
      <c r="GY61" s="2" t="s">
        <v>334</v>
      </c>
      <c r="GZ61" s="2" t="s">
        <v>1264</v>
      </c>
      <c r="HA61" s="2" t="s">
        <v>142</v>
      </c>
      <c r="HB61" s="2" t="s">
        <v>132</v>
      </c>
      <c r="HC61" s="4">
        <v>4</v>
      </c>
      <c r="HD61" s="8">
        <v>225.45</v>
      </c>
      <c r="HE61" s="4">
        <v>9</v>
      </c>
      <c r="HF61" s="8">
        <v>533.97</v>
      </c>
      <c r="HG61" s="7">
        <v>-0.5556</v>
      </c>
      <c r="HH61" s="7">
        <v>-0.5778</v>
      </c>
      <c r="HI61" s="2" t="s">
        <v>140</v>
      </c>
      <c r="HJ61" s="2" t="s">
        <v>129</v>
      </c>
      <c r="HK61" s="2" t="s">
        <v>944</v>
      </c>
      <c r="HL61" s="2" t="s">
        <v>152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165</v>
      </c>
      <c r="HV61" s="2" t="s">
        <v>129</v>
      </c>
      <c r="HW61" s="2" t="s">
        <v>132</v>
      </c>
      <c r="HX61" s="2" t="s">
        <v>132</v>
      </c>
      <c r="HY61" s="2" t="s">
        <v>142</v>
      </c>
      <c r="HZ61" s="2" t="s">
        <v>132</v>
      </c>
      <c r="IA61" s="4"/>
      <c r="IB61" s="8"/>
      <c r="IC61" s="4">
        <v>5</v>
      </c>
      <c r="ID61" s="8">
        <v>282.5</v>
      </c>
      <c r="IE61" s="7">
        <v>-1</v>
      </c>
      <c r="IF61" s="7">
        <v>-1</v>
      </c>
      <c r="IG61" s="2" t="s">
        <v>140</v>
      </c>
      <c r="IH61" s="2" t="s">
        <v>166</v>
      </c>
      <c r="II61" s="2" t="s">
        <v>1265</v>
      </c>
      <c r="IJ61" s="2" t="s">
        <v>324</v>
      </c>
      <c r="IK61" s="2" t="s">
        <v>142</v>
      </c>
      <c r="IL61" s="2" t="s">
        <v>132</v>
      </c>
      <c r="IM61" s="4">
        <v>4</v>
      </c>
      <c r="IN61" s="8">
        <v>225.76</v>
      </c>
      <c r="IO61" s="4">
        <v>15</v>
      </c>
      <c r="IP61" s="8">
        <v>915.3</v>
      </c>
      <c r="IQ61" s="7">
        <v>-0.7333</v>
      </c>
      <c r="IR61" s="7">
        <v>-0.7533</v>
      </c>
      <c r="IS61" s="2" t="s">
        <v>140</v>
      </c>
      <c r="IT61" s="2" t="s">
        <v>129</v>
      </c>
      <c r="IU61" s="2" t="s">
        <v>949</v>
      </c>
      <c r="IV61" s="2" t="s">
        <v>1128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159</v>
      </c>
      <c r="JF61" s="2" t="s">
        <v>129</v>
      </c>
      <c r="JG61" s="2" t="s">
        <v>132</v>
      </c>
      <c r="JH61" s="2" t="s">
        <v>132</v>
      </c>
      <c r="JI61" s="2" t="s">
        <v>142</v>
      </c>
      <c r="JJ61" s="2" t="s">
        <v>132</v>
      </c>
      <c r="JK61" s="4">
        <v>1</v>
      </c>
      <c r="JL61" s="8">
        <v>61.02</v>
      </c>
      <c r="JM61" s="4">
        <v>1</v>
      </c>
      <c r="JN61" s="8">
        <v>61.02</v>
      </c>
      <c r="JO61" s="7"/>
      <c r="JP61" s="7"/>
      <c r="JQ61" s="2" t="s">
        <v>171</v>
      </c>
      <c r="JR61" s="2" t="s">
        <v>129</v>
      </c>
      <c r="JS61" s="2" t="s">
        <v>1266</v>
      </c>
      <c r="JT61" s="2" t="s">
        <v>1267</v>
      </c>
      <c r="JU61" s="2" t="s">
        <v>142</v>
      </c>
      <c r="JV61" s="2" t="s">
        <v>132</v>
      </c>
      <c r="JW61" s="4">
        <v>1</v>
      </c>
      <c r="JX61" s="8">
        <v>107.09</v>
      </c>
      <c r="JY61" s="4"/>
      <c r="JZ61" s="8"/>
      <c r="KA61" s="7"/>
      <c r="KB61" s="7"/>
      <c r="KC61" s="2" t="s">
        <v>140</v>
      </c>
      <c r="KD61" s="2" t="s">
        <v>129</v>
      </c>
      <c r="KE61" s="2" t="s">
        <v>931</v>
      </c>
      <c r="KF61" s="2" t="s">
        <v>1268</v>
      </c>
      <c r="KG61" s="2" t="s">
        <v>142</v>
      </c>
      <c r="KH61" s="2" t="s">
        <v>132</v>
      </c>
      <c r="KI61" s="4">
        <v>1</v>
      </c>
      <c r="KJ61" s="8">
        <v>51.86</v>
      </c>
      <c r="KK61" s="4"/>
      <c r="KL61" s="8"/>
      <c r="KM61" s="7"/>
      <c r="KN61" s="7"/>
      <c r="KO61" s="2" t="s">
        <v>140</v>
      </c>
      <c r="KP61" s="2" t="s">
        <v>166</v>
      </c>
      <c r="KQ61" s="2" t="s">
        <v>175</v>
      </c>
      <c r="KR61" s="2" t="s">
        <v>821</v>
      </c>
      <c r="KS61" s="2" t="s">
        <v>142</v>
      </c>
      <c r="KT61" s="2" t="s">
        <v>132</v>
      </c>
      <c r="KU61" s="4"/>
      <c r="KV61" s="8"/>
      <c r="KW61" s="4">
        <v>60</v>
      </c>
      <c r="KX61" s="8">
        <v>3378</v>
      </c>
      <c r="KY61" s="7">
        <v>-1</v>
      </c>
      <c r="KZ61" s="7">
        <v>-1</v>
      </c>
      <c r="LA61" s="2" t="s">
        <v>140</v>
      </c>
      <c r="LB61" s="2" t="s">
        <v>166</v>
      </c>
      <c r="LC61" s="2" t="s">
        <v>954</v>
      </c>
      <c r="LD61" s="2" t="s">
        <v>1269</v>
      </c>
      <c r="LE61" s="2" t="s">
        <v>142</v>
      </c>
      <c r="LF61" s="2" t="s">
        <v>132</v>
      </c>
      <c r="LG61" s="4">
        <v>1</v>
      </c>
      <c r="LH61" s="8">
        <v>56.5</v>
      </c>
      <c r="LI61" s="4">
        <v>1</v>
      </c>
      <c r="LJ61" s="8">
        <v>56.5</v>
      </c>
      <c r="LK61" s="7"/>
      <c r="LL61" s="7"/>
      <c r="LM61" s="2" t="s">
        <v>140</v>
      </c>
      <c r="LN61" s="2" t="s">
        <v>129</v>
      </c>
      <c r="LO61" s="2" t="s">
        <v>957</v>
      </c>
      <c r="LP61" s="2" t="s">
        <v>1270</v>
      </c>
      <c r="LQ61" s="2" t="s">
        <v>142</v>
      </c>
      <c r="LR61" s="2" t="s">
        <v>132</v>
      </c>
      <c r="LS61" s="4"/>
      <c r="LT61" s="8"/>
      <c r="LU61" s="4"/>
      <c r="LV61" s="8"/>
      <c r="LW61" s="7"/>
      <c r="LX61" s="7"/>
      <c r="LY61" s="2" t="s">
        <v>178</v>
      </c>
      <c r="LZ61" s="2" t="s">
        <v>166</v>
      </c>
      <c r="MA61" s="2" t="s">
        <v>132</v>
      </c>
      <c r="MB61" s="2" t="s">
        <v>132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159</v>
      </c>
      <c r="ML61" s="2" t="s">
        <v>129</v>
      </c>
      <c r="MM61" s="2" t="s">
        <v>132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140</v>
      </c>
      <c r="MX61" s="2" t="s">
        <v>129</v>
      </c>
      <c r="MY61" s="2" t="s">
        <v>179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178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178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178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178</v>
      </c>
      <c r="PR61" s="2" t="s">
        <v>166</v>
      </c>
      <c r="PS61" s="2" t="s">
        <v>132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140</v>
      </c>
      <c r="RB61" s="2" t="s">
        <v>166</v>
      </c>
      <c r="RC61" s="2" t="s">
        <v>1271</v>
      </c>
      <c r="RD61" s="2" t="s">
        <v>1272</v>
      </c>
      <c r="RE61" s="2" t="s">
        <v>142</v>
      </c>
      <c r="RF61" s="2" t="s">
        <v>132</v>
      </c>
      <c r="RG61" s="4"/>
      <c r="RH61" s="8"/>
      <c r="RI61" s="4"/>
      <c r="RJ61" s="8"/>
      <c r="RK61" s="7"/>
      <c r="RL61" s="7"/>
      <c r="RM61" s="2" t="s">
        <v>427</v>
      </c>
      <c r="RN61" s="2" t="s">
        <v>129</v>
      </c>
      <c r="RO61" s="2" t="s">
        <v>132</v>
      </c>
      <c r="RP61" s="2" t="s">
        <v>132</v>
      </c>
      <c r="RQ61" s="2" t="s">
        <v>142</v>
      </c>
      <c r="RR61" s="2" t="s">
        <v>183</v>
      </c>
    </row>
    <row r="62">
      <c r="A62" s="2" t="s">
        <v>1273</v>
      </c>
      <c r="B62" s="2" t="s">
        <v>121</v>
      </c>
      <c r="C62" s="2" t="s">
        <v>122</v>
      </c>
      <c r="D62" s="2" t="s">
        <v>1104</v>
      </c>
      <c r="E62" s="2" t="s">
        <v>1105</v>
      </c>
      <c r="F62" s="2" t="s">
        <v>1251</v>
      </c>
      <c r="G62" s="2" t="s">
        <v>1251</v>
      </c>
      <c r="H62" s="2" t="s">
        <v>1251</v>
      </c>
      <c r="I62" s="2" t="s">
        <v>1252</v>
      </c>
      <c r="J62" s="2" t="s">
        <v>127</v>
      </c>
      <c r="K62" s="2" t="s">
        <v>1274</v>
      </c>
      <c r="L62" s="3">
        <v>45.74</v>
      </c>
      <c r="M62" s="3">
        <v>48.03</v>
      </c>
      <c r="N62" s="3">
        <v>89.24</v>
      </c>
      <c r="O62" s="2" t="s">
        <v>129</v>
      </c>
      <c r="P62" s="2" t="s">
        <v>348</v>
      </c>
      <c r="Q62" s="2" t="s">
        <v>131</v>
      </c>
      <c r="R62" s="2" t="s">
        <v>132</v>
      </c>
      <c r="S62" s="2" t="s">
        <v>1275</v>
      </c>
      <c r="T62" s="2" t="s">
        <v>132</v>
      </c>
      <c r="U62" s="2" t="s">
        <v>315</v>
      </c>
      <c r="V62" s="2" t="s">
        <v>815</v>
      </c>
      <c r="W62" s="2" t="s">
        <v>136</v>
      </c>
      <c r="X62" s="2" t="s">
        <v>132</v>
      </c>
      <c r="Y62" s="2" t="s">
        <v>926</v>
      </c>
      <c r="Z62" s="4">
        <v>119</v>
      </c>
      <c r="AA62" s="4">
        <f>=ROUNDDOWN(39.6666666666667,0)</f>
      </c>
      <c r="AB62" s="5">
        <v>3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>
        <v>0.8</v>
      </c>
      <c r="AL62" s="2" t="s">
        <v>132</v>
      </c>
      <c r="AM62" s="4"/>
      <c r="AN62" s="4"/>
      <c r="AO62" s="7">
        <v>0.526</v>
      </c>
      <c r="AP62" s="4">
        <v>264</v>
      </c>
      <c r="AQ62" s="8">
        <v>14210.83</v>
      </c>
      <c r="AR62" s="4">
        <v>527</v>
      </c>
      <c r="AS62" s="8">
        <v>30818.38</v>
      </c>
      <c r="AT62" s="7">
        <v>-0.4991</v>
      </c>
      <c r="AU62" s="7">
        <v>-0.5389</v>
      </c>
      <c r="AV62" s="4">
        <v>264</v>
      </c>
      <c r="AW62" s="8">
        <v>14210.83</v>
      </c>
      <c r="AX62" s="4">
        <v>527</v>
      </c>
      <c r="AY62" s="8">
        <v>30818.38</v>
      </c>
      <c r="AZ62" s="7">
        <v>-0.4991</v>
      </c>
      <c r="BA62" s="7">
        <v>-0.5389</v>
      </c>
      <c r="BB62" s="7">
        <v>1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0.2757</v>
      </c>
      <c r="BJ62" s="4">
        <v>264</v>
      </c>
      <c r="BK62" s="8">
        <v>14210.83</v>
      </c>
      <c r="BL62" s="2" t="s">
        <v>1276</v>
      </c>
      <c r="BM62" s="7">
        <v>1</v>
      </c>
      <c r="BN62" s="7">
        <v>1</v>
      </c>
      <c r="BO62" s="4">
        <v>20</v>
      </c>
      <c r="BP62" s="8">
        <v>893.6</v>
      </c>
      <c r="BQ62" s="4">
        <v>43</v>
      </c>
      <c r="BR62" s="8">
        <v>1921.24</v>
      </c>
      <c r="BS62" s="7">
        <v>-0.5349</v>
      </c>
      <c r="BT62" s="7">
        <v>-0.5349</v>
      </c>
      <c r="BU62" s="2" t="s">
        <v>140</v>
      </c>
      <c r="BV62" s="2" t="s">
        <v>129</v>
      </c>
      <c r="BW62" s="2" t="s">
        <v>132</v>
      </c>
      <c r="BX62" s="2" t="s">
        <v>928</v>
      </c>
      <c r="BY62" s="2" t="s">
        <v>142</v>
      </c>
      <c r="BZ62" s="2" t="s">
        <v>132</v>
      </c>
      <c r="CA62" s="4">
        <v>56</v>
      </c>
      <c r="CB62" s="8">
        <v>1973.44</v>
      </c>
      <c r="CC62" s="4">
        <v>53</v>
      </c>
      <c r="CD62" s="8">
        <v>2610.87</v>
      </c>
      <c r="CE62" s="7">
        <v>0.0566</v>
      </c>
      <c r="CF62" s="7">
        <v>-0.2441</v>
      </c>
      <c r="CG62" s="2" t="s">
        <v>140</v>
      </c>
      <c r="CH62" s="2" t="s">
        <v>129</v>
      </c>
      <c r="CI62" s="2" t="s">
        <v>1277</v>
      </c>
      <c r="CJ62" s="2" t="s">
        <v>1278</v>
      </c>
      <c r="CK62" s="2" t="s">
        <v>142</v>
      </c>
      <c r="CL62" s="2" t="s">
        <v>132</v>
      </c>
      <c r="CM62" s="4">
        <v>21</v>
      </c>
      <c r="CN62" s="8">
        <v>1206.72</v>
      </c>
      <c r="CO62" s="4">
        <v>46</v>
      </c>
      <c r="CP62" s="8">
        <v>2801.45</v>
      </c>
      <c r="CQ62" s="7">
        <v>-0.5435</v>
      </c>
      <c r="CR62" s="7">
        <v>-0.5693</v>
      </c>
      <c r="CS62" s="2" t="s">
        <v>140</v>
      </c>
      <c r="CT62" s="2" t="s">
        <v>129</v>
      </c>
      <c r="CU62" s="2" t="s">
        <v>931</v>
      </c>
      <c r="CV62" s="2" t="s">
        <v>1279</v>
      </c>
      <c r="CW62" s="2" t="s">
        <v>142</v>
      </c>
      <c r="CX62" s="2" t="s">
        <v>132</v>
      </c>
      <c r="CY62" s="4">
        <v>49</v>
      </c>
      <c r="CZ62" s="8">
        <v>2907.17</v>
      </c>
      <c r="DA62" s="4">
        <v>63</v>
      </c>
      <c r="DB62" s="8">
        <v>3737.79</v>
      </c>
      <c r="DC62" s="7">
        <v>-0.2222</v>
      </c>
      <c r="DD62" s="7">
        <v>-0.2222</v>
      </c>
      <c r="DE62" s="2" t="s">
        <v>140</v>
      </c>
      <c r="DF62" s="2" t="s">
        <v>129</v>
      </c>
      <c r="DG62" s="2" t="s">
        <v>1160</v>
      </c>
      <c r="DH62" s="2" t="s">
        <v>1226</v>
      </c>
      <c r="DI62" s="2" t="s">
        <v>142</v>
      </c>
      <c r="DJ62" s="2" t="s">
        <v>132</v>
      </c>
      <c r="DK62" s="4">
        <v>12</v>
      </c>
      <c r="DL62" s="8">
        <v>706.86</v>
      </c>
      <c r="DM62" s="4">
        <v>33</v>
      </c>
      <c r="DN62" s="8">
        <v>1960.2</v>
      </c>
      <c r="DO62" s="7">
        <v>-0.6364</v>
      </c>
      <c r="DP62" s="7">
        <v>-0.6394</v>
      </c>
      <c r="DQ62" s="2" t="s">
        <v>140</v>
      </c>
      <c r="DR62" s="2" t="s">
        <v>129</v>
      </c>
      <c r="DS62" s="2" t="s">
        <v>931</v>
      </c>
      <c r="DT62" s="2" t="s">
        <v>1280</v>
      </c>
      <c r="DU62" s="2" t="s">
        <v>142</v>
      </c>
      <c r="DV62" s="2" t="s">
        <v>132</v>
      </c>
      <c r="DW62" s="4">
        <v>57</v>
      </c>
      <c r="DX62" s="8">
        <v>3584.16</v>
      </c>
      <c r="DY62" s="4">
        <v>128</v>
      </c>
      <c r="DZ62" s="8">
        <v>8048.64</v>
      </c>
      <c r="EA62" s="7">
        <v>-0.5547</v>
      </c>
      <c r="EB62" s="7">
        <v>-0.5547</v>
      </c>
      <c r="EC62" s="2" t="s">
        <v>140</v>
      </c>
      <c r="ED62" s="2" t="s">
        <v>129</v>
      </c>
      <c r="EE62" s="2" t="s">
        <v>931</v>
      </c>
      <c r="EF62" s="2" t="s">
        <v>1281</v>
      </c>
      <c r="EG62" s="2" t="s">
        <v>142</v>
      </c>
      <c r="EH62" s="2" t="s">
        <v>132</v>
      </c>
      <c r="EI62" s="4">
        <v>21</v>
      </c>
      <c r="EJ62" s="8">
        <v>1400.7</v>
      </c>
      <c r="EK62" s="4">
        <v>52</v>
      </c>
      <c r="EL62" s="8">
        <v>3468.4</v>
      </c>
      <c r="EM62" s="7">
        <v>-0.5962</v>
      </c>
      <c r="EN62" s="7">
        <v>-0.5962</v>
      </c>
      <c r="EO62" s="2" t="s">
        <v>140</v>
      </c>
      <c r="EP62" s="2" t="s">
        <v>129</v>
      </c>
      <c r="EQ62" s="2" t="s">
        <v>938</v>
      </c>
      <c r="ER62" s="2" t="s">
        <v>1282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166</v>
      </c>
      <c r="FC62" s="2" t="s">
        <v>940</v>
      </c>
      <c r="FD62" s="2" t="s">
        <v>1283</v>
      </c>
      <c r="FE62" s="2" t="s">
        <v>142</v>
      </c>
      <c r="FF62" s="2" t="s">
        <v>132</v>
      </c>
      <c r="FG62" s="4">
        <v>7</v>
      </c>
      <c r="FH62" s="8">
        <v>361.58</v>
      </c>
      <c r="FI62" s="4"/>
      <c r="FJ62" s="8"/>
      <c r="FK62" s="7"/>
      <c r="FL62" s="7"/>
      <c r="FM62" s="2" t="s">
        <v>140</v>
      </c>
      <c r="FN62" s="2" t="s">
        <v>129</v>
      </c>
      <c r="FO62" s="2" t="s">
        <v>329</v>
      </c>
      <c r="FP62" s="2" t="s">
        <v>1284</v>
      </c>
      <c r="FQ62" s="2" t="s">
        <v>142</v>
      </c>
      <c r="FR62" s="2" t="s">
        <v>132</v>
      </c>
      <c r="FS62" s="4">
        <v>3</v>
      </c>
      <c r="FT62" s="8">
        <v>155.58</v>
      </c>
      <c r="FU62" s="4"/>
      <c r="FV62" s="8"/>
      <c r="FW62" s="7"/>
      <c r="FX62" s="7"/>
      <c r="FY62" s="2" t="s">
        <v>140</v>
      </c>
      <c r="FZ62" s="2" t="s">
        <v>129</v>
      </c>
      <c r="GA62" s="2" t="s">
        <v>157</v>
      </c>
      <c r="GB62" s="2" t="s">
        <v>1285</v>
      </c>
      <c r="GC62" s="2" t="s">
        <v>142</v>
      </c>
      <c r="GD62" s="2" t="s">
        <v>132</v>
      </c>
      <c r="GE62" s="4">
        <v>1</v>
      </c>
      <c r="GF62" s="8">
        <v>59.33</v>
      </c>
      <c r="GG62" s="4">
        <v>9</v>
      </c>
      <c r="GH62" s="8">
        <v>533.97</v>
      </c>
      <c r="GI62" s="7">
        <v>-0.8889</v>
      </c>
      <c r="GJ62" s="7">
        <v>-0.8889</v>
      </c>
      <c r="GK62" s="2" t="s">
        <v>140</v>
      </c>
      <c r="GL62" s="2" t="s">
        <v>129</v>
      </c>
      <c r="GM62" s="2" t="s">
        <v>942</v>
      </c>
      <c r="GN62" s="2" t="s">
        <v>1286</v>
      </c>
      <c r="GO62" s="2" t="s">
        <v>142</v>
      </c>
      <c r="GP62" s="2" t="s">
        <v>132</v>
      </c>
      <c r="GQ62" s="4"/>
      <c r="GR62" s="8"/>
      <c r="GS62" s="4">
        <v>2</v>
      </c>
      <c r="GT62" s="8">
        <v>113</v>
      </c>
      <c r="GU62" s="7">
        <v>-1</v>
      </c>
      <c r="GV62" s="7">
        <v>-1</v>
      </c>
      <c r="GW62" s="2" t="s">
        <v>171</v>
      </c>
      <c r="GX62" s="2" t="s">
        <v>129</v>
      </c>
      <c r="GY62" s="2" t="s">
        <v>334</v>
      </c>
      <c r="GZ62" s="2" t="s">
        <v>524</v>
      </c>
      <c r="HA62" s="2" t="s">
        <v>142</v>
      </c>
      <c r="HB62" s="2" t="s">
        <v>132</v>
      </c>
      <c r="HC62" s="4">
        <v>5</v>
      </c>
      <c r="HD62" s="8">
        <v>278.85</v>
      </c>
      <c r="HE62" s="4">
        <v>23</v>
      </c>
      <c r="HF62" s="8">
        <v>1364.59</v>
      </c>
      <c r="HG62" s="7">
        <v>-0.7826</v>
      </c>
      <c r="HH62" s="7">
        <v>-0.7957</v>
      </c>
      <c r="HI62" s="2" t="s">
        <v>140</v>
      </c>
      <c r="HJ62" s="2" t="s">
        <v>129</v>
      </c>
      <c r="HK62" s="2" t="s">
        <v>1287</v>
      </c>
      <c r="HL62" s="2" t="s">
        <v>152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165</v>
      </c>
      <c r="HV62" s="2" t="s">
        <v>129</v>
      </c>
      <c r="HW62" s="2" t="s">
        <v>132</v>
      </c>
      <c r="HX62" s="2" t="s">
        <v>132</v>
      </c>
      <c r="HY62" s="2" t="s">
        <v>142</v>
      </c>
      <c r="HZ62" s="2" t="s">
        <v>132</v>
      </c>
      <c r="IA62" s="4">
        <v>3</v>
      </c>
      <c r="IB62" s="8">
        <v>152.54</v>
      </c>
      <c r="IC62" s="4">
        <v>23</v>
      </c>
      <c r="ID62" s="8">
        <v>1282.55</v>
      </c>
      <c r="IE62" s="7">
        <v>-0.8696</v>
      </c>
      <c r="IF62" s="7">
        <v>-0.8811</v>
      </c>
      <c r="IG62" s="2" t="s">
        <v>140</v>
      </c>
      <c r="IH62" s="2" t="s">
        <v>166</v>
      </c>
      <c r="II62" s="2" t="s">
        <v>1288</v>
      </c>
      <c r="IJ62" s="2" t="s">
        <v>1289</v>
      </c>
      <c r="IK62" s="2" t="s">
        <v>142</v>
      </c>
      <c r="IL62" s="2" t="s">
        <v>132</v>
      </c>
      <c r="IM62" s="4">
        <v>2</v>
      </c>
      <c r="IN62" s="8">
        <v>122.04</v>
      </c>
      <c r="IO62" s="4">
        <v>5</v>
      </c>
      <c r="IP62" s="8">
        <v>305.1</v>
      </c>
      <c r="IQ62" s="7">
        <v>-0.6</v>
      </c>
      <c r="IR62" s="7">
        <v>-0.6</v>
      </c>
      <c r="IS62" s="2" t="s">
        <v>140</v>
      </c>
      <c r="IT62" s="2" t="s">
        <v>129</v>
      </c>
      <c r="IU62" s="2" t="s">
        <v>1130</v>
      </c>
      <c r="IV62" s="2" t="s">
        <v>1290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159</v>
      </c>
      <c r="JF62" s="2" t="s">
        <v>129</v>
      </c>
      <c r="JG62" s="2" t="s">
        <v>132</v>
      </c>
      <c r="JH62" s="2" t="s">
        <v>132</v>
      </c>
      <c r="JI62" s="2" t="s">
        <v>142</v>
      </c>
      <c r="JJ62" s="2" t="s">
        <v>132</v>
      </c>
      <c r="JK62" s="4">
        <v>3</v>
      </c>
      <c r="JL62" s="8">
        <v>183.06</v>
      </c>
      <c r="JM62" s="4">
        <v>3</v>
      </c>
      <c r="JN62" s="8">
        <v>176.96</v>
      </c>
      <c r="JO62" s="7"/>
      <c r="JP62" s="7">
        <v>0.0345</v>
      </c>
      <c r="JQ62" s="2" t="s">
        <v>140</v>
      </c>
      <c r="JR62" s="2" t="s">
        <v>129</v>
      </c>
      <c r="JS62" s="2" t="s">
        <v>1266</v>
      </c>
      <c r="JT62" s="2" t="s">
        <v>1291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931</v>
      </c>
      <c r="KF62" s="2" t="s">
        <v>1292</v>
      </c>
      <c r="KG62" s="2" t="s">
        <v>142</v>
      </c>
      <c r="KH62" s="2" t="s">
        <v>132</v>
      </c>
      <c r="KI62" s="4"/>
      <c r="KJ62" s="8"/>
      <c r="KK62" s="4">
        <v>1</v>
      </c>
      <c r="KL62" s="8">
        <v>61.02</v>
      </c>
      <c r="KM62" s="7">
        <v>-1</v>
      </c>
      <c r="KN62" s="7">
        <v>-1</v>
      </c>
      <c r="KO62" s="2" t="s">
        <v>140</v>
      </c>
      <c r="KP62" s="2" t="s">
        <v>166</v>
      </c>
      <c r="KQ62" s="2" t="s">
        <v>175</v>
      </c>
      <c r="KR62" s="2" t="s">
        <v>1150</v>
      </c>
      <c r="KS62" s="2" t="s">
        <v>142</v>
      </c>
      <c r="KT62" s="2" t="s">
        <v>132</v>
      </c>
      <c r="KU62" s="4">
        <v>4</v>
      </c>
      <c r="KV62" s="8">
        <v>225.2</v>
      </c>
      <c r="KW62" s="4">
        <v>41</v>
      </c>
      <c r="KX62" s="8">
        <v>2308.3</v>
      </c>
      <c r="KY62" s="7">
        <v>-0.9024</v>
      </c>
      <c r="KZ62" s="7">
        <v>-0.9024</v>
      </c>
      <c r="LA62" s="2" t="s">
        <v>140</v>
      </c>
      <c r="LB62" s="2" t="s">
        <v>177</v>
      </c>
      <c r="LC62" s="2" t="s">
        <v>954</v>
      </c>
      <c r="LD62" s="2" t="s">
        <v>1293</v>
      </c>
      <c r="LE62" s="2" t="s">
        <v>142</v>
      </c>
      <c r="LF62" s="2" t="s">
        <v>132</v>
      </c>
      <c r="LG62" s="4"/>
      <c r="LH62" s="8"/>
      <c r="LI62" s="4"/>
      <c r="LJ62" s="8"/>
      <c r="LK62" s="7"/>
      <c r="LL62" s="7"/>
      <c r="LM62" s="2" t="s">
        <v>178</v>
      </c>
      <c r="LN62" s="2" t="s">
        <v>129</v>
      </c>
      <c r="LO62" s="2" t="s">
        <v>931</v>
      </c>
      <c r="LP62" s="2" t="s">
        <v>132</v>
      </c>
      <c r="LQ62" s="2" t="s">
        <v>142</v>
      </c>
      <c r="LR62" s="2" t="s">
        <v>132</v>
      </c>
      <c r="LS62" s="4"/>
      <c r="LT62" s="8"/>
      <c r="LU62" s="4"/>
      <c r="LV62" s="8"/>
      <c r="LW62" s="7"/>
      <c r="LX62" s="7"/>
      <c r="LY62" s="2" t="s">
        <v>178</v>
      </c>
      <c r="LZ62" s="2" t="s">
        <v>166</v>
      </c>
      <c r="MA62" s="2" t="s">
        <v>132</v>
      </c>
      <c r="MB62" s="2" t="s">
        <v>132</v>
      </c>
      <c r="MC62" s="2" t="s">
        <v>142</v>
      </c>
      <c r="MD62" s="2" t="s">
        <v>132</v>
      </c>
      <c r="ME62" s="4"/>
      <c r="MF62" s="8"/>
      <c r="MG62" s="4">
        <v>2</v>
      </c>
      <c r="MH62" s="8">
        <v>124.3</v>
      </c>
      <c r="MI62" s="7">
        <v>-1</v>
      </c>
      <c r="MJ62" s="7">
        <v>-1</v>
      </c>
      <c r="MK62" s="2" t="s">
        <v>140</v>
      </c>
      <c r="ML62" s="2" t="s">
        <v>129</v>
      </c>
      <c r="MM62" s="2" t="s">
        <v>1208</v>
      </c>
      <c r="MN62" s="2" t="s">
        <v>1294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140</v>
      </c>
      <c r="MX62" s="2" t="s">
        <v>129</v>
      </c>
      <c r="MY62" s="2" t="s">
        <v>179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178</v>
      </c>
      <c r="NV62" s="2" t="s">
        <v>129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178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178</v>
      </c>
      <c r="PF62" s="2" t="s">
        <v>129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178</v>
      </c>
      <c r="PR62" s="2" t="s">
        <v>166</v>
      </c>
      <c r="PS62" s="2" t="s">
        <v>132</v>
      </c>
      <c r="PT62" s="2" t="s">
        <v>132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140</v>
      </c>
      <c r="RB62" s="2" t="s">
        <v>166</v>
      </c>
      <c r="RC62" s="2" t="s">
        <v>1271</v>
      </c>
      <c r="RD62" s="2" t="s">
        <v>132</v>
      </c>
      <c r="RE62" s="2" t="s">
        <v>142</v>
      </c>
      <c r="RF62" s="2" t="s">
        <v>132</v>
      </c>
      <c r="RG62" s="4"/>
      <c r="RH62" s="8"/>
      <c r="RI62" s="4"/>
      <c r="RJ62" s="8"/>
      <c r="RK62" s="7"/>
      <c r="RL62" s="7"/>
      <c r="RM62" s="2" t="s">
        <v>427</v>
      </c>
      <c r="RN62" s="2" t="s">
        <v>129</v>
      </c>
      <c r="RO62" s="2" t="s">
        <v>132</v>
      </c>
      <c r="RP62" s="2" t="s">
        <v>132</v>
      </c>
      <c r="RQ62" s="2" t="s">
        <v>142</v>
      </c>
      <c r="RR62" s="2" t="s">
        <v>183</v>
      </c>
    </row>
    <row r="63">
      <c r="A63" s="2" t="s">
        <v>1295</v>
      </c>
      <c r="B63" s="2" t="s">
        <v>121</v>
      </c>
      <c r="C63" s="2" t="s">
        <v>122</v>
      </c>
      <c r="D63" s="2" t="s">
        <v>1104</v>
      </c>
      <c r="E63" s="2" t="s">
        <v>1105</v>
      </c>
      <c r="F63" s="2" t="s">
        <v>1251</v>
      </c>
      <c r="G63" s="2" t="s">
        <v>1251</v>
      </c>
      <c r="H63" s="2" t="s">
        <v>1251</v>
      </c>
      <c r="I63" s="2" t="s">
        <v>1252</v>
      </c>
      <c r="J63" s="2" t="s">
        <v>127</v>
      </c>
      <c r="K63" s="2" t="s">
        <v>1296</v>
      </c>
      <c r="L63" s="3">
        <v>45.74</v>
      </c>
      <c r="M63" s="3">
        <v>48.03</v>
      </c>
      <c r="N63" s="3">
        <v>89.24</v>
      </c>
      <c r="O63" s="2" t="s">
        <v>129</v>
      </c>
      <c r="P63" s="2" t="s">
        <v>348</v>
      </c>
      <c r="Q63" s="2" t="s">
        <v>131</v>
      </c>
      <c r="R63" s="2" t="s">
        <v>132</v>
      </c>
      <c r="S63" s="2" t="s">
        <v>1297</v>
      </c>
      <c r="T63" s="2" t="s">
        <v>132</v>
      </c>
      <c r="U63" s="2" t="s">
        <v>315</v>
      </c>
      <c r="V63" s="2" t="s">
        <v>815</v>
      </c>
      <c r="W63" s="2" t="s">
        <v>136</v>
      </c>
      <c r="X63" s="2" t="s">
        <v>132</v>
      </c>
      <c r="Y63" s="2" t="s">
        <v>1298</v>
      </c>
      <c r="Z63" s="4">
        <v>30</v>
      </c>
      <c r="AA63" s="4">
        <f>=ROUNDDOWN(7.5,0)</f>
      </c>
      <c r="AB63" s="5">
        <v>4</v>
      </c>
      <c r="AC63" s="2" t="s">
        <v>1011</v>
      </c>
      <c r="AD63" s="4">
        <v>100</v>
      </c>
      <c r="AE63" s="4">
        <v>100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217</v>
      </c>
      <c r="AQ63" s="8">
        <v>12416.5</v>
      </c>
      <c r="AR63" s="4">
        <v>516</v>
      </c>
      <c r="AS63" s="8">
        <v>29298.74</v>
      </c>
      <c r="AT63" s="7">
        <v>-0.5795</v>
      </c>
      <c r="AU63" s="7">
        <v>-0.5762</v>
      </c>
      <c r="AV63" s="4">
        <v>217</v>
      </c>
      <c r="AW63" s="8">
        <v>12416.5</v>
      </c>
      <c r="AX63" s="4">
        <v>516</v>
      </c>
      <c r="AY63" s="8">
        <v>29298.74</v>
      </c>
      <c r="AZ63" s="7">
        <v>-0.5795</v>
      </c>
      <c r="BA63" s="7">
        <v>-0.5762</v>
      </c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0.2409</v>
      </c>
      <c r="BJ63" s="4">
        <v>217</v>
      </c>
      <c r="BK63" s="8">
        <v>12416.5</v>
      </c>
      <c r="BL63" s="2" t="s">
        <v>1299</v>
      </c>
      <c r="BM63" s="7">
        <v>1</v>
      </c>
      <c r="BN63" s="7">
        <v>1</v>
      </c>
      <c r="BO63" s="4">
        <v>73</v>
      </c>
      <c r="BP63" s="8">
        <v>4109.9</v>
      </c>
      <c r="BQ63" s="4">
        <v>152</v>
      </c>
      <c r="BR63" s="8">
        <v>7647.74</v>
      </c>
      <c r="BS63" s="7">
        <v>-0.5197</v>
      </c>
      <c r="BT63" s="7">
        <v>-0.4626</v>
      </c>
      <c r="BU63" s="2" t="s">
        <v>140</v>
      </c>
      <c r="BV63" s="2" t="s">
        <v>129</v>
      </c>
      <c r="BW63" s="2" t="s">
        <v>132</v>
      </c>
      <c r="BX63" s="2" t="s">
        <v>515</v>
      </c>
      <c r="BY63" s="2" t="s">
        <v>142</v>
      </c>
      <c r="BZ63" s="2" t="s">
        <v>132</v>
      </c>
      <c r="CA63" s="4">
        <v>26</v>
      </c>
      <c r="CB63" s="8">
        <v>1095.62</v>
      </c>
      <c r="CC63" s="4">
        <v>20</v>
      </c>
      <c r="CD63" s="8">
        <v>971.81</v>
      </c>
      <c r="CE63" s="7">
        <v>0.3</v>
      </c>
      <c r="CF63" s="7">
        <v>0.1274</v>
      </c>
      <c r="CG63" s="2" t="s">
        <v>140</v>
      </c>
      <c r="CH63" s="2" t="s">
        <v>129</v>
      </c>
      <c r="CI63" s="2" t="s">
        <v>1300</v>
      </c>
      <c r="CJ63" s="2" t="s">
        <v>600</v>
      </c>
      <c r="CK63" s="2" t="s">
        <v>142</v>
      </c>
      <c r="CL63" s="2" t="s">
        <v>132</v>
      </c>
      <c r="CM63" s="4">
        <v>25</v>
      </c>
      <c r="CN63" s="8">
        <v>1510.03</v>
      </c>
      <c r="CO63" s="4">
        <v>42</v>
      </c>
      <c r="CP63" s="8">
        <v>2349.32</v>
      </c>
      <c r="CQ63" s="7">
        <v>-0.4048</v>
      </c>
      <c r="CR63" s="7">
        <v>-0.3572</v>
      </c>
      <c r="CS63" s="2" t="s">
        <v>140</v>
      </c>
      <c r="CT63" s="2" t="s">
        <v>129</v>
      </c>
      <c r="CU63" s="2" t="s">
        <v>1298</v>
      </c>
      <c r="CV63" s="2" t="s">
        <v>978</v>
      </c>
      <c r="CW63" s="2" t="s">
        <v>142</v>
      </c>
      <c r="CX63" s="2" t="s">
        <v>132</v>
      </c>
      <c r="CY63" s="4">
        <v>38</v>
      </c>
      <c r="CZ63" s="8">
        <v>2254.54</v>
      </c>
      <c r="DA63" s="4">
        <v>51</v>
      </c>
      <c r="DB63" s="8">
        <v>3025.83</v>
      </c>
      <c r="DC63" s="7">
        <v>-0.2549</v>
      </c>
      <c r="DD63" s="7">
        <v>-0.2549</v>
      </c>
      <c r="DE63" s="2" t="s">
        <v>140</v>
      </c>
      <c r="DF63" s="2" t="s">
        <v>129</v>
      </c>
      <c r="DG63" s="2" t="s">
        <v>584</v>
      </c>
      <c r="DH63" s="2" t="s">
        <v>1301</v>
      </c>
      <c r="DI63" s="2" t="s">
        <v>142</v>
      </c>
      <c r="DJ63" s="2" t="s">
        <v>132</v>
      </c>
      <c r="DK63" s="4">
        <v>16</v>
      </c>
      <c r="DL63" s="8">
        <v>935.55</v>
      </c>
      <c r="DM63" s="4">
        <v>54</v>
      </c>
      <c r="DN63" s="8">
        <v>3207.6</v>
      </c>
      <c r="DO63" s="7">
        <v>-0.7037</v>
      </c>
      <c r="DP63" s="7">
        <v>-0.7083</v>
      </c>
      <c r="DQ63" s="2" t="s">
        <v>140</v>
      </c>
      <c r="DR63" s="2" t="s">
        <v>129</v>
      </c>
      <c r="DS63" s="2" t="s">
        <v>1302</v>
      </c>
      <c r="DT63" s="2" t="s">
        <v>1303</v>
      </c>
      <c r="DU63" s="2" t="s">
        <v>142</v>
      </c>
      <c r="DV63" s="2" t="s">
        <v>132</v>
      </c>
      <c r="DW63" s="4">
        <v>11</v>
      </c>
      <c r="DX63" s="8">
        <v>691.68</v>
      </c>
      <c r="DY63" s="4">
        <v>52</v>
      </c>
      <c r="DZ63" s="8">
        <v>3269.76</v>
      </c>
      <c r="EA63" s="7">
        <v>-0.7885</v>
      </c>
      <c r="EB63" s="7">
        <v>-0.7885</v>
      </c>
      <c r="EC63" s="2" t="s">
        <v>140</v>
      </c>
      <c r="ED63" s="2" t="s">
        <v>129</v>
      </c>
      <c r="EE63" s="2" t="s">
        <v>1304</v>
      </c>
      <c r="EF63" s="2" t="s">
        <v>1119</v>
      </c>
      <c r="EG63" s="2" t="s">
        <v>142</v>
      </c>
      <c r="EH63" s="2" t="s">
        <v>132</v>
      </c>
      <c r="EI63" s="4">
        <v>24</v>
      </c>
      <c r="EJ63" s="8">
        <v>1600.8</v>
      </c>
      <c r="EK63" s="4">
        <v>62</v>
      </c>
      <c r="EL63" s="8">
        <v>4135.4</v>
      </c>
      <c r="EM63" s="7">
        <v>-0.6129</v>
      </c>
      <c r="EN63" s="7">
        <v>-0.6129</v>
      </c>
      <c r="EO63" s="2" t="s">
        <v>140</v>
      </c>
      <c r="EP63" s="2" t="s">
        <v>129</v>
      </c>
      <c r="EQ63" s="2" t="s">
        <v>986</v>
      </c>
      <c r="ER63" s="2" t="s">
        <v>1305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166</v>
      </c>
      <c r="FC63" s="2" t="s">
        <v>604</v>
      </c>
      <c r="FD63" s="2" t="s">
        <v>805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129</v>
      </c>
      <c r="FO63" s="2" t="s">
        <v>156</v>
      </c>
      <c r="FP63" s="2" t="s">
        <v>132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129</v>
      </c>
      <c r="GA63" s="2" t="s">
        <v>157</v>
      </c>
      <c r="GB63" s="2" t="s">
        <v>1306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1022</v>
      </c>
      <c r="GN63" s="2" t="s">
        <v>1307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162</v>
      </c>
      <c r="GZ63" s="2" t="s">
        <v>132</v>
      </c>
      <c r="HA63" s="2" t="s">
        <v>142</v>
      </c>
      <c r="HB63" s="2" t="s">
        <v>132</v>
      </c>
      <c r="HC63" s="4">
        <v>2</v>
      </c>
      <c r="HD63" s="8">
        <v>100.86</v>
      </c>
      <c r="HE63" s="4">
        <v>6</v>
      </c>
      <c r="HF63" s="8">
        <v>355.98</v>
      </c>
      <c r="HG63" s="7">
        <v>-0.6667</v>
      </c>
      <c r="HH63" s="7">
        <v>-0.7167</v>
      </c>
      <c r="HI63" s="2" t="s">
        <v>140</v>
      </c>
      <c r="HJ63" s="2" t="s">
        <v>129</v>
      </c>
      <c r="HK63" s="2" t="s">
        <v>163</v>
      </c>
      <c r="HL63" s="2" t="s">
        <v>371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165</v>
      </c>
      <c r="HV63" s="2" t="s">
        <v>129</v>
      </c>
      <c r="HW63" s="2" t="s">
        <v>132</v>
      </c>
      <c r="HX63" s="2" t="s">
        <v>132</v>
      </c>
      <c r="HY63" s="2" t="s">
        <v>142</v>
      </c>
      <c r="HZ63" s="2" t="s">
        <v>132</v>
      </c>
      <c r="IA63" s="4">
        <v>1</v>
      </c>
      <c r="IB63" s="8">
        <v>56.5</v>
      </c>
      <c r="IC63" s="4">
        <v>1</v>
      </c>
      <c r="ID63" s="8">
        <v>56.5</v>
      </c>
      <c r="IE63" s="7"/>
      <c r="IF63" s="7"/>
      <c r="IG63" s="2" t="s">
        <v>140</v>
      </c>
      <c r="IH63" s="2" t="s">
        <v>166</v>
      </c>
      <c r="II63" s="2" t="s">
        <v>167</v>
      </c>
      <c r="IJ63" s="2" t="s">
        <v>632</v>
      </c>
      <c r="IK63" s="2" t="s">
        <v>142</v>
      </c>
      <c r="IL63" s="2" t="s">
        <v>132</v>
      </c>
      <c r="IM63" s="4">
        <v>1</v>
      </c>
      <c r="IN63" s="8">
        <v>61.02</v>
      </c>
      <c r="IO63" s="4"/>
      <c r="IP63" s="8"/>
      <c r="IQ63" s="7"/>
      <c r="IR63" s="7"/>
      <c r="IS63" s="2" t="s">
        <v>140</v>
      </c>
      <c r="IT63" s="2" t="s">
        <v>129</v>
      </c>
      <c r="IU63" s="2" t="s">
        <v>363</v>
      </c>
      <c r="IV63" s="2" t="s">
        <v>1308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159</v>
      </c>
      <c r="JF63" s="2" t="s">
        <v>129</v>
      </c>
      <c r="JG63" s="2" t="s">
        <v>132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300</v>
      </c>
      <c r="JT63" s="2" t="s">
        <v>132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1140</v>
      </c>
      <c r="KF63" s="2" t="s">
        <v>1304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140</v>
      </c>
      <c r="KP63" s="2" t="s">
        <v>166</v>
      </c>
      <c r="KQ63" s="2" t="s">
        <v>575</v>
      </c>
      <c r="KR63" s="2" t="s">
        <v>132</v>
      </c>
      <c r="KS63" s="2" t="s">
        <v>142</v>
      </c>
      <c r="KT63" s="2" t="s">
        <v>132</v>
      </c>
      <c r="KU63" s="4"/>
      <c r="KV63" s="8"/>
      <c r="KW63" s="4">
        <v>76</v>
      </c>
      <c r="KX63" s="8">
        <v>4278.8</v>
      </c>
      <c r="KY63" s="7">
        <v>-1</v>
      </c>
      <c r="KZ63" s="7">
        <v>-1</v>
      </c>
      <c r="LA63" s="2" t="s">
        <v>140</v>
      </c>
      <c r="LB63" s="2" t="s">
        <v>166</v>
      </c>
      <c r="LC63" s="2" t="s">
        <v>1302</v>
      </c>
      <c r="LD63" s="2" t="s">
        <v>1309</v>
      </c>
      <c r="LE63" s="2" t="s">
        <v>142</v>
      </c>
      <c r="LF63" s="2" t="s">
        <v>132</v>
      </c>
      <c r="LG63" s="4"/>
      <c r="LH63" s="8"/>
      <c r="LI63" s="4"/>
      <c r="LJ63" s="8"/>
      <c r="LK63" s="7"/>
      <c r="LL63" s="7"/>
      <c r="LM63" s="2" t="s">
        <v>178</v>
      </c>
      <c r="LN63" s="2" t="s">
        <v>129</v>
      </c>
      <c r="LO63" s="2" t="s">
        <v>132</v>
      </c>
      <c r="LP63" s="2" t="s">
        <v>132</v>
      </c>
      <c r="LQ63" s="2" t="s">
        <v>142</v>
      </c>
      <c r="LR63" s="2" t="s">
        <v>132</v>
      </c>
      <c r="LS63" s="4"/>
      <c r="LT63" s="8"/>
      <c r="LU63" s="4"/>
      <c r="LV63" s="8"/>
      <c r="LW63" s="7"/>
      <c r="LX63" s="7"/>
      <c r="LY63" s="2" t="s">
        <v>178</v>
      </c>
      <c r="LZ63" s="2" t="s">
        <v>166</v>
      </c>
      <c r="MA63" s="2" t="s">
        <v>132</v>
      </c>
      <c r="MB63" s="2" t="s">
        <v>132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159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140</v>
      </c>
      <c r="MX63" s="2" t="s">
        <v>129</v>
      </c>
      <c r="MY63" s="2" t="s">
        <v>179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178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178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181</v>
      </c>
      <c r="OT63" s="2" t="s">
        <v>129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178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178</v>
      </c>
      <c r="PR63" s="2" t="s">
        <v>166</v>
      </c>
      <c r="PS63" s="2" t="s">
        <v>132</v>
      </c>
      <c r="PT63" s="2" t="s">
        <v>132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159</v>
      </c>
      <c r="RB63" s="2" t="s">
        <v>166</v>
      </c>
      <c r="RC63" s="2" t="s">
        <v>132</v>
      </c>
      <c r="RD63" s="2" t="s">
        <v>132</v>
      </c>
      <c r="RE63" s="2" t="s">
        <v>142</v>
      </c>
      <c r="RF63" s="2" t="s">
        <v>132</v>
      </c>
      <c r="RG63" s="4"/>
      <c r="RH63" s="8"/>
      <c r="RI63" s="4"/>
      <c r="RJ63" s="8"/>
      <c r="RK63" s="7"/>
      <c r="RL63" s="7"/>
      <c r="RM63" s="2" t="s">
        <v>178</v>
      </c>
      <c r="RN63" s="2" t="s">
        <v>129</v>
      </c>
      <c r="RO63" s="2" t="s">
        <v>132</v>
      </c>
      <c r="RP63" s="2" t="s">
        <v>132</v>
      </c>
      <c r="RQ63" s="2" t="s">
        <v>142</v>
      </c>
      <c r="RR63" s="2" t="s">
        <v>183</v>
      </c>
    </row>
    <row r="64">
      <c r="A64" s="2" t="s">
        <v>1310</v>
      </c>
      <c r="B64" s="2" t="s">
        <v>121</v>
      </c>
      <c r="C64" s="2" t="s">
        <v>122</v>
      </c>
      <c r="D64" s="2" t="s">
        <v>1104</v>
      </c>
      <c r="E64" s="2" t="s">
        <v>1105</v>
      </c>
      <c r="F64" s="2" t="s">
        <v>1251</v>
      </c>
      <c r="G64" s="2" t="s">
        <v>1251</v>
      </c>
      <c r="H64" s="2" t="s">
        <v>1251</v>
      </c>
      <c r="I64" s="2" t="s">
        <v>1252</v>
      </c>
      <c r="J64" s="2" t="s">
        <v>127</v>
      </c>
      <c r="K64" s="2" t="s">
        <v>347</v>
      </c>
      <c r="L64" s="3">
        <v>45.74</v>
      </c>
      <c r="M64" s="3">
        <v>48.03</v>
      </c>
      <c r="N64" s="3">
        <v>89.24</v>
      </c>
      <c r="O64" s="2" t="s">
        <v>421</v>
      </c>
      <c r="P64" s="2" t="s">
        <v>422</v>
      </c>
      <c r="Q64" s="2" t="s">
        <v>131</v>
      </c>
      <c r="R64" s="2" t="s">
        <v>132</v>
      </c>
      <c r="S64" s="2" t="s">
        <v>1311</v>
      </c>
      <c r="T64" s="2" t="s">
        <v>132</v>
      </c>
      <c r="U64" s="2" t="s">
        <v>315</v>
      </c>
      <c r="V64" s="2" t="s">
        <v>815</v>
      </c>
      <c r="W64" s="2" t="s">
        <v>136</v>
      </c>
      <c r="X64" s="2" t="s">
        <v>132</v>
      </c>
      <c r="Y64" s="2" t="s">
        <v>926</v>
      </c>
      <c r="Z64" s="4"/>
      <c r="AA64" s="4">
        <f>=ROUNDDOWN({0},0)</f>
      </c>
      <c r="AB64" s="5">
        <v>0.2</v>
      </c>
      <c r="AC64" s="2" t="s">
        <v>132</v>
      </c>
      <c r="AD64" s="4"/>
      <c r="AE64" s="4"/>
      <c r="AF64" s="6">
        <v>63</v>
      </c>
      <c r="AG64" s="6"/>
      <c r="AH64" s="7">
        <v>0.8986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111</v>
      </c>
      <c r="AQ64" s="8">
        <v>6092.78</v>
      </c>
      <c r="AR64" s="4">
        <v>175</v>
      </c>
      <c r="AS64" s="8">
        <v>10460.16</v>
      </c>
      <c r="AT64" s="7">
        <v>-0.3657</v>
      </c>
      <c r="AU64" s="7">
        <v>-0.4175</v>
      </c>
      <c r="AV64" s="4">
        <v>111</v>
      </c>
      <c r="AW64" s="8">
        <v>6092.78</v>
      </c>
      <c r="AX64" s="4">
        <v>175</v>
      </c>
      <c r="AY64" s="8">
        <v>10460.16</v>
      </c>
      <c r="AZ64" s="7">
        <v>-0.3657</v>
      </c>
      <c r="BA64" s="7">
        <v>-0.4175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0.1182</v>
      </c>
      <c r="BJ64" s="4">
        <v>111</v>
      </c>
      <c r="BK64" s="8">
        <v>6092.78</v>
      </c>
      <c r="BL64" s="2" t="s">
        <v>1312</v>
      </c>
      <c r="BM64" s="7">
        <v>1</v>
      </c>
      <c r="BN64" s="7">
        <v>1</v>
      </c>
      <c r="BO64" s="4">
        <v>12</v>
      </c>
      <c r="BP64" s="8">
        <v>655.32</v>
      </c>
      <c r="BQ64" s="4">
        <v>17</v>
      </c>
      <c r="BR64" s="8">
        <v>884.81</v>
      </c>
      <c r="BS64" s="7">
        <v>-0.2941</v>
      </c>
      <c r="BT64" s="7">
        <v>-0.2594</v>
      </c>
      <c r="BU64" s="2" t="s">
        <v>140</v>
      </c>
      <c r="BV64" s="2" t="s">
        <v>166</v>
      </c>
      <c r="BW64" s="2" t="s">
        <v>132</v>
      </c>
      <c r="BX64" s="2" t="s">
        <v>928</v>
      </c>
      <c r="BY64" s="2" t="s">
        <v>142</v>
      </c>
      <c r="BZ64" s="2" t="s">
        <v>132</v>
      </c>
      <c r="CA64" s="4">
        <v>20</v>
      </c>
      <c r="CB64" s="8">
        <v>665</v>
      </c>
      <c r="CC64" s="4">
        <v>2</v>
      </c>
      <c r="CD64" s="8">
        <v>106.72</v>
      </c>
      <c r="CE64" s="7">
        <v>9</v>
      </c>
      <c r="CF64" s="7">
        <v>5.2313</v>
      </c>
      <c r="CG64" s="2" t="s">
        <v>140</v>
      </c>
      <c r="CH64" s="2" t="s">
        <v>166</v>
      </c>
      <c r="CI64" s="2" t="s">
        <v>1256</v>
      </c>
      <c r="CJ64" s="2" t="s">
        <v>1313</v>
      </c>
      <c r="CK64" s="2" t="s">
        <v>142</v>
      </c>
      <c r="CL64" s="2" t="s">
        <v>132</v>
      </c>
      <c r="CM64" s="4">
        <v>11</v>
      </c>
      <c r="CN64" s="8">
        <v>630.21</v>
      </c>
      <c r="CO64" s="4">
        <v>13</v>
      </c>
      <c r="CP64" s="8">
        <v>775.14</v>
      </c>
      <c r="CQ64" s="7">
        <v>-0.1538</v>
      </c>
      <c r="CR64" s="7">
        <v>-0.187</v>
      </c>
      <c r="CS64" s="2" t="s">
        <v>140</v>
      </c>
      <c r="CT64" s="2" t="s">
        <v>166</v>
      </c>
      <c r="CU64" s="2" t="s">
        <v>931</v>
      </c>
      <c r="CV64" s="2" t="s">
        <v>1258</v>
      </c>
      <c r="CW64" s="2" t="s">
        <v>142</v>
      </c>
      <c r="CX64" s="2" t="s">
        <v>132</v>
      </c>
      <c r="CY64" s="4">
        <v>21</v>
      </c>
      <c r="CZ64" s="8">
        <v>1245.93</v>
      </c>
      <c r="DA64" s="4">
        <v>57</v>
      </c>
      <c r="DB64" s="8">
        <v>3381.81</v>
      </c>
      <c r="DC64" s="7">
        <v>-0.6316</v>
      </c>
      <c r="DD64" s="7">
        <v>-0.6316</v>
      </c>
      <c r="DE64" s="2" t="s">
        <v>140</v>
      </c>
      <c r="DF64" s="2" t="s">
        <v>166</v>
      </c>
      <c r="DG64" s="2" t="s">
        <v>933</v>
      </c>
      <c r="DH64" s="2" t="s">
        <v>1314</v>
      </c>
      <c r="DI64" s="2" t="s">
        <v>142</v>
      </c>
      <c r="DJ64" s="2" t="s">
        <v>132</v>
      </c>
      <c r="DK64" s="4">
        <v>4</v>
      </c>
      <c r="DL64" s="8">
        <v>237.6</v>
      </c>
      <c r="DM64" s="4">
        <v>14</v>
      </c>
      <c r="DN64" s="8">
        <v>831.6</v>
      </c>
      <c r="DO64" s="7">
        <v>-0.7143</v>
      </c>
      <c r="DP64" s="7">
        <v>-0.7143</v>
      </c>
      <c r="DQ64" s="2" t="s">
        <v>140</v>
      </c>
      <c r="DR64" s="2" t="s">
        <v>166</v>
      </c>
      <c r="DS64" s="2" t="s">
        <v>935</v>
      </c>
      <c r="DT64" s="2" t="s">
        <v>1261</v>
      </c>
      <c r="DU64" s="2" t="s">
        <v>142</v>
      </c>
      <c r="DV64" s="2" t="s">
        <v>132</v>
      </c>
      <c r="DW64" s="4"/>
      <c r="DX64" s="8"/>
      <c r="DY64" s="4">
        <v>10</v>
      </c>
      <c r="DZ64" s="8">
        <v>628.8</v>
      </c>
      <c r="EA64" s="7">
        <v>-1</v>
      </c>
      <c r="EB64" s="7">
        <v>-1</v>
      </c>
      <c r="EC64" s="2" t="s">
        <v>140</v>
      </c>
      <c r="ED64" s="2" t="s">
        <v>166</v>
      </c>
      <c r="EE64" s="2" t="s">
        <v>931</v>
      </c>
      <c r="EF64" s="2" t="s">
        <v>1315</v>
      </c>
      <c r="EG64" s="2" t="s">
        <v>142</v>
      </c>
      <c r="EH64" s="2" t="s">
        <v>132</v>
      </c>
      <c r="EI64" s="4">
        <v>21</v>
      </c>
      <c r="EJ64" s="8">
        <v>1400.7</v>
      </c>
      <c r="EK64" s="4">
        <v>29</v>
      </c>
      <c r="EL64" s="8">
        <v>1934.3</v>
      </c>
      <c r="EM64" s="7">
        <v>-0.2759</v>
      </c>
      <c r="EN64" s="7">
        <v>-0.2759</v>
      </c>
      <c r="EO64" s="2" t="s">
        <v>140</v>
      </c>
      <c r="EP64" s="2" t="s">
        <v>166</v>
      </c>
      <c r="EQ64" s="2" t="s">
        <v>1260</v>
      </c>
      <c r="ER64" s="2" t="s">
        <v>1316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166</v>
      </c>
      <c r="FC64" s="2" t="s">
        <v>1262</v>
      </c>
      <c r="FD64" s="2" t="s">
        <v>1317</v>
      </c>
      <c r="FE64" s="2" t="s">
        <v>142</v>
      </c>
      <c r="FF64" s="2" t="s">
        <v>132</v>
      </c>
      <c r="FG64" s="4">
        <v>5</v>
      </c>
      <c r="FH64" s="8">
        <v>274.02</v>
      </c>
      <c r="FI64" s="4">
        <v>1</v>
      </c>
      <c r="FJ64" s="8">
        <v>56.5</v>
      </c>
      <c r="FK64" s="7">
        <v>4</v>
      </c>
      <c r="FL64" s="7">
        <v>3.8499</v>
      </c>
      <c r="FM64" s="2" t="s">
        <v>140</v>
      </c>
      <c r="FN64" s="2" t="s">
        <v>166</v>
      </c>
      <c r="FO64" s="2" t="s">
        <v>329</v>
      </c>
      <c r="FP64" s="2" t="s">
        <v>828</v>
      </c>
      <c r="FQ64" s="2" t="s">
        <v>142</v>
      </c>
      <c r="FR64" s="2" t="s">
        <v>132</v>
      </c>
      <c r="FS64" s="4">
        <v>6</v>
      </c>
      <c r="FT64" s="8">
        <v>347.8</v>
      </c>
      <c r="FU64" s="4"/>
      <c r="FV64" s="8"/>
      <c r="FW64" s="7"/>
      <c r="FX64" s="7"/>
      <c r="FY64" s="2" t="s">
        <v>140</v>
      </c>
      <c r="FZ64" s="2" t="s">
        <v>166</v>
      </c>
      <c r="GA64" s="2" t="s">
        <v>827</v>
      </c>
      <c r="GB64" s="2" t="s">
        <v>1284</v>
      </c>
      <c r="GC64" s="2" t="s">
        <v>142</v>
      </c>
      <c r="GD64" s="2" t="s">
        <v>132</v>
      </c>
      <c r="GE64" s="4"/>
      <c r="GF64" s="8"/>
      <c r="GG64" s="4">
        <v>3</v>
      </c>
      <c r="GH64" s="8">
        <v>177.99</v>
      </c>
      <c r="GI64" s="7">
        <v>-1</v>
      </c>
      <c r="GJ64" s="7">
        <v>-1</v>
      </c>
      <c r="GK64" s="2" t="s">
        <v>140</v>
      </c>
      <c r="GL64" s="2" t="s">
        <v>166</v>
      </c>
      <c r="GM64" s="2" t="s">
        <v>942</v>
      </c>
      <c r="GN64" s="2" t="s">
        <v>1318</v>
      </c>
      <c r="GO64" s="2" t="s">
        <v>142</v>
      </c>
      <c r="GP64" s="2" t="s">
        <v>132</v>
      </c>
      <c r="GQ64" s="4">
        <v>6</v>
      </c>
      <c r="GR64" s="8">
        <v>339</v>
      </c>
      <c r="GS64" s="4">
        <v>4</v>
      </c>
      <c r="GT64" s="8">
        <v>226</v>
      </c>
      <c r="GU64" s="7">
        <v>0.5</v>
      </c>
      <c r="GV64" s="7">
        <v>0.5</v>
      </c>
      <c r="GW64" s="2" t="s">
        <v>140</v>
      </c>
      <c r="GX64" s="2" t="s">
        <v>166</v>
      </c>
      <c r="GY64" s="2" t="s">
        <v>334</v>
      </c>
      <c r="GZ64" s="2" t="s">
        <v>500</v>
      </c>
      <c r="HA64" s="2" t="s">
        <v>142</v>
      </c>
      <c r="HB64" s="2" t="s">
        <v>132</v>
      </c>
      <c r="HC64" s="4">
        <v>2</v>
      </c>
      <c r="HD64" s="8">
        <v>118.66</v>
      </c>
      <c r="HE64" s="4">
        <v>5</v>
      </c>
      <c r="HF64" s="8">
        <v>296.65</v>
      </c>
      <c r="HG64" s="7">
        <v>-0.6</v>
      </c>
      <c r="HH64" s="7">
        <v>-0.6</v>
      </c>
      <c r="HI64" s="2" t="s">
        <v>140</v>
      </c>
      <c r="HJ64" s="2" t="s">
        <v>166</v>
      </c>
      <c r="HK64" s="2" t="s">
        <v>944</v>
      </c>
      <c r="HL64" s="2" t="s">
        <v>1319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165</v>
      </c>
      <c r="HV64" s="2" t="s">
        <v>166</v>
      </c>
      <c r="HW64" s="2" t="s">
        <v>132</v>
      </c>
      <c r="HX64" s="2" t="s">
        <v>132</v>
      </c>
      <c r="HY64" s="2" t="s">
        <v>142</v>
      </c>
      <c r="HZ64" s="2" t="s">
        <v>132</v>
      </c>
      <c r="IA64" s="4">
        <v>1</v>
      </c>
      <c r="IB64" s="8">
        <v>56.5</v>
      </c>
      <c r="IC64" s="4"/>
      <c r="ID64" s="8"/>
      <c r="IE64" s="7"/>
      <c r="IF64" s="7"/>
      <c r="IG64" s="2" t="s">
        <v>140</v>
      </c>
      <c r="IH64" s="2" t="s">
        <v>166</v>
      </c>
      <c r="II64" s="2" t="s">
        <v>1288</v>
      </c>
      <c r="IJ64" s="2" t="s">
        <v>1289</v>
      </c>
      <c r="IK64" s="2" t="s">
        <v>142</v>
      </c>
      <c r="IL64" s="2" t="s">
        <v>132</v>
      </c>
      <c r="IM64" s="4">
        <v>1</v>
      </c>
      <c r="IN64" s="8">
        <v>61.02</v>
      </c>
      <c r="IO64" s="4">
        <v>5</v>
      </c>
      <c r="IP64" s="8">
        <v>305.1</v>
      </c>
      <c r="IQ64" s="7">
        <v>-0.8</v>
      </c>
      <c r="IR64" s="7">
        <v>-0.8</v>
      </c>
      <c r="IS64" s="2" t="s">
        <v>140</v>
      </c>
      <c r="IT64" s="2" t="s">
        <v>166</v>
      </c>
      <c r="IU64" s="2" t="s">
        <v>949</v>
      </c>
      <c r="IV64" s="2" t="s">
        <v>1320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178</v>
      </c>
      <c r="JF64" s="2" t="s">
        <v>166</v>
      </c>
      <c r="JG64" s="2" t="s">
        <v>132</v>
      </c>
      <c r="JH64" s="2" t="s">
        <v>132</v>
      </c>
      <c r="JI64" s="2" t="s">
        <v>142</v>
      </c>
      <c r="JJ64" s="2" t="s">
        <v>132</v>
      </c>
      <c r="JK64" s="4">
        <v>1</v>
      </c>
      <c r="JL64" s="8">
        <v>61.02</v>
      </c>
      <c r="JM64" s="4">
        <v>2</v>
      </c>
      <c r="JN64" s="8">
        <v>122.04</v>
      </c>
      <c r="JO64" s="7">
        <v>-0.5</v>
      </c>
      <c r="JP64" s="7">
        <v>-0.5</v>
      </c>
      <c r="JQ64" s="2" t="s">
        <v>140</v>
      </c>
      <c r="JR64" s="2" t="s">
        <v>166</v>
      </c>
      <c r="JS64" s="2" t="s">
        <v>1266</v>
      </c>
      <c r="JT64" s="2" t="s">
        <v>1161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166</v>
      </c>
      <c r="KE64" s="2" t="s">
        <v>931</v>
      </c>
      <c r="KF64" s="2" t="s">
        <v>1321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140</v>
      </c>
      <c r="KP64" s="2" t="s">
        <v>166</v>
      </c>
      <c r="KQ64" s="2" t="s">
        <v>575</v>
      </c>
      <c r="KR64" s="2" t="s">
        <v>132</v>
      </c>
      <c r="KS64" s="2" t="s">
        <v>142</v>
      </c>
      <c r="KT64" s="2" t="s">
        <v>132</v>
      </c>
      <c r="KU64" s="4"/>
      <c r="KV64" s="8"/>
      <c r="KW64" s="4">
        <v>9</v>
      </c>
      <c r="KX64" s="8">
        <v>506.7</v>
      </c>
      <c r="KY64" s="7">
        <v>-1</v>
      </c>
      <c r="KZ64" s="7">
        <v>-1</v>
      </c>
      <c r="LA64" s="2" t="s">
        <v>140</v>
      </c>
      <c r="LB64" s="2" t="s">
        <v>166</v>
      </c>
      <c r="LC64" s="2" t="s">
        <v>954</v>
      </c>
      <c r="LD64" s="2" t="s">
        <v>1269</v>
      </c>
      <c r="LE64" s="2" t="s">
        <v>142</v>
      </c>
      <c r="LF64" s="2" t="s">
        <v>132</v>
      </c>
      <c r="LG64" s="4"/>
      <c r="LH64" s="8"/>
      <c r="LI64" s="4">
        <v>4</v>
      </c>
      <c r="LJ64" s="8">
        <v>226</v>
      </c>
      <c r="LK64" s="7">
        <v>-1</v>
      </c>
      <c r="LL64" s="7">
        <v>-1</v>
      </c>
      <c r="LM64" s="2" t="s">
        <v>140</v>
      </c>
      <c r="LN64" s="2" t="s">
        <v>166</v>
      </c>
      <c r="LO64" s="2" t="s">
        <v>957</v>
      </c>
      <c r="LP64" s="2" t="s">
        <v>1322</v>
      </c>
      <c r="LQ64" s="2" t="s">
        <v>142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159</v>
      </c>
      <c r="ML64" s="2" t="s">
        <v>166</v>
      </c>
      <c r="MM64" s="2" t="s">
        <v>132</v>
      </c>
      <c r="MN64" s="2" t="s">
        <v>132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178</v>
      </c>
      <c r="NV64" s="2" t="s">
        <v>166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178</v>
      </c>
      <c r="OH64" s="2" t="s">
        <v>166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181</v>
      </c>
      <c r="PF64" s="2" t="s">
        <v>166</v>
      </c>
      <c r="PG64" s="2" t="s">
        <v>132</v>
      </c>
      <c r="PH64" s="2" t="s">
        <v>132</v>
      </c>
      <c r="PI64" s="2" t="s">
        <v>142</v>
      </c>
      <c r="PJ64" s="2" t="s">
        <v>132</v>
      </c>
      <c r="PK64" s="4"/>
      <c r="PL64" s="8"/>
      <c r="PM64" s="4"/>
      <c r="PN64" s="8"/>
      <c r="PO64" s="7"/>
      <c r="PP64" s="7"/>
      <c r="PQ64" s="2" t="s">
        <v>178</v>
      </c>
      <c r="PR64" s="2" t="s">
        <v>166</v>
      </c>
      <c r="PS64" s="2" t="s">
        <v>132</v>
      </c>
      <c r="PT64" s="2" t="s">
        <v>132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140</v>
      </c>
      <c r="RB64" s="2" t="s">
        <v>166</v>
      </c>
      <c r="RC64" s="2" t="s">
        <v>957</v>
      </c>
      <c r="RD64" s="2" t="s">
        <v>1158</v>
      </c>
      <c r="RE64" s="2" t="s">
        <v>142</v>
      </c>
      <c r="RF64" s="2" t="s">
        <v>132</v>
      </c>
      <c r="RG64" s="4"/>
      <c r="RH64" s="8"/>
      <c r="RI64" s="4"/>
      <c r="RJ64" s="8"/>
      <c r="RK64" s="7"/>
      <c r="RL64" s="7"/>
      <c r="RM64" s="2" t="s">
        <v>178</v>
      </c>
      <c r="RN64" s="2" t="s">
        <v>166</v>
      </c>
      <c r="RO64" s="2" t="s">
        <v>132</v>
      </c>
      <c r="RP64" s="2" t="s">
        <v>132</v>
      </c>
      <c r="RQ64" s="2" t="s">
        <v>142</v>
      </c>
      <c r="RR64" s="2" t="s">
        <v>132</v>
      </c>
    </row>
    <row r="65">
      <c r="A65" s="2" t="s">
        <v>1323</v>
      </c>
      <c r="B65" s="2" t="s">
        <v>121</v>
      </c>
      <c r="C65" s="2" t="s">
        <v>122</v>
      </c>
      <c r="D65" s="2" t="s">
        <v>1104</v>
      </c>
      <c r="E65" s="2" t="s">
        <v>1105</v>
      </c>
      <c r="F65" s="2" t="s">
        <v>1324</v>
      </c>
      <c r="G65" s="2" t="s">
        <v>1324</v>
      </c>
      <c r="H65" s="2" t="s">
        <v>1324</v>
      </c>
      <c r="I65" s="2" t="s">
        <v>1325</v>
      </c>
      <c r="J65" s="2" t="s">
        <v>127</v>
      </c>
      <c r="K65" s="2" t="s">
        <v>1326</v>
      </c>
      <c r="L65" s="3">
        <v>57.82</v>
      </c>
      <c r="M65" s="3">
        <v>60.71</v>
      </c>
      <c r="N65" s="3">
        <v>127.49</v>
      </c>
      <c r="O65" s="2" t="s">
        <v>129</v>
      </c>
      <c r="P65" s="2" t="s">
        <v>219</v>
      </c>
      <c r="Q65" s="2" t="s">
        <v>131</v>
      </c>
      <c r="R65" s="2" t="s">
        <v>132</v>
      </c>
      <c r="S65" s="2" t="s">
        <v>1327</v>
      </c>
      <c r="T65" s="2" t="s">
        <v>132</v>
      </c>
      <c r="U65" s="2" t="s">
        <v>315</v>
      </c>
      <c r="V65" s="2" t="s">
        <v>1191</v>
      </c>
      <c r="W65" s="2" t="s">
        <v>136</v>
      </c>
      <c r="X65" s="2" t="s">
        <v>132</v>
      </c>
      <c r="Y65" s="2" t="s">
        <v>603</v>
      </c>
      <c r="Z65" s="4">
        <v>212</v>
      </c>
      <c r="AA65" s="4">
        <f>=ROUNDDOWN(30.2857142857143,0)</f>
      </c>
      <c r="AB65" s="5">
        <v>7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416</v>
      </c>
      <c r="AQ65" s="8">
        <v>31304.9</v>
      </c>
      <c r="AR65" s="4">
        <v>817</v>
      </c>
      <c r="AS65" s="8">
        <v>62038.84</v>
      </c>
      <c r="AT65" s="7">
        <v>-0.4908</v>
      </c>
      <c r="AU65" s="7">
        <v>-0.4954</v>
      </c>
      <c r="AV65" s="4">
        <v>416</v>
      </c>
      <c r="AW65" s="8">
        <v>31304.9</v>
      </c>
      <c r="AX65" s="4">
        <v>817</v>
      </c>
      <c r="AY65" s="8">
        <v>62038.84</v>
      </c>
      <c r="AZ65" s="7">
        <v>-0.4908</v>
      </c>
      <c r="BA65" s="7">
        <v>-0.4954</v>
      </c>
      <c r="BB65" s="7">
        <v>1</v>
      </c>
      <c r="BC65" s="4">
        <v>416</v>
      </c>
      <c r="BD65" s="8">
        <v>31304.9</v>
      </c>
      <c r="BE65" s="4">
        <v>817</v>
      </c>
      <c r="BF65" s="8">
        <v>62038.84</v>
      </c>
      <c r="BG65" s="7">
        <v>-0.4908</v>
      </c>
      <c r="BH65" s="7">
        <v>-0.4954</v>
      </c>
      <c r="BI65" s="7">
        <v>1</v>
      </c>
      <c r="BJ65" s="4">
        <v>416</v>
      </c>
      <c r="BK65" s="8">
        <v>31304.9</v>
      </c>
      <c r="BL65" s="2" t="s">
        <v>1328</v>
      </c>
      <c r="BM65" s="7">
        <v>1</v>
      </c>
      <c r="BN65" s="7">
        <v>1</v>
      </c>
      <c r="BO65" s="4">
        <v>137</v>
      </c>
      <c r="BP65" s="8">
        <v>10666.82</v>
      </c>
      <c r="BQ65" s="4">
        <v>175</v>
      </c>
      <c r="BR65" s="8">
        <v>13003.3</v>
      </c>
      <c r="BS65" s="7">
        <v>-0.2171</v>
      </c>
      <c r="BT65" s="7">
        <v>-0.1797</v>
      </c>
      <c r="BU65" s="2" t="s">
        <v>140</v>
      </c>
      <c r="BV65" s="2" t="s">
        <v>129</v>
      </c>
      <c r="BW65" s="2" t="s">
        <v>132</v>
      </c>
      <c r="BX65" s="2" t="s">
        <v>515</v>
      </c>
      <c r="BY65" s="2" t="s">
        <v>142</v>
      </c>
      <c r="BZ65" s="2" t="s">
        <v>132</v>
      </c>
      <c r="CA65" s="4">
        <v>12</v>
      </c>
      <c r="CB65" s="8">
        <v>732.97</v>
      </c>
      <c r="CC65" s="4">
        <v>2</v>
      </c>
      <c r="CD65" s="8">
        <v>147.22</v>
      </c>
      <c r="CE65" s="7">
        <v>5</v>
      </c>
      <c r="CF65" s="7">
        <v>3.9787</v>
      </c>
      <c r="CG65" s="2" t="s">
        <v>140</v>
      </c>
      <c r="CH65" s="2" t="s">
        <v>129</v>
      </c>
      <c r="CI65" s="2" t="s">
        <v>143</v>
      </c>
      <c r="CJ65" s="2" t="s">
        <v>1329</v>
      </c>
      <c r="CK65" s="2" t="s">
        <v>142</v>
      </c>
      <c r="CL65" s="2" t="s">
        <v>132</v>
      </c>
      <c r="CM65" s="4">
        <v>21</v>
      </c>
      <c r="CN65" s="8">
        <v>1528.12</v>
      </c>
      <c r="CO65" s="4">
        <v>59</v>
      </c>
      <c r="CP65" s="8">
        <v>4448.46</v>
      </c>
      <c r="CQ65" s="7">
        <v>-0.6441</v>
      </c>
      <c r="CR65" s="7">
        <v>-0.6565</v>
      </c>
      <c r="CS65" s="2" t="s">
        <v>140</v>
      </c>
      <c r="CT65" s="2" t="s">
        <v>129</v>
      </c>
      <c r="CU65" s="2" t="s">
        <v>1180</v>
      </c>
      <c r="CV65" s="2" t="s">
        <v>1330</v>
      </c>
      <c r="CW65" s="2" t="s">
        <v>142</v>
      </c>
      <c r="CX65" s="2" t="s">
        <v>132</v>
      </c>
      <c r="CY65" s="4">
        <v>132</v>
      </c>
      <c r="CZ65" s="8">
        <v>9762.72</v>
      </c>
      <c r="DA65" s="4">
        <v>160</v>
      </c>
      <c r="DB65" s="8">
        <v>11833.6</v>
      </c>
      <c r="DC65" s="7">
        <v>-0.175</v>
      </c>
      <c r="DD65" s="7">
        <v>-0.175</v>
      </c>
      <c r="DE65" s="2" t="s">
        <v>140</v>
      </c>
      <c r="DF65" s="2" t="s">
        <v>129</v>
      </c>
      <c r="DG65" s="2" t="s">
        <v>1037</v>
      </c>
      <c r="DH65" s="2" t="s">
        <v>141</v>
      </c>
      <c r="DI65" s="2" t="s">
        <v>142</v>
      </c>
      <c r="DJ65" s="2" t="s">
        <v>132</v>
      </c>
      <c r="DK65" s="4">
        <v>31</v>
      </c>
      <c r="DL65" s="8">
        <v>2307.46</v>
      </c>
      <c r="DM65" s="4">
        <v>180</v>
      </c>
      <c r="DN65" s="8">
        <v>13528.8</v>
      </c>
      <c r="DO65" s="7">
        <v>-0.8278</v>
      </c>
      <c r="DP65" s="7">
        <v>-0.8294</v>
      </c>
      <c r="DQ65" s="2" t="s">
        <v>140</v>
      </c>
      <c r="DR65" s="2" t="s">
        <v>129</v>
      </c>
      <c r="DS65" s="2" t="s">
        <v>702</v>
      </c>
      <c r="DT65" s="2" t="s">
        <v>712</v>
      </c>
      <c r="DU65" s="2" t="s">
        <v>142</v>
      </c>
      <c r="DV65" s="2" t="s">
        <v>132</v>
      </c>
      <c r="DW65" s="4">
        <v>29</v>
      </c>
      <c r="DX65" s="8">
        <v>2309.56</v>
      </c>
      <c r="DY65" s="4">
        <v>98</v>
      </c>
      <c r="DZ65" s="8">
        <v>7804.72</v>
      </c>
      <c r="EA65" s="7">
        <v>-0.7041</v>
      </c>
      <c r="EB65" s="7">
        <v>-0.7041</v>
      </c>
      <c r="EC65" s="2" t="s">
        <v>140</v>
      </c>
      <c r="ED65" s="2" t="s">
        <v>129</v>
      </c>
      <c r="EE65" s="2" t="s">
        <v>517</v>
      </c>
      <c r="EF65" s="2" t="s">
        <v>1331</v>
      </c>
      <c r="EG65" s="2" t="s">
        <v>142</v>
      </c>
      <c r="EH65" s="2" t="s">
        <v>132</v>
      </c>
      <c r="EI65" s="4">
        <v>11</v>
      </c>
      <c r="EJ65" s="8">
        <v>1008.04</v>
      </c>
      <c r="EK65" s="4">
        <v>22</v>
      </c>
      <c r="EL65" s="8">
        <v>2016.08</v>
      </c>
      <c r="EM65" s="7">
        <v>-0.5</v>
      </c>
      <c r="EN65" s="7">
        <v>-0.5</v>
      </c>
      <c r="EO65" s="2" t="s">
        <v>140</v>
      </c>
      <c r="EP65" s="2" t="s">
        <v>129</v>
      </c>
      <c r="EQ65" s="2" t="s">
        <v>152</v>
      </c>
      <c r="ER65" s="2" t="s">
        <v>1332</v>
      </c>
      <c r="ES65" s="2" t="s">
        <v>142</v>
      </c>
      <c r="ET65" s="2" t="s">
        <v>132</v>
      </c>
      <c r="EU65" s="4">
        <v>7</v>
      </c>
      <c r="EV65" s="8">
        <v>524.93</v>
      </c>
      <c r="EW65" s="4">
        <v>10</v>
      </c>
      <c r="EX65" s="8">
        <v>743.71</v>
      </c>
      <c r="EY65" s="7">
        <v>-0.3</v>
      </c>
      <c r="EZ65" s="7">
        <v>-0.2942</v>
      </c>
      <c r="FA65" s="2" t="s">
        <v>140</v>
      </c>
      <c r="FB65" s="2" t="s">
        <v>129</v>
      </c>
      <c r="FC65" s="2" t="s">
        <v>154</v>
      </c>
      <c r="FD65" s="2" t="s">
        <v>704</v>
      </c>
      <c r="FE65" s="2" t="s">
        <v>142</v>
      </c>
      <c r="FF65" s="2" t="s">
        <v>132</v>
      </c>
      <c r="FG65" s="4">
        <v>10</v>
      </c>
      <c r="FH65" s="8">
        <v>682.07</v>
      </c>
      <c r="FI65" s="4">
        <v>1</v>
      </c>
      <c r="FJ65" s="8">
        <v>71.42</v>
      </c>
      <c r="FK65" s="7">
        <v>9</v>
      </c>
      <c r="FL65" s="7">
        <v>8.5501</v>
      </c>
      <c r="FM65" s="2" t="s">
        <v>140</v>
      </c>
      <c r="FN65" s="2" t="s">
        <v>129</v>
      </c>
      <c r="FO65" s="2" t="s">
        <v>329</v>
      </c>
      <c r="FP65" s="2" t="s">
        <v>748</v>
      </c>
      <c r="FQ65" s="2" t="s">
        <v>142</v>
      </c>
      <c r="FR65" s="2" t="s">
        <v>132</v>
      </c>
      <c r="FS65" s="4">
        <v>9</v>
      </c>
      <c r="FT65" s="8">
        <v>590.04</v>
      </c>
      <c r="FU65" s="4"/>
      <c r="FV65" s="8"/>
      <c r="FW65" s="7"/>
      <c r="FX65" s="7"/>
      <c r="FY65" s="2" t="s">
        <v>140</v>
      </c>
      <c r="FZ65" s="2" t="s">
        <v>129</v>
      </c>
      <c r="GA65" s="2" t="s">
        <v>157</v>
      </c>
      <c r="GB65" s="2" t="s">
        <v>1333</v>
      </c>
      <c r="GC65" s="2" t="s">
        <v>142</v>
      </c>
      <c r="GD65" s="2" t="s">
        <v>132</v>
      </c>
      <c r="GE65" s="4">
        <v>3</v>
      </c>
      <c r="GF65" s="8">
        <v>221.88</v>
      </c>
      <c r="GG65" s="4">
        <v>22</v>
      </c>
      <c r="GH65" s="8">
        <v>1627.12</v>
      </c>
      <c r="GI65" s="7">
        <v>-0.8636</v>
      </c>
      <c r="GJ65" s="7">
        <v>-0.8636</v>
      </c>
      <c r="GK65" s="2" t="s">
        <v>140</v>
      </c>
      <c r="GL65" s="2" t="s">
        <v>129</v>
      </c>
      <c r="GM65" s="2" t="s">
        <v>522</v>
      </c>
      <c r="GN65" s="2" t="s">
        <v>771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162</v>
      </c>
      <c r="GZ65" s="2" t="s">
        <v>132</v>
      </c>
      <c r="HA65" s="2" t="s">
        <v>142</v>
      </c>
      <c r="HB65" s="2" t="s">
        <v>132</v>
      </c>
      <c r="HC65" s="4">
        <v>5</v>
      </c>
      <c r="HD65" s="8">
        <v>341.22</v>
      </c>
      <c r="HE65" s="4">
        <v>1</v>
      </c>
      <c r="HF65" s="8">
        <v>74.99</v>
      </c>
      <c r="HG65" s="7">
        <v>4</v>
      </c>
      <c r="HH65" s="7">
        <v>3.5502</v>
      </c>
      <c r="HI65" s="2" t="s">
        <v>140</v>
      </c>
      <c r="HJ65" s="2" t="s">
        <v>129</v>
      </c>
      <c r="HK65" s="2" t="s">
        <v>232</v>
      </c>
      <c r="HL65" s="2" t="s">
        <v>378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165</v>
      </c>
      <c r="HV65" s="2" t="s">
        <v>129</v>
      </c>
      <c r="HW65" s="2" t="s">
        <v>132</v>
      </c>
      <c r="HX65" s="2" t="s">
        <v>132</v>
      </c>
      <c r="HY65" s="2" t="s">
        <v>142</v>
      </c>
      <c r="HZ65" s="2" t="s">
        <v>132</v>
      </c>
      <c r="IA65" s="4">
        <v>4</v>
      </c>
      <c r="IB65" s="8">
        <v>264.26</v>
      </c>
      <c r="IC65" s="4">
        <v>9</v>
      </c>
      <c r="ID65" s="8">
        <v>642.78</v>
      </c>
      <c r="IE65" s="7">
        <v>-0.5556</v>
      </c>
      <c r="IF65" s="7">
        <v>-0.5889</v>
      </c>
      <c r="IG65" s="2" t="s">
        <v>140</v>
      </c>
      <c r="IH65" s="2" t="s">
        <v>166</v>
      </c>
      <c r="II65" s="2" t="s">
        <v>167</v>
      </c>
      <c r="IJ65" s="2" t="s">
        <v>1025</v>
      </c>
      <c r="IK65" s="2" t="s">
        <v>142</v>
      </c>
      <c r="IL65" s="2" t="s">
        <v>132</v>
      </c>
      <c r="IM65" s="4"/>
      <c r="IN65" s="8"/>
      <c r="IO65" s="4">
        <v>3</v>
      </c>
      <c r="IP65" s="8">
        <v>231.39</v>
      </c>
      <c r="IQ65" s="7">
        <v>-1</v>
      </c>
      <c r="IR65" s="7">
        <v>-1</v>
      </c>
      <c r="IS65" s="2" t="s">
        <v>140</v>
      </c>
      <c r="IT65" s="2" t="s">
        <v>129</v>
      </c>
      <c r="IU65" s="2" t="s">
        <v>169</v>
      </c>
      <c r="IV65" s="2" t="s">
        <v>329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159</v>
      </c>
      <c r="JF65" s="2" t="s">
        <v>129</v>
      </c>
      <c r="JG65" s="2" t="s">
        <v>132</v>
      </c>
      <c r="JH65" s="2" t="s">
        <v>132</v>
      </c>
      <c r="JI65" s="2" t="s">
        <v>142</v>
      </c>
      <c r="JJ65" s="2" t="s">
        <v>132</v>
      </c>
      <c r="JK65" s="4">
        <v>2</v>
      </c>
      <c r="JL65" s="8">
        <v>131.12</v>
      </c>
      <c r="JM65" s="4"/>
      <c r="JN65" s="8"/>
      <c r="JO65" s="7"/>
      <c r="JP65" s="7"/>
      <c r="JQ65" s="2" t="s">
        <v>140</v>
      </c>
      <c r="JR65" s="2" t="s">
        <v>129</v>
      </c>
      <c r="JS65" s="2" t="s">
        <v>300</v>
      </c>
      <c r="JT65" s="2" t="s">
        <v>1334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1335</v>
      </c>
      <c r="KF65" s="2" t="s">
        <v>1336</v>
      </c>
      <c r="KG65" s="2" t="s">
        <v>142</v>
      </c>
      <c r="KH65" s="2" t="s">
        <v>132</v>
      </c>
      <c r="KI65" s="4">
        <v>1</v>
      </c>
      <c r="KJ65" s="8">
        <v>77.13</v>
      </c>
      <c r="KK65" s="4">
        <v>5</v>
      </c>
      <c r="KL65" s="8">
        <v>385.65</v>
      </c>
      <c r="KM65" s="7">
        <v>-0.8</v>
      </c>
      <c r="KN65" s="7">
        <v>-0.8</v>
      </c>
      <c r="KO65" s="2" t="s">
        <v>140</v>
      </c>
      <c r="KP65" s="2" t="s">
        <v>166</v>
      </c>
      <c r="KQ65" s="2" t="s">
        <v>175</v>
      </c>
      <c r="KR65" s="2" t="s">
        <v>1337</v>
      </c>
      <c r="KS65" s="2" t="s">
        <v>142</v>
      </c>
      <c r="KT65" s="2" t="s">
        <v>132</v>
      </c>
      <c r="KU65" s="4">
        <v>2</v>
      </c>
      <c r="KV65" s="8">
        <v>156.56</v>
      </c>
      <c r="KW65" s="4">
        <v>70</v>
      </c>
      <c r="KX65" s="8">
        <v>5479.6</v>
      </c>
      <c r="KY65" s="7">
        <v>-0.9714</v>
      </c>
      <c r="KZ65" s="7">
        <v>-0.9714</v>
      </c>
      <c r="LA65" s="2" t="s">
        <v>140</v>
      </c>
      <c r="LB65" s="2" t="s">
        <v>177</v>
      </c>
      <c r="LC65" s="2" t="s">
        <v>304</v>
      </c>
      <c r="LD65" s="2" t="s">
        <v>1338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178</v>
      </c>
      <c r="LN65" s="2" t="s">
        <v>129</v>
      </c>
      <c r="LO65" s="2" t="s">
        <v>132</v>
      </c>
      <c r="LP65" s="2" t="s">
        <v>132</v>
      </c>
      <c r="LQ65" s="2" t="s">
        <v>142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159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140</v>
      </c>
      <c r="MX65" s="2" t="s">
        <v>129</v>
      </c>
      <c r="MY65" s="2" t="s">
        <v>179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178</v>
      </c>
      <c r="NV65" s="2" t="s">
        <v>129</v>
      </c>
      <c r="NW65" s="2" t="s">
        <v>132</v>
      </c>
      <c r="NX65" s="2" t="s">
        <v>132</v>
      </c>
      <c r="NY65" s="2" t="s">
        <v>142</v>
      </c>
      <c r="NZ65" s="2" t="s">
        <v>132</v>
      </c>
      <c r="OA65" s="4"/>
      <c r="OB65" s="8"/>
      <c r="OC65" s="4"/>
      <c r="OD65" s="8"/>
      <c r="OE65" s="7"/>
      <c r="OF65" s="7"/>
      <c r="OG65" s="2" t="s">
        <v>178</v>
      </c>
      <c r="OH65" s="2" t="s">
        <v>129</v>
      </c>
      <c r="OI65" s="2" t="s">
        <v>132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181</v>
      </c>
      <c r="OT65" s="2" t="s">
        <v>129</v>
      </c>
      <c r="OU65" s="2" t="s">
        <v>132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178</v>
      </c>
      <c r="PF65" s="2" t="s">
        <v>129</v>
      </c>
      <c r="PG65" s="2" t="s">
        <v>132</v>
      </c>
      <c r="PH65" s="2" t="s">
        <v>132</v>
      </c>
      <c r="PI65" s="2" t="s">
        <v>142</v>
      </c>
      <c r="PJ65" s="2" t="s">
        <v>132</v>
      </c>
      <c r="PK65" s="4"/>
      <c r="PL65" s="8"/>
      <c r="PM65" s="4"/>
      <c r="PN65" s="8"/>
      <c r="PO65" s="7"/>
      <c r="PP65" s="7"/>
      <c r="PQ65" s="2" t="s">
        <v>178</v>
      </c>
      <c r="PR65" s="2" t="s">
        <v>166</v>
      </c>
      <c r="PS65" s="2" t="s">
        <v>132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182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159</v>
      </c>
      <c r="RB65" s="2" t="s">
        <v>166</v>
      </c>
      <c r="RC65" s="2" t="s">
        <v>132</v>
      </c>
      <c r="RD65" s="2" t="s">
        <v>132</v>
      </c>
      <c r="RE65" s="2" t="s">
        <v>142</v>
      </c>
      <c r="RF65" s="2" t="s">
        <v>132</v>
      </c>
      <c r="RG65" s="4"/>
      <c r="RH65" s="8"/>
      <c r="RI65" s="4"/>
      <c r="RJ65" s="8"/>
      <c r="RK65" s="7"/>
      <c r="RL65" s="7"/>
      <c r="RM65" s="2" t="s">
        <v>178</v>
      </c>
      <c r="RN65" s="2" t="s">
        <v>129</v>
      </c>
      <c r="RO65" s="2" t="s">
        <v>132</v>
      </c>
      <c r="RP65" s="2" t="s">
        <v>132</v>
      </c>
      <c r="RQ65" s="2" t="s">
        <v>142</v>
      </c>
      <c r="RR65" s="2" t="s">
        <v>183</v>
      </c>
    </row>
    <row r="66">
      <c r="A66" s="2" t="s">
        <v>1339</v>
      </c>
      <c r="B66" s="2" t="s">
        <v>121</v>
      </c>
      <c r="C66" s="2" t="s">
        <v>122</v>
      </c>
      <c r="D66" s="2" t="s">
        <v>1104</v>
      </c>
      <c r="E66" s="2" t="s">
        <v>1105</v>
      </c>
      <c r="F66" s="2" t="s">
        <v>1340</v>
      </c>
      <c r="G66" s="2" t="s">
        <v>1340</v>
      </c>
      <c r="H66" s="2" t="s">
        <v>1340</v>
      </c>
      <c r="I66" s="2" t="s">
        <v>1212</v>
      </c>
      <c r="J66" s="2" t="s">
        <v>127</v>
      </c>
      <c r="K66" s="2" t="s">
        <v>1341</v>
      </c>
      <c r="L66" s="3">
        <v>43.01</v>
      </c>
      <c r="M66" s="3">
        <v>45.16</v>
      </c>
      <c r="N66" s="3">
        <v>84.99</v>
      </c>
      <c r="O66" s="2" t="s">
        <v>129</v>
      </c>
      <c r="P66" s="2" t="s">
        <v>348</v>
      </c>
      <c r="Q66" s="2" t="s">
        <v>131</v>
      </c>
      <c r="R66" s="2" t="s">
        <v>132</v>
      </c>
      <c r="S66" s="2" t="s">
        <v>1342</v>
      </c>
      <c r="T66" s="2" t="s">
        <v>132</v>
      </c>
      <c r="U66" s="2" t="s">
        <v>134</v>
      </c>
      <c r="V66" s="2" t="s">
        <v>815</v>
      </c>
      <c r="W66" s="2" t="s">
        <v>1079</v>
      </c>
      <c r="X66" s="2" t="s">
        <v>1079</v>
      </c>
      <c r="Y66" s="2" t="s">
        <v>992</v>
      </c>
      <c r="Z66" s="4">
        <v>191</v>
      </c>
      <c r="AA66" s="4">
        <f>=ROUNDDOWN(27.2857142857143,0)</f>
      </c>
      <c r="AB66" s="5">
        <v>7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591</v>
      </c>
      <c r="AQ66" s="8">
        <v>30554.49</v>
      </c>
      <c r="AR66" s="4">
        <v>933</v>
      </c>
      <c r="AS66" s="8">
        <v>46516.72</v>
      </c>
      <c r="AT66" s="7">
        <v>-0.3666</v>
      </c>
      <c r="AU66" s="7">
        <v>-0.3432</v>
      </c>
      <c r="AV66" s="4">
        <v>591</v>
      </c>
      <c r="AW66" s="8">
        <v>30554.49</v>
      </c>
      <c r="AX66" s="4">
        <v>933</v>
      </c>
      <c r="AY66" s="8">
        <v>46516.72</v>
      </c>
      <c r="AZ66" s="7">
        <v>-0.3666</v>
      </c>
      <c r="BA66" s="7">
        <v>-0.3432</v>
      </c>
      <c r="BB66" s="7">
        <v>1</v>
      </c>
      <c r="BC66" s="4">
        <v>591</v>
      </c>
      <c r="BD66" s="8">
        <v>30554.49</v>
      </c>
      <c r="BE66" s="4">
        <v>933</v>
      </c>
      <c r="BF66" s="8">
        <v>46516.72</v>
      </c>
      <c r="BG66" s="7">
        <v>-0.3666</v>
      </c>
      <c r="BH66" s="7">
        <v>-0.3432</v>
      </c>
      <c r="BI66" s="7">
        <v>1</v>
      </c>
      <c r="BJ66" s="4">
        <v>591</v>
      </c>
      <c r="BK66" s="8">
        <v>30554.49</v>
      </c>
      <c r="BL66" s="2" t="s">
        <v>1343</v>
      </c>
      <c r="BM66" s="7">
        <v>1</v>
      </c>
      <c r="BN66" s="7">
        <v>1</v>
      </c>
      <c r="BO66" s="4">
        <v>473</v>
      </c>
      <c r="BP66" s="8">
        <v>24236.52</v>
      </c>
      <c r="BQ66" s="4">
        <v>455</v>
      </c>
      <c r="BR66" s="8">
        <v>22130.56</v>
      </c>
      <c r="BS66" s="7">
        <v>0.0396</v>
      </c>
      <c r="BT66" s="7">
        <v>0.0952</v>
      </c>
      <c r="BU66" s="2" t="s">
        <v>140</v>
      </c>
      <c r="BV66" s="2" t="s">
        <v>129</v>
      </c>
      <c r="BW66" s="2" t="s">
        <v>132</v>
      </c>
      <c r="BX66" s="2" t="s">
        <v>1344</v>
      </c>
      <c r="BY66" s="2" t="s">
        <v>142</v>
      </c>
      <c r="BZ66" s="2" t="s">
        <v>132</v>
      </c>
      <c r="CA66" s="4">
        <v>1</v>
      </c>
      <c r="CB66" s="8">
        <v>45.38</v>
      </c>
      <c r="CC66" s="4">
        <v>4</v>
      </c>
      <c r="CD66" s="8">
        <v>188.69</v>
      </c>
      <c r="CE66" s="7">
        <v>-0.75</v>
      </c>
      <c r="CF66" s="7">
        <v>-0.7595</v>
      </c>
      <c r="CG66" s="2" t="s">
        <v>140</v>
      </c>
      <c r="CH66" s="2" t="s">
        <v>129</v>
      </c>
      <c r="CI66" s="2" t="s">
        <v>1345</v>
      </c>
      <c r="CJ66" s="2" t="s">
        <v>1346</v>
      </c>
      <c r="CK66" s="2" t="s">
        <v>142</v>
      </c>
      <c r="CL66" s="2" t="s">
        <v>132</v>
      </c>
      <c r="CM66" s="4">
        <v>37</v>
      </c>
      <c r="CN66" s="8">
        <v>1907.37</v>
      </c>
      <c r="CO66" s="4">
        <v>197</v>
      </c>
      <c r="CP66" s="8">
        <v>9660.7</v>
      </c>
      <c r="CQ66" s="7">
        <v>-0.8122</v>
      </c>
      <c r="CR66" s="7">
        <v>-0.8026</v>
      </c>
      <c r="CS66" s="2" t="s">
        <v>140</v>
      </c>
      <c r="CT66" s="2" t="s">
        <v>129</v>
      </c>
      <c r="CU66" s="2" t="s">
        <v>992</v>
      </c>
      <c r="CV66" s="2" t="s">
        <v>1347</v>
      </c>
      <c r="CW66" s="2" t="s">
        <v>142</v>
      </c>
      <c r="CX66" s="2" t="s">
        <v>132</v>
      </c>
      <c r="CY66" s="4">
        <v>32</v>
      </c>
      <c r="CZ66" s="8">
        <v>1785.28</v>
      </c>
      <c r="DA66" s="4">
        <v>43</v>
      </c>
      <c r="DB66" s="8">
        <v>2165.27</v>
      </c>
      <c r="DC66" s="7">
        <v>-0.2558</v>
      </c>
      <c r="DD66" s="7">
        <v>-0.1755</v>
      </c>
      <c r="DE66" s="2" t="s">
        <v>140</v>
      </c>
      <c r="DF66" s="2" t="s">
        <v>129</v>
      </c>
      <c r="DG66" s="2" t="s">
        <v>980</v>
      </c>
      <c r="DH66" s="2" t="s">
        <v>1348</v>
      </c>
      <c r="DI66" s="2" t="s">
        <v>142</v>
      </c>
      <c r="DJ66" s="2" t="s">
        <v>132</v>
      </c>
      <c r="DK66" s="4">
        <v>14</v>
      </c>
      <c r="DL66" s="8">
        <v>728</v>
      </c>
      <c r="DM66" s="4">
        <v>77</v>
      </c>
      <c r="DN66" s="8">
        <v>4004</v>
      </c>
      <c r="DO66" s="7">
        <v>-0.8182</v>
      </c>
      <c r="DP66" s="7">
        <v>-0.8182</v>
      </c>
      <c r="DQ66" s="2" t="s">
        <v>140</v>
      </c>
      <c r="DR66" s="2" t="s">
        <v>129</v>
      </c>
      <c r="DS66" s="2" t="s">
        <v>1349</v>
      </c>
      <c r="DT66" s="2" t="s">
        <v>1350</v>
      </c>
      <c r="DU66" s="2" t="s">
        <v>142</v>
      </c>
      <c r="DV66" s="2" t="s">
        <v>132</v>
      </c>
      <c r="DW66" s="4">
        <v>12</v>
      </c>
      <c r="DX66" s="8">
        <v>660</v>
      </c>
      <c r="DY66" s="4">
        <v>46</v>
      </c>
      <c r="DZ66" s="8">
        <v>2530</v>
      </c>
      <c r="EA66" s="7">
        <v>-0.7391</v>
      </c>
      <c r="EB66" s="7">
        <v>-0.7391</v>
      </c>
      <c r="EC66" s="2" t="s">
        <v>140</v>
      </c>
      <c r="ED66" s="2" t="s">
        <v>129</v>
      </c>
      <c r="EE66" s="2" t="s">
        <v>1351</v>
      </c>
      <c r="EF66" s="2" t="s">
        <v>1352</v>
      </c>
      <c r="EG66" s="2" t="s">
        <v>142</v>
      </c>
      <c r="EH66" s="2" t="s">
        <v>132</v>
      </c>
      <c r="EI66" s="4">
        <v>5</v>
      </c>
      <c r="EJ66" s="8">
        <v>285</v>
      </c>
      <c r="EK66" s="4">
        <v>23</v>
      </c>
      <c r="EL66" s="8">
        <v>1311</v>
      </c>
      <c r="EM66" s="7">
        <v>-0.7826</v>
      </c>
      <c r="EN66" s="7">
        <v>-0.7826</v>
      </c>
      <c r="EO66" s="2" t="s">
        <v>140</v>
      </c>
      <c r="EP66" s="2" t="s">
        <v>129</v>
      </c>
      <c r="EQ66" s="2" t="s">
        <v>986</v>
      </c>
      <c r="ER66" s="2" t="s">
        <v>323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166</v>
      </c>
      <c r="FC66" s="2" t="s">
        <v>988</v>
      </c>
      <c r="FD66" s="2" t="s">
        <v>1133</v>
      </c>
      <c r="FE66" s="2" t="s">
        <v>142</v>
      </c>
      <c r="FF66" s="2" t="s">
        <v>132</v>
      </c>
      <c r="FG66" s="4">
        <v>6</v>
      </c>
      <c r="FH66" s="8">
        <v>294.87</v>
      </c>
      <c r="FI66" s="4">
        <v>1</v>
      </c>
      <c r="FJ66" s="8">
        <v>53.13</v>
      </c>
      <c r="FK66" s="7">
        <v>5</v>
      </c>
      <c r="FL66" s="7">
        <v>4.55</v>
      </c>
      <c r="FM66" s="2" t="s">
        <v>140</v>
      </c>
      <c r="FN66" s="2" t="s">
        <v>129</v>
      </c>
      <c r="FO66" s="2" t="s">
        <v>292</v>
      </c>
      <c r="FP66" s="2" t="s">
        <v>748</v>
      </c>
      <c r="FQ66" s="2" t="s">
        <v>142</v>
      </c>
      <c r="FR66" s="2" t="s">
        <v>132</v>
      </c>
      <c r="FS66" s="4">
        <v>3</v>
      </c>
      <c r="FT66" s="8">
        <v>146.31</v>
      </c>
      <c r="FU66" s="4"/>
      <c r="FV66" s="8"/>
      <c r="FW66" s="7"/>
      <c r="FX66" s="7"/>
      <c r="FY66" s="2" t="s">
        <v>140</v>
      </c>
      <c r="FZ66" s="2" t="s">
        <v>129</v>
      </c>
      <c r="GA66" s="2" t="s">
        <v>157</v>
      </c>
      <c r="GB66" s="2" t="s">
        <v>644</v>
      </c>
      <c r="GC66" s="2" t="s">
        <v>142</v>
      </c>
      <c r="GD66" s="2" t="s">
        <v>132</v>
      </c>
      <c r="GE66" s="4">
        <v>2</v>
      </c>
      <c r="GF66" s="8">
        <v>111.58</v>
      </c>
      <c r="GG66" s="4">
        <v>21</v>
      </c>
      <c r="GH66" s="8">
        <v>1080.33</v>
      </c>
      <c r="GI66" s="7">
        <v>-0.9048</v>
      </c>
      <c r="GJ66" s="7">
        <v>-0.8967</v>
      </c>
      <c r="GK66" s="2" t="s">
        <v>140</v>
      </c>
      <c r="GL66" s="2" t="s">
        <v>129</v>
      </c>
      <c r="GM66" s="2" t="s">
        <v>1249</v>
      </c>
      <c r="GN66" s="2" t="s">
        <v>1353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162</v>
      </c>
      <c r="GZ66" s="2" t="s">
        <v>132</v>
      </c>
      <c r="HA66" s="2" t="s">
        <v>142</v>
      </c>
      <c r="HB66" s="2" t="s">
        <v>132</v>
      </c>
      <c r="HC66" s="4">
        <v>2</v>
      </c>
      <c r="HD66" s="8">
        <v>103.21</v>
      </c>
      <c r="HE66" s="4">
        <v>4</v>
      </c>
      <c r="HF66" s="8">
        <v>207.95</v>
      </c>
      <c r="HG66" s="7">
        <v>-0.5</v>
      </c>
      <c r="HH66" s="7">
        <v>-0.5037</v>
      </c>
      <c r="HI66" s="2" t="s">
        <v>140</v>
      </c>
      <c r="HJ66" s="2" t="s">
        <v>129</v>
      </c>
      <c r="HK66" s="2" t="s">
        <v>163</v>
      </c>
      <c r="HL66" s="2" t="s">
        <v>291</v>
      </c>
      <c r="HM66" s="2" t="s">
        <v>142</v>
      </c>
      <c r="HN66" s="2" t="s">
        <v>132</v>
      </c>
      <c r="HO66" s="4">
        <v>1</v>
      </c>
      <c r="HP66" s="8">
        <v>57.38</v>
      </c>
      <c r="HQ66" s="4">
        <v>3</v>
      </c>
      <c r="HR66" s="8">
        <v>161.2</v>
      </c>
      <c r="HS66" s="7">
        <v>-0.6667</v>
      </c>
      <c r="HT66" s="7">
        <v>-0.644</v>
      </c>
      <c r="HU66" s="2" t="s">
        <v>140</v>
      </c>
      <c r="HV66" s="2" t="s">
        <v>129</v>
      </c>
      <c r="HW66" s="2" t="s">
        <v>667</v>
      </c>
      <c r="HX66" s="2" t="s">
        <v>792</v>
      </c>
      <c r="HY66" s="2" t="s">
        <v>142</v>
      </c>
      <c r="HZ66" s="2" t="s">
        <v>132</v>
      </c>
      <c r="IA66" s="4"/>
      <c r="IB66" s="8"/>
      <c r="IC66" s="4">
        <v>1</v>
      </c>
      <c r="ID66" s="8">
        <v>53.13</v>
      </c>
      <c r="IE66" s="7">
        <v>-1</v>
      </c>
      <c r="IF66" s="7">
        <v>-1</v>
      </c>
      <c r="IG66" s="2" t="s">
        <v>140</v>
      </c>
      <c r="IH66" s="2" t="s">
        <v>166</v>
      </c>
      <c r="II66" s="2" t="s">
        <v>167</v>
      </c>
      <c r="IJ66" s="2" t="s">
        <v>1354</v>
      </c>
      <c r="IK66" s="2" t="s">
        <v>142</v>
      </c>
      <c r="IL66" s="2" t="s">
        <v>132</v>
      </c>
      <c r="IM66" s="4">
        <v>1</v>
      </c>
      <c r="IN66" s="8">
        <v>57.38</v>
      </c>
      <c r="IO66" s="4"/>
      <c r="IP66" s="8"/>
      <c r="IQ66" s="7"/>
      <c r="IR66" s="7"/>
      <c r="IS66" s="2" t="s">
        <v>140</v>
      </c>
      <c r="IT66" s="2" t="s">
        <v>129</v>
      </c>
      <c r="IU66" s="2" t="s">
        <v>169</v>
      </c>
      <c r="IV66" s="2" t="s">
        <v>765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159</v>
      </c>
      <c r="JF66" s="2" t="s">
        <v>129</v>
      </c>
      <c r="JG66" s="2" t="s">
        <v>132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1355</v>
      </c>
      <c r="JT66" s="2" t="s">
        <v>132</v>
      </c>
      <c r="JU66" s="2" t="s">
        <v>142</v>
      </c>
      <c r="JV66" s="2" t="s">
        <v>132</v>
      </c>
      <c r="JW66" s="4">
        <v>1</v>
      </c>
      <c r="JX66" s="8">
        <v>84.99</v>
      </c>
      <c r="JY66" s="4"/>
      <c r="JZ66" s="8"/>
      <c r="KA66" s="7"/>
      <c r="KB66" s="7"/>
      <c r="KC66" s="2" t="s">
        <v>140</v>
      </c>
      <c r="KD66" s="2" t="s">
        <v>129</v>
      </c>
      <c r="KE66" s="2" t="s">
        <v>1351</v>
      </c>
      <c r="KF66" s="2" t="s">
        <v>1356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140</v>
      </c>
      <c r="KP66" s="2" t="s">
        <v>166</v>
      </c>
      <c r="KQ66" s="2" t="s">
        <v>911</v>
      </c>
      <c r="KR66" s="2" t="s">
        <v>132</v>
      </c>
      <c r="KS66" s="2" t="s">
        <v>142</v>
      </c>
      <c r="KT66" s="2" t="s">
        <v>132</v>
      </c>
      <c r="KU66" s="4">
        <v>1</v>
      </c>
      <c r="KV66" s="8">
        <v>51.22</v>
      </c>
      <c r="KW66" s="4">
        <v>58</v>
      </c>
      <c r="KX66" s="8">
        <v>2970.76</v>
      </c>
      <c r="KY66" s="7">
        <v>-0.9828</v>
      </c>
      <c r="KZ66" s="7">
        <v>-0.9828</v>
      </c>
      <c r="LA66" s="2" t="s">
        <v>140</v>
      </c>
      <c r="LB66" s="2" t="s">
        <v>177</v>
      </c>
      <c r="LC66" s="2" t="s">
        <v>1357</v>
      </c>
      <c r="LD66" s="2" t="s">
        <v>1112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178</v>
      </c>
      <c r="LN66" s="2" t="s">
        <v>129</v>
      </c>
      <c r="LO66" s="2" t="s">
        <v>132</v>
      </c>
      <c r="LP66" s="2" t="s">
        <v>132</v>
      </c>
      <c r="LQ66" s="2" t="s">
        <v>142</v>
      </c>
      <c r="LR66" s="2" t="s">
        <v>132</v>
      </c>
      <c r="LS66" s="4"/>
      <c r="LT66" s="8"/>
      <c r="LU66" s="4"/>
      <c r="LV66" s="8"/>
      <c r="LW66" s="7"/>
      <c r="LX66" s="7"/>
      <c r="LY66" s="2" t="s">
        <v>178</v>
      </c>
      <c r="LZ66" s="2" t="s">
        <v>166</v>
      </c>
      <c r="MA66" s="2" t="s">
        <v>132</v>
      </c>
      <c r="MB66" s="2" t="s">
        <v>132</v>
      </c>
      <c r="MC66" s="2" t="s">
        <v>142</v>
      </c>
      <c r="MD66" s="2" t="s">
        <v>132</v>
      </c>
      <c r="ME66" s="4"/>
      <c r="MF66" s="8"/>
      <c r="MG66" s="4"/>
      <c r="MH66" s="8"/>
      <c r="MI66" s="7"/>
      <c r="MJ66" s="7"/>
      <c r="MK66" s="2" t="s">
        <v>159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140</v>
      </c>
      <c r="MX66" s="2" t="s">
        <v>129</v>
      </c>
      <c r="MY66" s="2" t="s">
        <v>179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178</v>
      </c>
      <c r="NV66" s="2" t="s">
        <v>129</v>
      </c>
      <c r="NW66" s="2" t="s">
        <v>132</v>
      </c>
      <c r="NX66" s="2" t="s">
        <v>132</v>
      </c>
      <c r="NY66" s="2" t="s">
        <v>142</v>
      </c>
      <c r="NZ66" s="2" t="s">
        <v>132</v>
      </c>
      <c r="OA66" s="4"/>
      <c r="OB66" s="8"/>
      <c r="OC66" s="4"/>
      <c r="OD66" s="8"/>
      <c r="OE66" s="7"/>
      <c r="OF66" s="7"/>
      <c r="OG66" s="2" t="s">
        <v>178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181</v>
      </c>
      <c r="OT66" s="2" t="s">
        <v>129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178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178</v>
      </c>
      <c r="PR66" s="2" t="s">
        <v>166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159</v>
      </c>
      <c r="RB66" s="2" t="s">
        <v>166</v>
      </c>
      <c r="RC66" s="2" t="s">
        <v>132</v>
      </c>
      <c r="RD66" s="2" t="s">
        <v>132</v>
      </c>
      <c r="RE66" s="2" t="s">
        <v>142</v>
      </c>
      <c r="RF66" s="2" t="s">
        <v>132</v>
      </c>
      <c r="RG66" s="4"/>
      <c r="RH66" s="8"/>
      <c r="RI66" s="4"/>
      <c r="RJ66" s="8"/>
      <c r="RK66" s="7"/>
      <c r="RL66" s="7"/>
      <c r="RM66" s="2" t="s">
        <v>178</v>
      </c>
      <c r="RN66" s="2" t="s">
        <v>129</v>
      </c>
      <c r="RO66" s="2" t="s">
        <v>132</v>
      </c>
      <c r="RP66" s="2" t="s">
        <v>132</v>
      </c>
      <c r="RQ66" s="2" t="s">
        <v>142</v>
      </c>
      <c r="RR66" s="2" t="s">
        <v>183</v>
      </c>
    </row>
    <row r="67">
      <c r="A67" s="2" t="s">
        <v>1358</v>
      </c>
      <c r="B67" s="2" t="s">
        <v>121</v>
      </c>
      <c r="C67" s="2" t="s">
        <v>122</v>
      </c>
      <c r="D67" s="2" t="s">
        <v>1104</v>
      </c>
      <c r="E67" s="2" t="s">
        <v>1105</v>
      </c>
      <c r="F67" s="2" t="s">
        <v>1359</v>
      </c>
      <c r="G67" s="2" t="s">
        <v>1359</v>
      </c>
      <c r="H67" s="2" t="s">
        <v>1359</v>
      </c>
      <c r="I67" s="2" t="s">
        <v>1360</v>
      </c>
      <c r="J67" s="2" t="s">
        <v>127</v>
      </c>
      <c r="K67" s="2" t="s">
        <v>1361</v>
      </c>
      <c r="L67" s="3">
        <v>64.52</v>
      </c>
      <c r="M67" s="3">
        <v>67.75</v>
      </c>
      <c r="N67" s="3">
        <v>124.94</v>
      </c>
      <c r="O67" s="2" t="s">
        <v>129</v>
      </c>
      <c r="P67" s="2" t="s">
        <v>348</v>
      </c>
      <c r="Q67" s="2" t="s">
        <v>131</v>
      </c>
      <c r="R67" s="2" t="s">
        <v>132</v>
      </c>
      <c r="S67" s="2" t="s">
        <v>1362</v>
      </c>
      <c r="T67" s="2" t="s">
        <v>132</v>
      </c>
      <c r="U67" s="2" t="s">
        <v>315</v>
      </c>
      <c r="V67" s="2" t="s">
        <v>815</v>
      </c>
      <c r="W67" s="2" t="s">
        <v>1079</v>
      </c>
      <c r="X67" s="2" t="s">
        <v>1363</v>
      </c>
      <c r="Y67" s="2" t="s">
        <v>1226</v>
      </c>
      <c r="Z67" s="4">
        <v>77</v>
      </c>
      <c r="AA67" s="4">
        <f>=ROUNDDOWN(12.8333333333333,0)</f>
      </c>
      <c r="AB67" s="5">
        <v>6</v>
      </c>
      <c r="AC67" s="2" t="s">
        <v>1011</v>
      </c>
      <c r="AD67" s="4">
        <v>100</v>
      </c>
      <c r="AE67" s="4">
        <v>100</v>
      </c>
      <c r="AF67" s="6">
        <v>63</v>
      </c>
      <c r="AG67" s="6">
        <v>46</v>
      </c>
      <c r="AH67" s="7">
        <v>0.9534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377</v>
      </c>
      <c r="AQ67" s="8">
        <v>29621.12</v>
      </c>
      <c r="AR67" s="4">
        <v>860</v>
      </c>
      <c r="AS67" s="8">
        <v>67494.38</v>
      </c>
      <c r="AT67" s="7">
        <v>-0.5616</v>
      </c>
      <c r="AU67" s="7">
        <v>-0.5611</v>
      </c>
      <c r="AV67" s="4">
        <v>377</v>
      </c>
      <c r="AW67" s="8">
        <v>29621.12</v>
      </c>
      <c r="AX67" s="4">
        <v>860</v>
      </c>
      <c r="AY67" s="8">
        <v>67494.38</v>
      </c>
      <c r="AZ67" s="7">
        <v>-0.5616</v>
      </c>
      <c r="BA67" s="7">
        <v>-0.5611</v>
      </c>
      <c r="BB67" s="7">
        <v>1</v>
      </c>
      <c r="BC67" s="4">
        <v>377</v>
      </c>
      <c r="BD67" s="8">
        <v>29621.12</v>
      </c>
      <c r="BE67" s="4">
        <v>860</v>
      </c>
      <c r="BF67" s="8">
        <v>67494.38</v>
      </c>
      <c r="BG67" s="7">
        <v>-0.5616</v>
      </c>
      <c r="BH67" s="7">
        <v>-0.5611</v>
      </c>
      <c r="BI67" s="7">
        <v>1</v>
      </c>
      <c r="BJ67" s="4">
        <v>377</v>
      </c>
      <c r="BK67" s="8">
        <v>29621.12</v>
      </c>
      <c r="BL67" s="2" t="s">
        <v>1364</v>
      </c>
      <c r="BM67" s="7">
        <v>1</v>
      </c>
      <c r="BN67" s="7">
        <v>1</v>
      </c>
      <c r="BO67" s="4">
        <v>165</v>
      </c>
      <c r="BP67" s="8">
        <v>13025.1</v>
      </c>
      <c r="BQ67" s="4">
        <v>109</v>
      </c>
      <c r="BR67" s="8">
        <v>8374.7</v>
      </c>
      <c r="BS67" s="7">
        <v>0.5138</v>
      </c>
      <c r="BT67" s="7">
        <v>0.5553</v>
      </c>
      <c r="BU67" s="2" t="s">
        <v>140</v>
      </c>
      <c r="BV67" s="2" t="s">
        <v>129</v>
      </c>
      <c r="BW67" s="2" t="s">
        <v>132</v>
      </c>
      <c r="BX67" s="2" t="s">
        <v>989</v>
      </c>
      <c r="BY67" s="2" t="s">
        <v>142</v>
      </c>
      <c r="BZ67" s="2" t="s">
        <v>132</v>
      </c>
      <c r="CA67" s="4">
        <v>29</v>
      </c>
      <c r="CB67" s="8">
        <v>1891.88</v>
      </c>
      <c r="CC67" s="4">
        <v>36</v>
      </c>
      <c r="CD67" s="8">
        <v>2483.48</v>
      </c>
      <c r="CE67" s="7">
        <v>-0.1944</v>
      </c>
      <c r="CF67" s="7">
        <v>-0.2382</v>
      </c>
      <c r="CG67" s="2" t="s">
        <v>140</v>
      </c>
      <c r="CH67" s="2" t="s">
        <v>129</v>
      </c>
      <c r="CI67" s="2" t="s">
        <v>1229</v>
      </c>
      <c r="CJ67" s="2" t="s">
        <v>1365</v>
      </c>
      <c r="CK67" s="2" t="s">
        <v>142</v>
      </c>
      <c r="CL67" s="2" t="s">
        <v>132</v>
      </c>
      <c r="CM67" s="4">
        <v>24</v>
      </c>
      <c r="CN67" s="8">
        <v>1933.19</v>
      </c>
      <c r="CO67" s="4">
        <v>100</v>
      </c>
      <c r="CP67" s="8">
        <v>8124.42</v>
      </c>
      <c r="CQ67" s="7">
        <v>-0.76</v>
      </c>
      <c r="CR67" s="7">
        <v>-0.7621</v>
      </c>
      <c r="CS67" s="2" t="s">
        <v>140</v>
      </c>
      <c r="CT67" s="2" t="s">
        <v>129</v>
      </c>
      <c r="CU67" s="2" t="s">
        <v>1231</v>
      </c>
      <c r="CV67" s="2" t="s">
        <v>1366</v>
      </c>
      <c r="CW67" s="2" t="s">
        <v>142</v>
      </c>
      <c r="CX67" s="2" t="s">
        <v>132</v>
      </c>
      <c r="CY67" s="4"/>
      <c r="CZ67" s="8"/>
      <c r="DA67" s="4"/>
      <c r="DB67" s="8"/>
      <c r="DC67" s="7"/>
      <c r="DD67" s="7"/>
      <c r="DE67" s="2" t="s">
        <v>140</v>
      </c>
      <c r="DF67" s="2" t="s">
        <v>166</v>
      </c>
      <c r="DG67" s="2" t="s">
        <v>1233</v>
      </c>
      <c r="DH67" s="2" t="s">
        <v>1367</v>
      </c>
      <c r="DI67" s="2" t="s">
        <v>142</v>
      </c>
      <c r="DJ67" s="2" t="s">
        <v>132</v>
      </c>
      <c r="DK67" s="4">
        <v>89</v>
      </c>
      <c r="DL67" s="8">
        <v>6942</v>
      </c>
      <c r="DM67" s="4">
        <v>432</v>
      </c>
      <c r="DN67" s="8">
        <v>33696</v>
      </c>
      <c r="DO67" s="7">
        <v>-0.794</v>
      </c>
      <c r="DP67" s="7">
        <v>-0.794</v>
      </c>
      <c r="DQ67" s="2" t="s">
        <v>140</v>
      </c>
      <c r="DR67" s="2" t="s">
        <v>129</v>
      </c>
      <c r="DS67" s="2" t="s">
        <v>1235</v>
      </c>
      <c r="DT67" s="2" t="s">
        <v>1365</v>
      </c>
      <c r="DU67" s="2" t="s">
        <v>142</v>
      </c>
      <c r="DV67" s="2" t="s">
        <v>132</v>
      </c>
      <c r="DW67" s="4">
        <v>27</v>
      </c>
      <c r="DX67" s="8">
        <v>2423.52</v>
      </c>
      <c r="DY67" s="4">
        <v>76</v>
      </c>
      <c r="DZ67" s="8">
        <v>6356.64</v>
      </c>
      <c r="EA67" s="7">
        <v>-0.6447</v>
      </c>
      <c r="EB67" s="7">
        <v>-0.6187</v>
      </c>
      <c r="EC67" s="2" t="s">
        <v>140</v>
      </c>
      <c r="ED67" s="2" t="s">
        <v>129</v>
      </c>
      <c r="EE67" s="2" t="s">
        <v>1196</v>
      </c>
      <c r="EF67" s="2" t="s">
        <v>1173</v>
      </c>
      <c r="EG67" s="2" t="s">
        <v>142</v>
      </c>
      <c r="EH67" s="2" t="s">
        <v>132</v>
      </c>
      <c r="EI67" s="4">
        <v>11</v>
      </c>
      <c r="EJ67" s="8">
        <v>946</v>
      </c>
      <c r="EK67" s="4">
        <v>12</v>
      </c>
      <c r="EL67" s="8">
        <v>1032</v>
      </c>
      <c r="EM67" s="7">
        <v>-0.0833</v>
      </c>
      <c r="EN67" s="7">
        <v>-0.0833</v>
      </c>
      <c r="EO67" s="2" t="s">
        <v>140</v>
      </c>
      <c r="EP67" s="2" t="s">
        <v>129</v>
      </c>
      <c r="EQ67" s="2" t="s">
        <v>986</v>
      </c>
      <c r="ER67" s="2" t="s">
        <v>1305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166</v>
      </c>
      <c r="FC67" s="2" t="s">
        <v>1123</v>
      </c>
      <c r="FD67" s="2" t="s">
        <v>1235</v>
      </c>
      <c r="FE67" s="2" t="s">
        <v>142</v>
      </c>
      <c r="FF67" s="2" t="s">
        <v>132</v>
      </c>
      <c r="FG67" s="4">
        <v>20</v>
      </c>
      <c r="FH67" s="8">
        <v>1522.24</v>
      </c>
      <c r="FI67" s="4">
        <v>6</v>
      </c>
      <c r="FJ67" s="8">
        <v>478.2</v>
      </c>
      <c r="FK67" s="7">
        <v>2.3333</v>
      </c>
      <c r="FL67" s="7">
        <v>2.1833</v>
      </c>
      <c r="FM67" s="2" t="s">
        <v>140</v>
      </c>
      <c r="FN67" s="2" t="s">
        <v>129</v>
      </c>
      <c r="FO67" s="2" t="s">
        <v>329</v>
      </c>
      <c r="FP67" s="2" t="s">
        <v>828</v>
      </c>
      <c r="FQ67" s="2" t="s">
        <v>142</v>
      </c>
      <c r="FR67" s="2" t="s">
        <v>132</v>
      </c>
      <c r="FS67" s="4">
        <v>3</v>
      </c>
      <c r="FT67" s="8">
        <v>219.48</v>
      </c>
      <c r="FU67" s="4"/>
      <c r="FV67" s="8"/>
      <c r="FW67" s="7"/>
      <c r="FX67" s="7"/>
      <c r="FY67" s="2" t="s">
        <v>140</v>
      </c>
      <c r="FZ67" s="2" t="s">
        <v>129</v>
      </c>
      <c r="GA67" s="2" t="s">
        <v>157</v>
      </c>
      <c r="GB67" s="2" t="s">
        <v>1368</v>
      </c>
      <c r="GC67" s="2" t="s">
        <v>142</v>
      </c>
      <c r="GD67" s="2" t="s">
        <v>132</v>
      </c>
      <c r="GE67" s="4"/>
      <c r="GF67" s="8"/>
      <c r="GG67" s="4">
        <v>9</v>
      </c>
      <c r="GH67" s="8">
        <v>753.12</v>
      </c>
      <c r="GI67" s="7">
        <v>-1</v>
      </c>
      <c r="GJ67" s="7">
        <v>-1</v>
      </c>
      <c r="GK67" s="2" t="s">
        <v>140</v>
      </c>
      <c r="GL67" s="2" t="s">
        <v>129</v>
      </c>
      <c r="GM67" s="2" t="s">
        <v>1241</v>
      </c>
      <c r="GN67" s="2" t="s">
        <v>1369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162</v>
      </c>
      <c r="GZ67" s="2" t="s">
        <v>132</v>
      </c>
      <c r="HA67" s="2" t="s">
        <v>142</v>
      </c>
      <c r="HB67" s="2" t="s">
        <v>132</v>
      </c>
      <c r="HC67" s="4"/>
      <c r="HD67" s="8"/>
      <c r="HE67" s="4">
        <v>4</v>
      </c>
      <c r="HF67" s="8">
        <v>334.72</v>
      </c>
      <c r="HG67" s="7">
        <v>-1</v>
      </c>
      <c r="HH67" s="7">
        <v>-1</v>
      </c>
      <c r="HI67" s="2" t="s">
        <v>140</v>
      </c>
      <c r="HJ67" s="2" t="s">
        <v>129</v>
      </c>
      <c r="HK67" s="2" t="s">
        <v>1370</v>
      </c>
      <c r="HL67" s="2" t="s">
        <v>1371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165</v>
      </c>
      <c r="HV67" s="2" t="s">
        <v>129</v>
      </c>
      <c r="HW67" s="2" t="s">
        <v>132</v>
      </c>
      <c r="HX67" s="2" t="s">
        <v>132</v>
      </c>
      <c r="HY67" s="2" t="s">
        <v>142</v>
      </c>
      <c r="HZ67" s="2" t="s">
        <v>132</v>
      </c>
      <c r="IA67" s="4">
        <v>2</v>
      </c>
      <c r="IB67" s="8">
        <v>147.44</v>
      </c>
      <c r="IC67" s="4">
        <v>1</v>
      </c>
      <c r="ID67" s="8">
        <v>71.73</v>
      </c>
      <c r="IE67" s="7">
        <v>1</v>
      </c>
      <c r="IF67" s="7">
        <v>1.0555</v>
      </c>
      <c r="IG67" s="2" t="s">
        <v>140</v>
      </c>
      <c r="IH67" s="2" t="s">
        <v>166</v>
      </c>
      <c r="II67" s="2" t="s">
        <v>167</v>
      </c>
      <c r="IJ67" s="2" t="s">
        <v>586</v>
      </c>
      <c r="IK67" s="2" t="s">
        <v>142</v>
      </c>
      <c r="IL67" s="2" t="s">
        <v>132</v>
      </c>
      <c r="IM67" s="4">
        <v>2</v>
      </c>
      <c r="IN67" s="8">
        <v>172.14</v>
      </c>
      <c r="IO67" s="4">
        <v>9</v>
      </c>
      <c r="IP67" s="8">
        <v>774.63</v>
      </c>
      <c r="IQ67" s="7">
        <v>-0.7778</v>
      </c>
      <c r="IR67" s="7">
        <v>-0.7778</v>
      </c>
      <c r="IS67" s="2" t="s">
        <v>140</v>
      </c>
      <c r="IT67" s="2" t="s">
        <v>129</v>
      </c>
      <c r="IU67" s="2" t="s">
        <v>1130</v>
      </c>
      <c r="IV67" s="2" t="s">
        <v>572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159</v>
      </c>
      <c r="JF67" s="2" t="s">
        <v>129</v>
      </c>
      <c r="JG67" s="2" t="s">
        <v>132</v>
      </c>
      <c r="JH67" s="2" t="s">
        <v>132</v>
      </c>
      <c r="JI67" s="2" t="s">
        <v>142</v>
      </c>
      <c r="JJ67" s="2" t="s">
        <v>132</v>
      </c>
      <c r="JK67" s="4"/>
      <c r="JL67" s="8"/>
      <c r="JM67" s="4">
        <v>1</v>
      </c>
      <c r="JN67" s="8">
        <v>86.07</v>
      </c>
      <c r="JO67" s="7">
        <v>-1</v>
      </c>
      <c r="JP67" s="7">
        <v>-1</v>
      </c>
      <c r="JQ67" s="2" t="s">
        <v>171</v>
      </c>
      <c r="JR67" s="2" t="s">
        <v>129</v>
      </c>
      <c r="JS67" s="2" t="s">
        <v>1132</v>
      </c>
      <c r="JT67" s="2" t="s">
        <v>1372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140</v>
      </c>
      <c r="KD67" s="2" t="s">
        <v>129</v>
      </c>
      <c r="KE67" s="2" t="s">
        <v>1231</v>
      </c>
      <c r="KF67" s="2" t="s">
        <v>1373</v>
      </c>
      <c r="KG67" s="2" t="s">
        <v>142</v>
      </c>
      <c r="KH67" s="2" t="s">
        <v>132</v>
      </c>
      <c r="KI67" s="4">
        <v>2</v>
      </c>
      <c r="KJ67" s="8">
        <v>172.14</v>
      </c>
      <c r="KK67" s="4">
        <v>3</v>
      </c>
      <c r="KL67" s="8">
        <v>258.21</v>
      </c>
      <c r="KM67" s="7">
        <v>-0.3333</v>
      </c>
      <c r="KN67" s="7">
        <v>-0.3333</v>
      </c>
      <c r="KO67" s="2" t="s">
        <v>140</v>
      </c>
      <c r="KP67" s="2" t="s">
        <v>166</v>
      </c>
      <c r="KQ67" s="2" t="s">
        <v>175</v>
      </c>
      <c r="KR67" s="2" t="s">
        <v>1374</v>
      </c>
      <c r="KS67" s="2" t="s">
        <v>142</v>
      </c>
      <c r="KT67" s="2" t="s">
        <v>132</v>
      </c>
      <c r="KU67" s="4">
        <v>3</v>
      </c>
      <c r="KV67" s="8">
        <v>225.99</v>
      </c>
      <c r="KW67" s="4">
        <v>62</v>
      </c>
      <c r="KX67" s="8">
        <v>4670.46</v>
      </c>
      <c r="KY67" s="7">
        <v>-0.9516</v>
      </c>
      <c r="KZ67" s="7">
        <v>-0.9516</v>
      </c>
      <c r="LA67" s="2" t="s">
        <v>140</v>
      </c>
      <c r="LB67" s="2" t="s">
        <v>177</v>
      </c>
      <c r="LC67" s="2" t="s">
        <v>1375</v>
      </c>
      <c r="LD67" s="2" t="s">
        <v>1376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178</v>
      </c>
      <c r="LN67" s="2" t="s">
        <v>129</v>
      </c>
      <c r="LO67" s="2" t="s">
        <v>1137</v>
      </c>
      <c r="LP67" s="2" t="s">
        <v>132</v>
      </c>
      <c r="LQ67" s="2" t="s">
        <v>142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159</v>
      </c>
      <c r="ML67" s="2" t="s">
        <v>129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140</v>
      </c>
      <c r="MX67" s="2" t="s">
        <v>129</v>
      </c>
      <c r="MY67" s="2" t="s">
        <v>179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178</v>
      </c>
      <c r="NV67" s="2" t="s">
        <v>129</v>
      </c>
      <c r="NW67" s="2" t="s">
        <v>132</v>
      </c>
      <c r="NX67" s="2" t="s">
        <v>132</v>
      </c>
      <c r="NY67" s="2" t="s">
        <v>142</v>
      </c>
      <c r="NZ67" s="2" t="s">
        <v>132</v>
      </c>
      <c r="OA67" s="4"/>
      <c r="OB67" s="8"/>
      <c r="OC67" s="4"/>
      <c r="OD67" s="8"/>
      <c r="OE67" s="7"/>
      <c r="OF67" s="7"/>
      <c r="OG67" s="2" t="s">
        <v>178</v>
      </c>
      <c r="OH67" s="2" t="s">
        <v>129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178</v>
      </c>
      <c r="PF67" s="2" t="s">
        <v>129</v>
      </c>
      <c r="PG67" s="2" t="s">
        <v>132</v>
      </c>
      <c r="PH67" s="2" t="s">
        <v>132</v>
      </c>
      <c r="PI67" s="2" t="s">
        <v>142</v>
      </c>
      <c r="PJ67" s="2" t="s">
        <v>132</v>
      </c>
      <c r="PK67" s="4"/>
      <c r="PL67" s="8"/>
      <c r="PM67" s="4"/>
      <c r="PN67" s="8"/>
      <c r="PO67" s="7"/>
      <c r="PP67" s="7"/>
      <c r="PQ67" s="2" t="s">
        <v>178</v>
      </c>
      <c r="PR67" s="2" t="s">
        <v>166</v>
      </c>
      <c r="PS67" s="2" t="s">
        <v>132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140</v>
      </c>
      <c r="QD67" s="2" t="s">
        <v>129</v>
      </c>
      <c r="QE67" s="2" t="s">
        <v>276</v>
      </c>
      <c r="QF67" s="2" t="s">
        <v>1377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140</v>
      </c>
      <c r="RB67" s="2" t="s">
        <v>166</v>
      </c>
      <c r="RC67" s="2" t="s">
        <v>1140</v>
      </c>
      <c r="RD67" s="2" t="s">
        <v>132</v>
      </c>
      <c r="RE67" s="2" t="s">
        <v>142</v>
      </c>
      <c r="RF67" s="2" t="s">
        <v>132</v>
      </c>
      <c r="RG67" s="4"/>
      <c r="RH67" s="8"/>
      <c r="RI67" s="4"/>
      <c r="RJ67" s="8"/>
      <c r="RK67" s="7"/>
      <c r="RL67" s="7"/>
      <c r="RM67" s="2" t="s">
        <v>178</v>
      </c>
      <c r="RN67" s="2" t="s">
        <v>129</v>
      </c>
      <c r="RO67" s="2" t="s">
        <v>132</v>
      </c>
      <c r="RP67" s="2" t="s">
        <v>132</v>
      </c>
      <c r="RQ67" s="2" t="s">
        <v>142</v>
      </c>
      <c r="RR67" s="2" t="s">
        <v>183</v>
      </c>
    </row>
    <row r="68">
      <c r="A68" s="2" t="s">
        <v>1378</v>
      </c>
      <c r="B68" s="2" t="s">
        <v>121</v>
      </c>
      <c r="C68" s="2" t="s">
        <v>122</v>
      </c>
      <c r="D68" s="2" t="s">
        <v>1104</v>
      </c>
      <c r="E68" s="2" t="s">
        <v>1105</v>
      </c>
      <c r="F68" s="2" t="s">
        <v>1379</v>
      </c>
      <c r="G68" s="2" t="s">
        <v>1379</v>
      </c>
      <c r="H68" s="2" t="s">
        <v>1379</v>
      </c>
      <c r="I68" s="2" t="s">
        <v>1380</v>
      </c>
      <c r="J68" s="2" t="s">
        <v>127</v>
      </c>
      <c r="K68" s="2" t="s">
        <v>1381</v>
      </c>
      <c r="L68" s="3">
        <v>61.71</v>
      </c>
      <c r="M68" s="3">
        <v>64.8</v>
      </c>
      <c r="N68" s="3">
        <v>127.49</v>
      </c>
      <c r="O68" s="2" t="s">
        <v>129</v>
      </c>
      <c r="P68" s="2" t="s">
        <v>219</v>
      </c>
      <c r="Q68" s="2" t="s">
        <v>131</v>
      </c>
      <c r="R68" s="2" t="s">
        <v>132</v>
      </c>
      <c r="S68" s="2" t="s">
        <v>1382</v>
      </c>
      <c r="T68" s="2" t="s">
        <v>132</v>
      </c>
      <c r="U68" s="2" t="s">
        <v>134</v>
      </c>
      <c r="V68" s="2" t="s">
        <v>815</v>
      </c>
      <c r="W68" s="2" t="s">
        <v>247</v>
      </c>
      <c r="X68" s="2" t="s">
        <v>1079</v>
      </c>
      <c r="Y68" s="2" t="s">
        <v>1244</v>
      </c>
      <c r="Z68" s="4">
        <v>141</v>
      </c>
      <c r="AA68" s="4">
        <f>=ROUNDDOWN(23.5,0)</f>
      </c>
      <c r="AB68" s="5">
        <v>6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269</v>
      </c>
      <c r="AQ68" s="8">
        <v>20100.9</v>
      </c>
      <c r="AR68" s="4">
        <v>252</v>
      </c>
      <c r="AS68" s="8">
        <v>19328.56</v>
      </c>
      <c r="AT68" s="7">
        <v>0.0675</v>
      </c>
      <c r="AU68" s="7">
        <v>0.04</v>
      </c>
      <c r="AV68" s="4">
        <v>269</v>
      </c>
      <c r="AW68" s="8">
        <v>20100.9</v>
      </c>
      <c r="AX68" s="4">
        <v>252</v>
      </c>
      <c r="AY68" s="8">
        <v>19328.56</v>
      </c>
      <c r="AZ68" s="7">
        <v>0.0675</v>
      </c>
      <c r="BA68" s="7">
        <v>0.04</v>
      </c>
      <c r="BB68" s="7">
        <v>1</v>
      </c>
      <c r="BC68" s="4">
        <v>269</v>
      </c>
      <c r="BD68" s="8">
        <v>20100.9</v>
      </c>
      <c r="BE68" s="4">
        <v>252</v>
      </c>
      <c r="BF68" s="8">
        <v>19328.56</v>
      </c>
      <c r="BG68" s="7">
        <v>0.0675</v>
      </c>
      <c r="BH68" s="7">
        <v>0.04</v>
      </c>
      <c r="BI68" s="7">
        <v>1</v>
      </c>
      <c r="BJ68" s="4">
        <v>269</v>
      </c>
      <c r="BK68" s="8">
        <v>20100.9</v>
      </c>
      <c r="BL68" s="2" t="s">
        <v>1383</v>
      </c>
      <c r="BM68" s="7">
        <v>1</v>
      </c>
      <c r="BN68" s="7">
        <v>1</v>
      </c>
      <c r="BO68" s="4">
        <v>13</v>
      </c>
      <c r="BP68" s="8">
        <v>1025.18</v>
      </c>
      <c r="BQ68" s="4">
        <v>12</v>
      </c>
      <c r="BR68" s="8">
        <v>946.32</v>
      </c>
      <c r="BS68" s="7">
        <v>0.0833</v>
      </c>
      <c r="BT68" s="7">
        <v>0.0833</v>
      </c>
      <c r="BU68" s="2" t="s">
        <v>140</v>
      </c>
      <c r="BV68" s="2" t="s">
        <v>129</v>
      </c>
      <c r="BW68" s="2" t="s">
        <v>132</v>
      </c>
      <c r="BX68" s="2" t="s">
        <v>659</v>
      </c>
      <c r="BY68" s="2" t="s">
        <v>142</v>
      </c>
      <c r="BZ68" s="2" t="s">
        <v>132</v>
      </c>
      <c r="CA68" s="4">
        <v>2</v>
      </c>
      <c r="CB68" s="8">
        <v>130.22</v>
      </c>
      <c r="CC68" s="4">
        <v>7</v>
      </c>
      <c r="CD68" s="8">
        <v>529.2</v>
      </c>
      <c r="CE68" s="7">
        <v>-0.7143</v>
      </c>
      <c r="CF68" s="7">
        <v>-0.7539</v>
      </c>
      <c r="CG68" s="2" t="s">
        <v>140</v>
      </c>
      <c r="CH68" s="2" t="s">
        <v>129</v>
      </c>
      <c r="CI68" s="2" t="s">
        <v>1384</v>
      </c>
      <c r="CJ68" s="2" t="s">
        <v>774</v>
      </c>
      <c r="CK68" s="2" t="s">
        <v>142</v>
      </c>
      <c r="CL68" s="2" t="s">
        <v>132</v>
      </c>
      <c r="CM68" s="4">
        <v>35</v>
      </c>
      <c r="CN68" s="8">
        <v>2513.53</v>
      </c>
      <c r="CO68" s="4">
        <v>46</v>
      </c>
      <c r="CP68" s="8">
        <v>3584.86</v>
      </c>
      <c r="CQ68" s="7">
        <v>-0.2391</v>
      </c>
      <c r="CR68" s="7">
        <v>-0.2988</v>
      </c>
      <c r="CS68" s="2" t="s">
        <v>140</v>
      </c>
      <c r="CT68" s="2" t="s">
        <v>129</v>
      </c>
      <c r="CU68" s="2" t="s">
        <v>1244</v>
      </c>
      <c r="CV68" s="2" t="s">
        <v>1385</v>
      </c>
      <c r="CW68" s="2" t="s">
        <v>142</v>
      </c>
      <c r="CX68" s="2" t="s">
        <v>132</v>
      </c>
      <c r="CY68" s="4">
        <v>113</v>
      </c>
      <c r="CZ68" s="8">
        <v>8542.8</v>
      </c>
      <c r="DA68" s="4">
        <v>65</v>
      </c>
      <c r="DB68" s="8">
        <v>4914</v>
      </c>
      <c r="DC68" s="7">
        <v>0.7385</v>
      </c>
      <c r="DD68" s="7">
        <v>0.7385</v>
      </c>
      <c r="DE68" s="2" t="s">
        <v>140</v>
      </c>
      <c r="DF68" s="2" t="s">
        <v>129</v>
      </c>
      <c r="DG68" s="2" t="s">
        <v>1386</v>
      </c>
      <c r="DH68" s="2" t="s">
        <v>254</v>
      </c>
      <c r="DI68" s="2" t="s">
        <v>142</v>
      </c>
      <c r="DJ68" s="2" t="s">
        <v>132</v>
      </c>
      <c r="DK68" s="4">
        <v>8</v>
      </c>
      <c r="DL68" s="8">
        <v>603.44</v>
      </c>
      <c r="DM68" s="4">
        <v>30</v>
      </c>
      <c r="DN68" s="8">
        <v>2262.9</v>
      </c>
      <c r="DO68" s="7">
        <v>-0.7333</v>
      </c>
      <c r="DP68" s="7">
        <v>-0.7333</v>
      </c>
      <c r="DQ68" s="2" t="s">
        <v>140</v>
      </c>
      <c r="DR68" s="2" t="s">
        <v>129</v>
      </c>
      <c r="DS68" s="2" t="s">
        <v>776</v>
      </c>
      <c r="DT68" s="2" t="s">
        <v>1387</v>
      </c>
      <c r="DU68" s="2" t="s">
        <v>142</v>
      </c>
      <c r="DV68" s="2" t="s">
        <v>132</v>
      </c>
      <c r="DW68" s="4">
        <v>15</v>
      </c>
      <c r="DX68" s="8">
        <v>1188</v>
      </c>
      <c r="DY68" s="4">
        <v>33</v>
      </c>
      <c r="DZ68" s="8">
        <v>2613.6</v>
      </c>
      <c r="EA68" s="7">
        <v>-0.5455</v>
      </c>
      <c r="EB68" s="7">
        <v>-0.5455</v>
      </c>
      <c r="EC68" s="2" t="s">
        <v>140</v>
      </c>
      <c r="ED68" s="2" t="s">
        <v>129</v>
      </c>
      <c r="EE68" s="2" t="s">
        <v>913</v>
      </c>
      <c r="EF68" s="2" t="s">
        <v>1388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228</v>
      </c>
      <c r="ER68" s="2" t="s">
        <v>1389</v>
      </c>
      <c r="ES68" s="2" t="s">
        <v>142</v>
      </c>
      <c r="ET68" s="2" t="s">
        <v>132</v>
      </c>
      <c r="EU68" s="4">
        <v>29</v>
      </c>
      <c r="EV68" s="8">
        <v>2192.4</v>
      </c>
      <c r="EW68" s="4">
        <v>16</v>
      </c>
      <c r="EX68" s="8">
        <v>1209.6</v>
      </c>
      <c r="EY68" s="7">
        <v>0.8125</v>
      </c>
      <c r="EZ68" s="7">
        <v>0.8125</v>
      </c>
      <c r="FA68" s="2" t="s">
        <v>140</v>
      </c>
      <c r="FB68" s="2" t="s">
        <v>129</v>
      </c>
      <c r="FC68" s="2" t="s">
        <v>154</v>
      </c>
      <c r="FD68" s="2" t="s">
        <v>541</v>
      </c>
      <c r="FE68" s="2" t="s">
        <v>142</v>
      </c>
      <c r="FF68" s="2" t="s">
        <v>132</v>
      </c>
      <c r="FG68" s="4">
        <v>18</v>
      </c>
      <c r="FH68" s="8">
        <v>1238.4</v>
      </c>
      <c r="FI68" s="4">
        <v>4</v>
      </c>
      <c r="FJ68" s="8">
        <v>288</v>
      </c>
      <c r="FK68" s="7">
        <v>3.5</v>
      </c>
      <c r="FL68" s="7">
        <v>3.3</v>
      </c>
      <c r="FM68" s="2" t="s">
        <v>140</v>
      </c>
      <c r="FN68" s="2" t="s">
        <v>129</v>
      </c>
      <c r="FO68" s="2" t="s">
        <v>329</v>
      </c>
      <c r="FP68" s="2" t="s">
        <v>1390</v>
      </c>
      <c r="FQ68" s="2" t="s">
        <v>142</v>
      </c>
      <c r="FR68" s="2" t="s">
        <v>132</v>
      </c>
      <c r="FS68" s="4">
        <v>10</v>
      </c>
      <c r="FT68" s="8">
        <v>727.58</v>
      </c>
      <c r="FU68" s="4"/>
      <c r="FV68" s="8"/>
      <c r="FW68" s="7"/>
      <c r="FX68" s="7"/>
      <c r="FY68" s="2" t="s">
        <v>140</v>
      </c>
      <c r="FZ68" s="2" t="s">
        <v>129</v>
      </c>
      <c r="GA68" s="2" t="s">
        <v>157</v>
      </c>
      <c r="GB68" s="2" t="s">
        <v>231</v>
      </c>
      <c r="GC68" s="2" t="s">
        <v>142</v>
      </c>
      <c r="GD68" s="2" t="s">
        <v>132</v>
      </c>
      <c r="GE68" s="4">
        <v>9</v>
      </c>
      <c r="GF68" s="8">
        <v>680.4</v>
      </c>
      <c r="GG68" s="4">
        <v>12</v>
      </c>
      <c r="GH68" s="8">
        <v>907.2</v>
      </c>
      <c r="GI68" s="7">
        <v>-0.25</v>
      </c>
      <c r="GJ68" s="7">
        <v>-0.25</v>
      </c>
      <c r="GK68" s="2" t="s">
        <v>140</v>
      </c>
      <c r="GL68" s="2" t="s">
        <v>129</v>
      </c>
      <c r="GM68" s="2" t="s">
        <v>205</v>
      </c>
      <c r="GN68" s="2" t="s">
        <v>634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162</v>
      </c>
      <c r="GZ68" s="2" t="s">
        <v>132</v>
      </c>
      <c r="HA68" s="2" t="s">
        <v>142</v>
      </c>
      <c r="HB68" s="2" t="s">
        <v>132</v>
      </c>
      <c r="HC68" s="4">
        <v>5</v>
      </c>
      <c r="HD68" s="8">
        <v>362.88</v>
      </c>
      <c r="HE68" s="4">
        <v>3</v>
      </c>
      <c r="HF68" s="8">
        <v>226.8</v>
      </c>
      <c r="HG68" s="7">
        <v>0.6667</v>
      </c>
      <c r="HH68" s="7">
        <v>0.6</v>
      </c>
      <c r="HI68" s="2" t="s">
        <v>140</v>
      </c>
      <c r="HJ68" s="2" t="s">
        <v>129</v>
      </c>
      <c r="HK68" s="2" t="s">
        <v>233</v>
      </c>
      <c r="HL68" s="2" t="s">
        <v>1391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165</v>
      </c>
      <c r="HV68" s="2" t="s">
        <v>129</v>
      </c>
      <c r="HW68" s="2" t="s">
        <v>132</v>
      </c>
      <c r="HX68" s="2" t="s">
        <v>132</v>
      </c>
      <c r="HY68" s="2" t="s">
        <v>142</v>
      </c>
      <c r="HZ68" s="2" t="s">
        <v>132</v>
      </c>
      <c r="IA68" s="4">
        <v>2</v>
      </c>
      <c r="IB68" s="8">
        <v>136.8</v>
      </c>
      <c r="IC68" s="4">
        <v>7</v>
      </c>
      <c r="ID68" s="8">
        <v>504</v>
      </c>
      <c r="IE68" s="7">
        <v>-0.7143</v>
      </c>
      <c r="IF68" s="7">
        <v>-0.7286</v>
      </c>
      <c r="IG68" s="2" t="s">
        <v>140</v>
      </c>
      <c r="IH68" s="2" t="s">
        <v>166</v>
      </c>
      <c r="II68" s="2" t="s">
        <v>780</v>
      </c>
      <c r="IJ68" s="2" t="s">
        <v>260</v>
      </c>
      <c r="IK68" s="2" t="s">
        <v>142</v>
      </c>
      <c r="IL68" s="2" t="s">
        <v>132</v>
      </c>
      <c r="IM68" s="4">
        <v>3</v>
      </c>
      <c r="IN68" s="8">
        <v>217.72</v>
      </c>
      <c r="IO68" s="4"/>
      <c r="IP68" s="8"/>
      <c r="IQ68" s="7"/>
      <c r="IR68" s="7"/>
      <c r="IS68" s="2" t="s">
        <v>140</v>
      </c>
      <c r="IT68" s="2" t="s">
        <v>129</v>
      </c>
      <c r="IU68" s="2" t="s">
        <v>363</v>
      </c>
      <c r="IV68" s="2" t="s">
        <v>1392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159</v>
      </c>
      <c r="JF68" s="2" t="s">
        <v>129</v>
      </c>
      <c r="JG68" s="2" t="s">
        <v>132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129</v>
      </c>
      <c r="JS68" s="2" t="s">
        <v>1147</v>
      </c>
      <c r="JT68" s="2" t="s">
        <v>132</v>
      </c>
      <c r="JU68" s="2" t="s">
        <v>142</v>
      </c>
      <c r="JV68" s="2" t="s">
        <v>132</v>
      </c>
      <c r="JW68" s="4">
        <v>1</v>
      </c>
      <c r="JX68" s="8">
        <v>74.99</v>
      </c>
      <c r="JY68" s="4"/>
      <c r="JZ68" s="8"/>
      <c r="KA68" s="7"/>
      <c r="KB68" s="7"/>
      <c r="KC68" s="2" t="s">
        <v>140</v>
      </c>
      <c r="KD68" s="2" t="s">
        <v>129</v>
      </c>
      <c r="KE68" s="2" t="s">
        <v>1374</v>
      </c>
      <c r="KF68" s="2" t="s">
        <v>1393</v>
      </c>
      <c r="KG68" s="2" t="s">
        <v>142</v>
      </c>
      <c r="KH68" s="2" t="s">
        <v>132</v>
      </c>
      <c r="KI68" s="4">
        <v>6</v>
      </c>
      <c r="KJ68" s="8">
        <v>466.56</v>
      </c>
      <c r="KK68" s="4">
        <v>3</v>
      </c>
      <c r="KL68" s="8">
        <v>233.28</v>
      </c>
      <c r="KM68" s="7">
        <v>1</v>
      </c>
      <c r="KN68" s="7">
        <v>1</v>
      </c>
      <c r="KO68" s="2" t="s">
        <v>140</v>
      </c>
      <c r="KP68" s="2" t="s">
        <v>166</v>
      </c>
      <c r="KQ68" s="2" t="s">
        <v>575</v>
      </c>
      <c r="KR68" s="2" t="s">
        <v>274</v>
      </c>
      <c r="KS68" s="2" t="s">
        <v>142</v>
      </c>
      <c r="KT68" s="2" t="s">
        <v>132</v>
      </c>
      <c r="KU68" s="4"/>
      <c r="KV68" s="8"/>
      <c r="KW68" s="4">
        <v>14</v>
      </c>
      <c r="KX68" s="8">
        <v>1108.8</v>
      </c>
      <c r="KY68" s="7">
        <v>-1</v>
      </c>
      <c r="KZ68" s="7">
        <v>-1</v>
      </c>
      <c r="LA68" s="2" t="s">
        <v>140</v>
      </c>
      <c r="LB68" s="2" t="s">
        <v>177</v>
      </c>
      <c r="LC68" s="2" t="s">
        <v>273</v>
      </c>
      <c r="LD68" s="2" t="s">
        <v>593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178</v>
      </c>
      <c r="LN68" s="2" t="s">
        <v>129</v>
      </c>
      <c r="LO68" s="2" t="s">
        <v>132</v>
      </c>
      <c r="LP68" s="2" t="s">
        <v>132</v>
      </c>
      <c r="LQ68" s="2" t="s">
        <v>142</v>
      </c>
      <c r="LR68" s="2" t="s">
        <v>132</v>
      </c>
      <c r="LS68" s="4"/>
      <c r="LT68" s="8"/>
      <c r="LU68" s="4"/>
      <c r="LV68" s="8"/>
      <c r="LW68" s="7"/>
      <c r="LX68" s="7"/>
      <c r="LY68" s="2" t="s">
        <v>178</v>
      </c>
      <c r="LZ68" s="2" t="s">
        <v>166</v>
      </c>
      <c r="MA68" s="2" t="s">
        <v>132</v>
      </c>
      <c r="MB68" s="2" t="s">
        <v>132</v>
      </c>
      <c r="MC68" s="2" t="s">
        <v>142</v>
      </c>
      <c r="MD68" s="2" t="s">
        <v>132</v>
      </c>
      <c r="ME68" s="4"/>
      <c r="MF68" s="8"/>
      <c r="MG68" s="4"/>
      <c r="MH68" s="8"/>
      <c r="MI68" s="7"/>
      <c r="MJ68" s="7"/>
      <c r="MK68" s="2" t="s">
        <v>159</v>
      </c>
      <c r="ML68" s="2" t="s">
        <v>129</v>
      </c>
      <c r="MM68" s="2" t="s">
        <v>132</v>
      </c>
      <c r="MN68" s="2" t="s">
        <v>132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140</v>
      </c>
      <c r="MX68" s="2" t="s">
        <v>129</v>
      </c>
      <c r="MY68" s="2" t="s">
        <v>179</v>
      </c>
      <c r="MZ68" s="2" t="s">
        <v>852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178</v>
      </c>
      <c r="NV68" s="2" t="s">
        <v>129</v>
      </c>
      <c r="NW68" s="2" t="s">
        <v>132</v>
      </c>
      <c r="NX68" s="2" t="s">
        <v>132</v>
      </c>
      <c r="NY68" s="2" t="s">
        <v>142</v>
      </c>
      <c r="NZ68" s="2" t="s">
        <v>132</v>
      </c>
      <c r="OA68" s="4"/>
      <c r="OB68" s="8"/>
      <c r="OC68" s="4"/>
      <c r="OD68" s="8"/>
      <c r="OE68" s="7"/>
      <c r="OF68" s="7"/>
      <c r="OG68" s="2" t="s">
        <v>178</v>
      </c>
      <c r="OH68" s="2" t="s">
        <v>129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181</v>
      </c>
      <c r="OT68" s="2" t="s">
        <v>129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178</v>
      </c>
      <c r="PF68" s="2" t="s">
        <v>129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178</v>
      </c>
      <c r="PR68" s="2" t="s">
        <v>166</v>
      </c>
      <c r="PS68" s="2" t="s">
        <v>132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182</v>
      </c>
      <c r="QD68" s="2" t="s">
        <v>129</v>
      </c>
      <c r="QE68" s="2" t="s">
        <v>1394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159</v>
      </c>
      <c r="RB68" s="2" t="s">
        <v>166</v>
      </c>
      <c r="RC68" s="2" t="s">
        <v>132</v>
      </c>
      <c r="RD68" s="2" t="s">
        <v>132</v>
      </c>
      <c r="RE68" s="2" t="s">
        <v>142</v>
      </c>
      <c r="RF68" s="2" t="s">
        <v>132</v>
      </c>
      <c r="RG68" s="4"/>
      <c r="RH68" s="8"/>
      <c r="RI68" s="4"/>
      <c r="RJ68" s="8"/>
      <c r="RK68" s="7"/>
      <c r="RL68" s="7"/>
      <c r="RM68" s="2" t="s">
        <v>178</v>
      </c>
      <c r="RN68" s="2" t="s">
        <v>129</v>
      </c>
      <c r="RO68" s="2" t="s">
        <v>132</v>
      </c>
      <c r="RP68" s="2" t="s">
        <v>132</v>
      </c>
      <c r="RQ68" s="2" t="s">
        <v>142</v>
      </c>
      <c r="RR68" s="2" t="s">
        <v>183</v>
      </c>
    </row>
    <row r="69">
      <c r="A69" s="2" t="s">
        <v>1395</v>
      </c>
      <c r="B69" s="2" t="s">
        <v>121</v>
      </c>
      <c r="C69" s="2" t="s">
        <v>122</v>
      </c>
      <c r="D69" s="2" t="s">
        <v>1104</v>
      </c>
      <c r="E69" s="2" t="s">
        <v>1105</v>
      </c>
      <c r="F69" s="2" t="s">
        <v>1396</v>
      </c>
      <c r="G69" s="2" t="s">
        <v>1396</v>
      </c>
      <c r="H69" s="2" t="s">
        <v>1396</v>
      </c>
      <c r="I69" s="2" t="s">
        <v>1397</v>
      </c>
      <c r="J69" s="2" t="s">
        <v>127</v>
      </c>
      <c r="K69" s="2" t="s">
        <v>1381</v>
      </c>
      <c r="L69" s="3">
        <v>40.07</v>
      </c>
      <c r="M69" s="3">
        <v>42.07</v>
      </c>
      <c r="N69" s="3">
        <v>84.99</v>
      </c>
      <c r="O69" s="2" t="s">
        <v>129</v>
      </c>
      <c r="P69" s="2" t="s">
        <v>348</v>
      </c>
      <c r="Q69" s="2" t="s">
        <v>131</v>
      </c>
      <c r="R69" s="2" t="s">
        <v>132</v>
      </c>
      <c r="S69" s="2" t="s">
        <v>1398</v>
      </c>
      <c r="T69" s="2" t="s">
        <v>132</v>
      </c>
      <c r="U69" s="2" t="s">
        <v>468</v>
      </c>
      <c r="V69" s="2" t="s">
        <v>815</v>
      </c>
      <c r="W69" s="2" t="s">
        <v>247</v>
      </c>
      <c r="X69" s="2" t="s">
        <v>1079</v>
      </c>
      <c r="Y69" s="2" t="s">
        <v>1244</v>
      </c>
      <c r="Z69" s="4">
        <v>164</v>
      </c>
      <c r="AA69" s="4">
        <f>=ROUNDDOWN(41,0)</f>
      </c>
      <c r="AB69" s="5">
        <v>4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364</v>
      </c>
      <c r="AQ69" s="8">
        <v>17677.63</v>
      </c>
      <c r="AR69" s="4">
        <v>242</v>
      </c>
      <c r="AS69" s="8">
        <v>11811.36</v>
      </c>
      <c r="AT69" s="7">
        <v>0.5041</v>
      </c>
      <c r="AU69" s="7">
        <v>0.4967</v>
      </c>
      <c r="AV69" s="4">
        <v>364</v>
      </c>
      <c r="AW69" s="8">
        <v>17677.63</v>
      </c>
      <c r="AX69" s="4">
        <v>242</v>
      </c>
      <c r="AY69" s="8">
        <v>11811.36</v>
      </c>
      <c r="AZ69" s="7">
        <v>0.5041</v>
      </c>
      <c r="BA69" s="7">
        <v>0.4967</v>
      </c>
      <c r="BB69" s="7">
        <v>1</v>
      </c>
      <c r="BC69" s="4">
        <v>364</v>
      </c>
      <c r="BD69" s="8">
        <v>17677.63</v>
      </c>
      <c r="BE69" s="4">
        <v>242</v>
      </c>
      <c r="BF69" s="8">
        <v>11811.36</v>
      </c>
      <c r="BG69" s="7">
        <v>0.5041</v>
      </c>
      <c r="BH69" s="7">
        <v>0.4967</v>
      </c>
      <c r="BI69" s="7">
        <v>1</v>
      </c>
      <c r="BJ69" s="4">
        <v>364</v>
      </c>
      <c r="BK69" s="8">
        <v>17677.63</v>
      </c>
      <c r="BL69" s="2" t="s">
        <v>1399</v>
      </c>
      <c r="BM69" s="7">
        <v>1</v>
      </c>
      <c r="BN69" s="7">
        <v>1</v>
      </c>
      <c r="BO69" s="4">
        <v>30</v>
      </c>
      <c r="BP69" s="8">
        <v>1626.3</v>
      </c>
      <c r="BQ69" s="4">
        <v>5</v>
      </c>
      <c r="BR69" s="8">
        <v>271.05</v>
      </c>
      <c r="BS69" s="7">
        <v>5</v>
      </c>
      <c r="BT69" s="7">
        <v>5</v>
      </c>
      <c r="BU69" s="2" t="s">
        <v>140</v>
      </c>
      <c r="BV69" s="2" t="s">
        <v>129</v>
      </c>
      <c r="BW69" s="2" t="s">
        <v>132</v>
      </c>
      <c r="BX69" s="2" t="s">
        <v>545</v>
      </c>
      <c r="BY69" s="2" t="s">
        <v>142</v>
      </c>
      <c r="BZ69" s="2" t="s">
        <v>132</v>
      </c>
      <c r="CA69" s="4">
        <v>5</v>
      </c>
      <c r="CB69" s="8">
        <v>208.82</v>
      </c>
      <c r="CC69" s="4">
        <v>13</v>
      </c>
      <c r="CD69" s="8">
        <v>545.64</v>
      </c>
      <c r="CE69" s="7">
        <v>-0.6154</v>
      </c>
      <c r="CF69" s="7">
        <v>-0.6173</v>
      </c>
      <c r="CG69" s="2" t="s">
        <v>140</v>
      </c>
      <c r="CH69" s="2" t="s">
        <v>129</v>
      </c>
      <c r="CI69" s="2" t="s">
        <v>1384</v>
      </c>
      <c r="CJ69" s="2" t="s">
        <v>774</v>
      </c>
      <c r="CK69" s="2" t="s">
        <v>142</v>
      </c>
      <c r="CL69" s="2" t="s">
        <v>132</v>
      </c>
      <c r="CM69" s="4">
        <v>139</v>
      </c>
      <c r="CN69" s="8">
        <v>6541.35</v>
      </c>
      <c r="CO69" s="4">
        <v>142</v>
      </c>
      <c r="CP69" s="8">
        <v>6987.62</v>
      </c>
      <c r="CQ69" s="7">
        <v>-0.0211</v>
      </c>
      <c r="CR69" s="7">
        <v>-0.0639</v>
      </c>
      <c r="CS69" s="2" t="s">
        <v>140</v>
      </c>
      <c r="CT69" s="2" t="s">
        <v>129</v>
      </c>
      <c r="CU69" s="2" t="s">
        <v>1244</v>
      </c>
      <c r="CV69" s="2" t="s">
        <v>1385</v>
      </c>
      <c r="CW69" s="2" t="s">
        <v>142</v>
      </c>
      <c r="CX69" s="2" t="s">
        <v>132</v>
      </c>
      <c r="CY69" s="4">
        <v>42</v>
      </c>
      <c r="CZ69" s="8">
        <v>1984.08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1400</v>
      </c>
      <c r="DH69" s="2" t="s">
        <v>195</v>
      </c>
      <c r="DI69" s="2" t="s">
        <v>142</v>
      </c>
      <c r="DJ69" s="2" t="s">
        <v>132</v>
      </c>
      <c r="DK69" s="4">
        <v>8</v>
      </c>
      <c r="DL69" s="8">
        <v>377.12</v>
      </c>
      <c r="DM69" s="4">
        <v>26</v>
      </c>
      <c r="DN69" s="8">
        <v>1225.64</v>
      </c>
      <c r="DO69" s="7">
        <v>-0.6923</v>
      </c>
      <c r="DP69" s="7">
        <v>-0.6923</v>
      </c>
      <c r="DQ69" s="2" t="s">
        <v>140</v>
      </c>
      <c r="DR69" s="2" t="s">
        <v>129</v>
      </c>
      <c r="DS69" s="2" t="s">
        <v>776</v>
      </c>
      <c r="DT69" s="2" t="s">
        <v>1401</v>
      </c>
      <c r="DU69" s="2" t="s">
        <v>142</v>
      </c>
      <c r="DV69" s="2" t="s">
        <v>132</v>
      </c>
      <c r="DW69" s="4">
        <v>2</v>
      </c>
      <c r="DX69" s="8">
        <v>108.88</v>
      </c>
      <c r="DY69" s="4">
        <v>3</v>
      </c>
      <c r="DZ69" s="8">
        <v>148.47</v>
      </c>
      <c r="EA69" s="7">
        <v>-0.3333</v>
      </c>
      <c r="EB69" s="7">
        <v>-0.2667</v>
      </c>
      <c r="EC69" s="2" t="s">
        <v>140</v>
      </c>
      <c r="ED69" s="2" t="s">
        <v>129</v>
      </c>
      <c r="EE69" s="2" t="s">
        <v>913</v>
      </c>
      <c r="EF69" s="2" t="s">
        <v>351</v>
      </c>
      <c r="EG69" s="2" t="s">
        <v>142</v>
      </c>
      <c r="EH69" s="2" t="s">
        <v>132</v>
      </c>
      <c r="EI69" s="4">
        <v>57</v>
      </c>
      <c r="EJ69" s="8">
        <v>2820.93</v>
      </c>
      <c r="EK69" s="4">
        <v>18</v>
      </c>
      <c r="EL69" s="8">
        <v>890.82</v>
      </c>
      <c r="EM69" s="7">
        <v>2.1667</v>
      </c>
      <c r="EN69" s="7">
        <v>2.1667</v>
      </c>
      <c r="EO69" s="2" t="s">
        <v>140</v>
      </c>
      <c r="EP69" s="2" t="s">
        <v>129</v>
      </c>
      <c r="EQ69" s="2" t="s">
        <v>261</v>
      </c>
      <c r="ER69" s="2" t="s">
        <v>758</v>
      </c>
      <c r="ES69" s="2" t="s">
        <v>142</v>
      </c>
      <c r="ET69" s="2" t="s">
        <v>132</v>
      </c>
      <c r="EU69" s="4">
        <v>27</v>
      </c>
      <c r="EV69" s="8">
        <v>1403.19</v>
      </c>
      <c r="EW69" s="4">
        <v>12</v>
      </c>
      <c r="EX69" s="8">
        <v>604.72</v>
      </c>
      <c r="EY69" s="7">
        <v>1.25</v>
      </c>
      <c r="EZ69" s="7">
        <v>1.3204</v>
      </c>
      <c r="FA69" s="2" t="s">
        <v>140</v>
      </c>
      <c r="FB69" s="2" t="s">
        <v>129</v>
      </c>
      <c r="FC69" s="2" t="s">
        <v>760</v>
      </c>
      <c r="FD69" s="2" t="s">
        <v>374</v>
      </c>
      <c r="FE69" s="2" t="s">
        <v>142</v>
      </c>
      <c r="FF69" s="2" t="s">
        <v>132</v>
      </c>
      <c r="FG69" s="4">
        <v>19</v>
      </c>
      <c r="FH69" s="8">
        <v>873.62</v>
      </c>
      <c r="FI69" s="4">
        <v>1</v>
      </c>
      <c r="FJ69" s="8">
        <v>49.49</v>
      </c>
      <c r="FK69" s="7">
        <v>18</v>
      </c>
      <c r="FL69" s="7">
        <v>16.6525</v>
      </c>
      <c r="FM69" s="2" t="s">
        <v>140</v>
      </c>
      <c r="FN69" s="2" t="s">
        <v>129</v>
      </c>
      <c r="FO69" s="2" t="s">
        <v>329</v>
      </c>
      <c r="FP69" s="2" t="s">
        <v>1390</v>
      </c>
      <c r="FQ69" s="2" t="s">
        <v>142</v>
      </c>
      <c r="FR69" s="2" t="s">
        <v>132</v>
      </c>
      <c r="FS69" s="4">
        <v>18</v>
      </c>
      <c r="FT69" s="8">
        <v>825.94</v>
      </c>
      <c r="FU69" s="4"/>
      <c r="FV69" s="8"/>
      <c r="FW69" s="7"/>
      <c r="FX69" s="7"/>
      <c r="FY69" s="2" t="s">
        <v>140</v>
      </c>
      <c r="FZ69" s="2" t="s">
        <v>129</v>
      </c>
      <c r="GA69" s="2" t="s">
        <v>157</v>
      </c>
      <c r="GB69" s="2" t="s">
        <v>521</v>
      </c>
      <c r="GC69" s="2" t="s">
        <v>142</v>
      </c>
      <c r="GD69" s="2" t="s">
        <v>132</v>
      </c>
      <c r="GE69" s="4">
        <v>9</v>
      </c>
      <c r="GF69" s="8">
        <v>467.73</v>
      </c>
      <c r="GG69" s="4">
        <v>10</v>
      </c>
      <c r="GH69" s="8">
        <v>496.05</v>
      </c>
      <c r="GI69" s="7">
        <v>-0.1</v>
      </c>
      <c r="GJ69" s="7">
        <v>-0.0571</v>
      </c>
      <c r="GK69" s="2" t="s">
        <v>140</v>
      </c>
      <c r="GL69" s="2" t="s">
        <v>129</v>
      </c>
      <c r="GM69" s="2" t="s">
        <v>1402</v>
      </c>
      <c r="GN69" s="2" t="s">
        <v>1403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171</v>
      </c>
      <c r="GX69" s="2" t="s">
        <v>129</v>
      </c>
      <c r="GY69" s="2" t="s">
        <v>162</v>
      </c>
      <c r="GZ69" s="2" t="s">
        <v>132</v>
      </c>
      <c r="HA69" s="2" t="s">
        <v>142</v>
      </c>
      <c r="HB69" s="2" t="s">
        <v>132</v>
      </c>
      <c r="HC69" s="4"/>
      <c r="HD69" s="8"/>
      <c r="HE69" s="4">
        <v>1</v>
      </c>
      <c r="HF69" s="8">
        <v>51.97</v>
      </c>
      <c r="HG69" s="7">
        <v>-1</v>
      </c>
      <c r="HH69" s="7">
        <v>-1</v>
      </c>
      <c r="HI69" s="2" t="s">
        <v>140</v>
      </c>
      <c r="HJ69" s="2" t="s">
        <v>129</v>
      </c>
      <c r="HK69" s="2" t="s">
        <v>233</v>
      </c>
      <c r="HL69" s="2" t="s">
        <v>546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165</v>
      </c>
      <c r="HV69" s="2" t="s">
        <v>129</v>
      </c>
      <c r="HW69" s="2" t="s">
        <v>132</v>
      </c>
      <c r="HX69" s="2" t="s">
        <v>132</v>
      </c>
      <c r="HY69" s="2" t="s">
        <v>142</v>
      </c>
      <c r="HZ69" s="2" t="s">
        <v>132</v>
      </c>
      <c r="IA69" s="4">
        <v>1</v>
      </c>
      <c r="IB69" s="8">
        <v>49.49</v>
      </c>
      <c r="IC69" s="4">
        <v>1</v>
      </c>
      <c r="ID69" s="8">
        <v>49.49</v>
      </c>
      <c r="IE69" s="7"/>
      <c r="IF69" s="7"/>
      <c r="IG69" s="2" t="s">
        <v>140</v>
      </c>
      <c r="IH69" s="2" t="s">
        <v>166</v>
      </c>
      <c r="II69" s="2" t="s">
        <v>780</v>
      </c>
      <c r="IJ69" s="2" t="s">
        <v>1404</v>
      </c>
      <c r="IK69" s="2" t="s">
        <v>142</v>
      </c>
      <c r="IL69" s="2" t="s">
        <v>132</v>
      </c>
      <c r="IM69" s="4">
        <v>4</v>
      </c>
      <c r="IN69" s="8">
        <v>181.76</v>
      </c>
      <c r="IO69" s="4"/>
      <c r="IP69" s="8"/>
      <c r="IQ69" s="7"/>
      <c r="IR69" s="7"/>
      <c r="IS69" s="2" t="s">
        <v>140</v>
      </c>
      <c r="IT69" s="2" t="s">
        <v>129</v>
      </c>
      <c r="IU69" s="2" t="s">
        <v>480</v>
      </c>
      <c r="IV69" s="2" t="s">
        <v>493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647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140</v>
      </c>
      <c r="JR69" s="2" t="s">
        <v>129</v>
      </c>
      <c r="JS69" s="2" t="s">
        <v>1061</v>
      </c>
      <c r="JT69" s="2" t="s">
        <v>132</v>
      </c>
      <c r="JU69" s="2" t="s">
        <v>142</v>
      </c>
      <c r="JV69" s="2" t="s">
        <v>132</v>
      </c>
      <c r="JW69" s="4">
        <v>2</v>
      </c>
      <c r="JX69" s="8">
        <v>162.98</v>
      </c>
      <c r="JY69" s="4"/>
      <c r="JZ69" s="8"/>
      <c r="KA69" s="7"/>
      <c r="KB69" s="7"/>
      <c r="KC69" s="2" t="s">
        <v>140</v>
      </c>
      <c r="KD69" s="2" t="s">
        <v>129</v>
      </c>
      <c r="KE69" s="2" t="s">
        <v>1374</v>
      </c>
      <c r="KF69" s="2" t="s">
        <v>835</v>
      </c>
      <c r="KG69" s="2" t="s">
        <v>142</v>
      </c>
      <c r="KH69" s="2" t="s">
        <v>132</v>
      </c>
      <c r="KI69" s="4">
        <v>1</v>
      </c>
      <c r="KJ69" s="8">
        <v>45.44</v>
      </c>
      <c r="KK69" s="4">
        <v>5</v>
      </c>
      <c r="KL69" s="8">
        <v>242.95</v>
      </c>
      <c r="KM69" s="7">
        <v>-0.8</v>
      </c>
      <c r="KN69" s="7">
        <v>-0.813</v>
      </c>
      <c r="KO69" s="2" t="s">
        <v>140</v>
      </c>
      <c r="KP69" s="2" t="s">
        <v>166</v>
      </c>
      <c r="KQ69" s="2" t="s">
        <v>575</v>
      </c>
      <c r="KR69" s="2" t="s">
        <v>490</v>
      </c>
      <c r="KS69" s="2" t="s">
        <v>142</v>
      </c>
      <c r="KT69" s="2" t="s">
        <v>132</v>
      </c>
      <c r="KU69" s="4"/>
      <c r="KV69" s="8"/>
      <c r="KW69" s="4">
        <v>5</v>
      </c>
      <c r="KX69" s="8">
        <v>247.45</v>
      </c>
      <c r="KY69" s="7">
        <v>-1</v>
      </c>
      <c r="KZ69" s="7">
        <v>-1</v>
      </c>
      <c r="LA69" s="2" t="s">
        <v>140</v>
      </c>
      <c r="LB69" s="2" t="s">
        <v>177</v>
      </c>
      <c r="LC69" s="2" t="s">
        <v>273</v>
      </c>
      <c r="LD69" s="2" t="s">
        <v>1405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178</v>
      </c>
      <c r="LN69" s="2" t="s">
        <v>129</v>
      </c>
      <c r="LO69" s="2" t="s">
        <v>132</v>
      </c>
      <c r="LP69" s="2" t="s">
        <v>132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165</v>
      </c>
      <c r="LZ69" s="2" t="s">
        <v>166</v>
      </c>
      <c r="MA69" s="2" t="s">
        <v>132</v>
      </c>
      <c r="MB69" s="2" t="s">
        <v>132</v>
      </c>
      <c r="MC69" s="2" t="s">
        <v>142</v>
      </c>
      <c r="MD69" s="2" t="s">
        <v>132</v>
      </c>
      <c r="ME69" s="4"/>
      <c r="MF69" s="8"/>
      <c r="MG69" s="4"/>
      <c r="MH69" s="8"/>
      <c r="MI69" s="7"/>
      <c r="MJ69" s="7"/>
      <c r="MK69" s="2" t="s">
        <v>159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140</v>
      </c>
      <c r="MX69" s="2" t="s">
        <v>129</v>
      </c>
      <c r="MY69" s="2" t="s">
        <v>179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178</v>
      </c>
      <c r="NV69" s="2" t="s">
        <v>129</v>
      </c>
      <c r="NW69" s="2" t="s">
        <v>132</v>
      </c>
      <c r="NX69" s="2" t="s">
        <v>132</v>
      </c>
      <c r="NY69" s="2" t="s">
        <v>142</v>
      </c>
      <c r="NZ69" s="2" t="s">
        <v>132</v>
      </c>
      <c r="OA69" s="4"/>
      <c r="OB69" s="8"/>
      <c r="OC69" s="4"/>
      <c r="OD69" s="8"/>
      <c r="OE69" s="7"/>
      <c r="OF69" s="7"/>
      <c r="OG69" s="2" t="s">
        <v>178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181</v>
      </c>
      <c r="OT69" s="2" t="s">
        <v>129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178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178</v>
      </c>
      <c r="PR69" s="2" t="s">
        <v>166</v>
      </c>
      <c r="PS69" s="2" t="s">
        <v>132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159</v>
      </c>
      <c r="RB69" s="2" t="s">
        <v>166</v>
      </c>
      <c r="RC69" s="2" t="s">
        <v>132</v>
      </c>
      <c r="RD69" s="2" t="s">
        <v>132</v>
      </c>
      <c r="RE69" s="2" t="s">
        <v>142</v>
      </c>
      <c r="RF69" s="2" t="s">
        <v>132</v>
      </c>
      <c r="RG69" s="4"/>
      <c r="RH69" s="8"/>
      <c r="RI69" s="4"/>
      <c r="RJ69" s="8"/>
      <c r="RK69" s="7"/>
      <c r="RL69" s="7"/>
      <c r="RM69" s="2" t="s">
        <v>178</v>
      </c>
      <c r="RN69" s="2" t="s">
        <v>129</v>
      </c>
      <c r="RO69" s="2" t="s">
        <v>132</v>
      </c>
      <c r="RP69" s="2" t="s">
        <v>132</v>
      </c>
      <c r="RQ69" s="2" t="s">
        <v>142</v>
      </c>
      <c r="RR69" s="2" t="s">
        <v>183</v>
      </c>
    </row>
    <row r="70">
      <c r="A70" s="2" t="s">
        <v>1406</v>
      </c>
      <c r="B70" s="2" t="s">
        <v>121</v>
      </c>
      <c r="C70" s="2" t="s">
        <v>122</v>
      </c>
      <c r="D70" s="2" t="s">
        <v>1104</v>
      </c>
      <c r="E70" s="2" t="s">
        <v>1105</v>
      </c>
      <c r="F70" s="2" t="s">
        <v>1407</v>
      </c>
      <c r="G70" s="2" t="s">
        <v>1407</v>
      </c>
      <c r="H70" s="2" t="s">
        <v>1407</v>
      </c>
      <c r="I70" s="2" t="s">
        <v>1408</v>
      </c>
      <c r="J70" s="2" t="s">
        <v>127</v>
      </c>
      <c r="K70" s="2" t="s">
        <v>313</v>
      </c>
      <c r="L70" s="3">
        <v>58.22</v>
      </c>
      <c r="M70" s="3">
        <v>61.13</v>
      </c>
      <c r="N70" s="3">
        <v>118.99</v>
      </c>
      <c r="O70" s="2" t="s">
        <v>727</v>
      </c>
      <c r="P70" s="2" t="s">
        <v>422</v>
      </c>
      <c r="Q70" s="2" t="s">
        <v>131</v>
      </c>
      <c r="R70" s="2" t="s">
        <v>132</v>
      </c>
      <c r="S70" s="2" t="s">
        <v>1409</v>
      </c>
      <c r="T70" s="2" t="s">
        <v>132</v>
      </c>
      <c r="U70" s="2" t="s">
        <v>1410</v>
      </c>
      <c r="V70" s="2" t="s">
        <v>815</v>
      </c>
      <c r="W70" s="2" t="s">
        <v>247</v>
      </c>
      <c r="X70" s="2" t="s">
        <v>132</v>
      </c>
      <c r="Y70" s="2" t="s">
        <v>1272</v>
      </c>
      <c r="Z70" s="4"/>
      <c r="AA70" s="4">
        <f>=ROUNDDOWN({0},0)</f>
      </c>
      <c r="AB70" s="5">
        <v>3.4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174</v>
      </c>
      <c r="AQ70" s="8">
        <v>12297.99</v>
      </c>
      <c r="AR70" s="4">
        <v>365</v>
      </c>
      <c r="AS70" s="8">
        <v>25131.97</v>
      </c>
      <c r="AT70" s="7">
        <v>-0.5233</v>
      </c>
      <c r="AU70" s="7">
        <v>-0.5107</v>
      </c>
      <c r="AV70" s="4">
        <v>174</v>
      </c>
      <c r="AW70" s="8">
        <v>12297.99</v>
      </c>
      <c r="AX70" s="4">
        <v>365</v>
      </c>
      <c r="AY70" s="8">
        <v>25131.97</v>
      </c>
      <c r="AZ70" s="7">
        <v>-0.5233</v>
      </c>
      <c r="BA70" s="7">
        <v>-0.5107</v>
      </c>
      <c r="BB70" s="7">
        <v>1</v>
      </c>
      <c r="BC70" s="4">
        <v>174</v>
      </c>
      <c r="BD70" s="8">
        <v>12297.99</v>
      </c>
      <c r="BE70" s="4">
        <v>365</v>
      </c>
      <c r="BF70" s="8">
        <v>25131.97</v>
      </c>
      <c r="BG70" s="7">
        <v>-0.5233</v>
      </c>
      <c r="BH70" s="7">
        <v>-0.5107</v>
      </c>
      <c r="BI70" s="7">
        <v>1</v>
      </c>
      <c r="BJ70" s="4">
        <v>174</v>
      </c>
      <c r="BK70" s="8">
        <v>12297.99</v>
      </c>
      <c r="BL70" s="2" t="s">
        <v>1411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558</v>
      </c>
      <c r="BV70" s="2" t="s">
        <v>166</v>
      </c>
      <c r="BW70" s="2" t="s">
        <v>132</v>
      </c>
      <c r="BX70" s="2" t="s">
        <v>1412</v>
      </c>
      <c r="BY70" s="2" t="s">
        <v>142</v>
      </c>
      <c r="BZ70" s="2" t="s">
        <v>132</v>
      </c>
      <c r="CA70" s="4">
        <v>3</v>
      </c>
      <c r="CB70" s="8">
        <v>156.23</v>
      </c>
      <c r="CC70" s="4">
        <v>3</v>
      </c>
      <c r="CD70" s="8">
        <v>196.5</v>
      </c>
      <c r="CE70" s="7"/>
      <c r="CF70" s="7">
        <v>-0.2049</v>
      </c>
      <c r="CG70" s="2" t="s">
        <v>140</v>
      </c>
      <c r="CH70" s="2" t="s">
        <v>166</v>
      </c>
      <c r="CI70" s="2" t="s">
        <v>1413</v>
      </c>
      <c r="CJ70" s="2" t="s">
        <v>1414</v>
      </c>
      <c r="CK70" s="2" t="s">
        <v>142</v>
      </c>
      <c r="CL70" s="2" t="s">
        <v>132</v>
      </c>
      <c r="CM70" s="4">
        <v>10</v>
      </c>
      <c r="CN70" s="8">
        <v>704.72</v>
      </c>
      <c r="CO70" s="4">
        <v>48</v>
      </c>
      <c r="CP70" s="8">
        <v>3250.35</v>
      </c>
      <c r="CQ70" s="7">
        <v>-0.7917</v>
      </c>
      <c r="CR70" s="7">
        <v>-0.7832</v>
      </c>
      <c r="CS70" s="2" t="s">
        <v>140</v>
      </c>
      <c r="CT70" s="2" t="s">
        <v>166</v>
      </c>
      <c r="CU70" s="2" t="s">
        <v>1415</v>
      </c>
      <c r="CV70" s="2" t="s">
        <v>1416</v>
      </c>
      <c r="CW70" s="2" t="s">
        <v>142</v>
      </c>
      <c r="CX70" s="2" t="s">
        <v>132</v>
      </c>
      <c r="CY70" s="4">
        <v>45</v>
      </c>
      <c r="CZ70" s="8">
        <v>3397.95</v>
      </c>
      <c r="DA70" s="4">
        <v>105</v>
      </c>
      <c r="DB70" s="8">
        <v>7435.89</v>
      </c>
      <c r="DC70" s="7">
        <v>-0.5714</v>
      </c>
      <c r="DD70" s="7">
        <v>-0.543</v>
      </c>
      <c r="DE70" s="2" t="s">
        <v>140</v>
      </c>
      <c r="DF70" s="2" t="s">
        <v>166</v>
      </c>
      <c r="DG70" s="2" t="s">
        <v>1160</v>
      </c>
      <c r="DH70" s="2" t="s">
        <v>1196</v>
      </c>
      <c r="DI70" s="2" t="s">
        <v>142</v>
      </c>
      <c r="DJ70" s="2" t="s">
        <v>132</v>
      </c>
      <c r="DK70" s="4">
        <v>31</v>
      </c>
      <c r="DL70" s="8">
        <v>2036.08</v>
      </c>
      <c r="DM70" s="4">
        <v>108</v>
      </c>
      <c r="DN70" s="8">
        <v>7093.44</v>
      </c>
      <c r="DO70" s="7">
        <v>-0.713</v>
      </c>
      <c r="DP70" s="7">
        <v>-0.713</v>
      </c>
      <c r="DQ70" s="2" t="s">
        <v>140</v>
      </c>
      <c r="DR70" s="2" t="s">
        <v>166</v>
      </c>
      <c r="DS70" s="2" t="s">
        <v>1417</v>
      </c>
      <c r="DT70" s="2" t="s">
        <v>1418</v>
      </c>
      <c r="DU70" s="2" t="s">
        <v>142</v>
      </c>
      <c r="DV70" s="2" t="s">
        <v>132</v>
      </c>
      <c r="DW70" s="4">
        <v>2</v>
      </c>
      <c r="DX70" s="8">
        <v>153.08</v>
      </c>
      <c r="DY70" s="4">
        <v>6</v>
      </c>
      <c r="DZ70" s="8">
        <v>431.4</v>
      </c>
      <c r="EA70" s="7">
        <v>-0.6667</v>
      </c>
      <c r="EB70" s="7">
        <v>-0.6452</v>
      </c>
      <c r="EC70" s="2" t="s">
        <v>140</v>
      </c>
      <c r="ED70" s="2" t="s">
        <v>166</v>
      </c>
      <c r="EE70" s="2" t="s">
        <v>1419</v>
      </c>
      <c r="EF70" s="2" t="s">
        <v>324</v>
      </c>
      <c r="EG70" s="2" t="s">
        <v>142</v>
      </c>
      <c r="EH70" s="2" t="s">
        <v>132</v>
      </c>
      <c r="EI70" s="4">
        <v>13</v>
      </c>
      <c r="EJ70" s="8">
        <v>951.6</v>
      </c>
      <c r="EK70" s="4">
        <v>30</v>
      </c>
      <c r="EL70" s="8">
        <v>2196</v>
      </c>
      <c r="EM70" s="7">
        <v>-0.5667</v>
      </c>
      <c r="EN70" s="7">
        <v>-0.5667</v>
      </c>
      <c r="EO70" s="2" t="s">
        <v>140</v>
      </c>
      <c r="EP70" s="2" t="s">
        <v>166</v>
      </c>
      <c r="EQ70" s="2" t="s">
        <v>1289</v>
      </c>
      <c r="ER70" s="2" t="s">
        <v>1420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166</v>
      </c>
      <c r="FC70" s="2" t="s">
        <v>1421</v>
      </c>
      <c r="FD70" s="2" t="s">
        <v>1422</v>
      </c>
      <c r="FE70" s="2" t="s">
        <v>142</v>
      </c>
      <c r="FF70" s="2" t="s">
        <v>132</v>
      </c>
      <c r="FG70" s="4">
        <v>49</v>
      </c>
      <c r="FH70" s="8">
        <v>3415.79</v>
      </c>
      <c r="FI70" s="4">
        <v>6</v>
      </c>
      <c r="FJ70" s="8">
        <v>431.46</v>
      </c>
      <c r="FK70" s="7">
        <v>7.1667</v>
      </c>
      <c r="FL70" s="7">
        <v>6.9168</v>
      </c>
      <c r="FM70" s="2" t="s">
        <v>140</v>
      </c>
      <c r="FN70" s="2" t="s">
        <v>166</v>
      </c>
      <c r="FO70" s="2" t="s">
        <v>292</v>
      </c>
      <c r="FP70" s="2" t="s">
        <v>665</v>
      </c>
      <c r="FQ70" s="2" t="s">
        <v>142</v>
      </c>
      <c r="FR70" s="2" t="s">
        <v>132</v>
      </c>
      <c r="FS70" s="4">
        <v>6</v>
      </c>
      <c r="FT70" s="8">
        <v>419.42</v>
      </c>
      <c r="FU70" s="4"/>
      <c r="FV70" s="8"/>
      <c r="FW70" s="7"/>
      <c r="FX70" s="7"/>
      <c r="FY70" s="2" t="s">
        <v>140</v>
      </c>
      <c r="FZ70" s="2" t="s">
        <v>166</v>
      </c>
      <c r="GA70" s="2" t="s">
        <v>157</v>
      </c>
      <c r="GB70" s="2" t="s">
        <v>1168</v>
      </c>
      <c r="GC70" s="2" t="s">
        <v>142</v>
      </c>
      <c r="GD70" s="2" t="s">
        <v>132</v>
      </c>
      <c r="GE70" s="4">
        <v>2</v>
      </c>
      <c r="GF70" s="8">
        <v>151.02</v>
      </c>
      <c r="GG70" s="4">
        <v>4</v>
      </c>
      <c r="GH70" s="8">
        <v>302.04</v>
      </c>
      <c r="GI70" s="7">
        <v>-0.5</v>
      </c>
      <c r="GJ70" s="7">
        <v>-0.5</v>
      </c>
      <c r="GK70" s="2" t="s">
        <v>140</v>
      </c>
      <c r="GL70" s="2" t="s">
        <v>166</v>
      </c>
      <c r="GM70" s="2" t="s">
        <v>1423</v>
      </c>
      <c r="GN70" s="2" t="s">
        <v>1424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166</v>
      </c>
      <c r="GY70" s="2" t="s">
        <v>162</v>
      </c>
      <c r="GZ70" s="2" t="s">
        <v>132</v>
      </c>
      <c r="HA70" s="2" t="s">
        <v>142</v>
      </c>
      <c r="HB70" s="2" t="s">
        <v>132</v>
      </c>
      <c r="HC70" s="4"/>
      <c r="HD70" s="8"/>
      <c r="HE70" s="4">
        <v>4</v>
      </c>
      <c r="HF70" s="8">
        <v>294.22</v>
      </c>
      <c r="HG70" s="7">
        <v>-1</v>
      </c>
      <c r="HH70" s="7">
        <v>-1</v>
      </c>
      <c r="HI70" s="2" t="s">
        <v>140</v>
      </c>
      <c r="HJ70" s="2" t="s">
        <v>166</v>
      </c>
      <c r="HK70" s="2" t="s">
        <v>1230</v>
      </c>
      <c r="HL70" s="2" t="s">
        <v>1425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165</v>
      </c>
      <c r="HV70" s="2" t="s">
        <v>166</v>
      </c>
      <c r="HW70" s="2" t="s">
        <v>132</v>
      </c>
      <c r="HX70" s="2" t="s">
        <v>132</v>
      </c>
      <c r="HY70" s="2" t="s">
        <v>142</v>
      </c>
      <c r="HZ70" s="2" t="s">
        <v>132</v>
      </c>
      <c r="IA70" s="4">
        <v>1</v>
      </c>
      <c r="IB70" s="8">
        <v>71.91</v>
      </c>
      <c r="IC70" s="4">
        <v>4</v>
      </c>
      <c r="ID70" s="8">
        <v>254.94</v>
      </c>
      <c r="IE70" s="7">
        <v>-0.75</v>
      </c>
      <c r="IF70" s="7">
        <v>-0.7179</v>
      </c>
      <c r="IG70" s="2" t="s">
        <v>140</v>
      </c>
      <c r="IH70" s="2" t="s">
        <v>166</v>
      </c>
      <c r="II70" s="2" t="s">
        <v>1426</v>
      </c>
      <c r="IJ70" s="2" t="s">
        <v>1125</v>
      </c>
      <c r="IK70" s="2" t="s">
        <v>142</v>
      </c>
      <c r="IL70" s="2" t="s">
        <v>132</v>
      </c>
      <c r="IM70" s="4">
        <v>1</v>
      </c>
      <c r="IN70" s="8">
        <v>77.66</v>
      </c>
      <c r="IO70" s="4">
        <v>4</v>
      </c>
      <c r="IP70" s="8">
        <v>282.4</v>
      </c>
      <c r="IQ70" s="7">
        <v>-0.75</v>
      </c>
      <c r="IR70" s="7">
        <v>-0.725</v>
      </c>
      <c r="IS70" s="2" t="s">
        <v>140</v>
      </c>
      <c r="IT70" s="2" t="s">
        <v>166</v>
      </c>
      <c r="IU70" s="2" t="s">
        <v>949</v>
      </c>
      <c r="IV70" s="2" t="s">
        <v>1246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159</v>
      </c>
      <c r="JF70" s="2" t="s">
        <v>166</v>
      </c>
      <c r="JG70" s="2" t="s">
        <v>132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166</v>
      </c>
      <c r="JS70" s="2" t="s">
        <v>341</v>
      </c>
      <c r="JT70" s="2" t="s">
        <v>132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140</v>
      </c>
      <c r="KD70" s="2" t="s">
        <v>166</v>
      </c>
      <c r="KE70" s="2" t="s">
        <v>1415</v>
      </c>
      <c r="KF70" s="2" t="s">
        <v>1427</v>
      </c>
      <c r="KG70" s="2" t="s">
        <v>142</v>
      </c>
      <c r="KH70" s="2" t="s">
        <v>132</v>
      </c>
      <c r="KI70" s="4">
        <v>2</v>
      </c>
      <c r="KJ70" s="8">
        <v>132.04</v>
      </c>
      <c r="KK70" s="4">
        <v>2</v>
      </c>
      <c r="KL70" s="8">
        <v>141.2</v>
      </c>
      <c r="KM70" s="7"/>
      <c r="KN70" s="7">
        <v>-0.0649</v>
      </c>
      <c r="KO70" s="2" t="s">
        <v>140</v>
      </c>
      <c r="KP70" s="2" t="s">
        <v>166</v>
      </c>
      <c r="KQ70" s="2" t="s">
        <v>575</v>
      </c>
      <c r="KR70" s="2" t="s">
        <v>470</v>
      </c>
      <c r="KS70" s="2" t="s">
        <v>142</v>
      </c>
      <c r="KT70" s="2" t="s">
        <v>132</v>
      </c>
      <c r="KU70" s="4">
        <v>2</v>
      </c>
      <c r="KV70" s="8">
        <v>137.9</v>
      </c>
      <c r="KW70" s="4">
        <v>36</v>
      </c>
      <c r="KX70" s="8">
        <v>2482.2</v>
      </c>
      <c r="KY70" s="7">
        <v>-0.9444</v>
      </c>
      <c r="KZ70" s="7">
        <v>-0.9444</v>
      </c>
      <c r="LA70" s="2" t="s">
        <v>140</v>
      </c>
      <c r="LB70" s="2" t="s">
        <v>166</v>
      </c>
      <c r="LC70" s="2" t="s">
        <v>1428</v>
      </c>
      <c r="LD70" s="2" t="s">
        <v>1429</v>
      </c>
      <c r="LE70" s="2" t="s">
        <v>142</v>
      </c>
      <c r="LF70" s="2" t="s">
        <v>132</v>
      </c>
      <c r="LG70" s="4">
        <v>7</v>
      </c>
      <c r="LH70" s="8">
        <v>492.59</v>
      </c>
      <c r="LI70" s="4">
        <v>5</v>
      </c>
      <c r="LJ70" s="8">
        <v>339.93</v>
      </c>
      <c r="LK70" s="7">
        <v>0.4</v>
      </c>
      <c r="LL70" s="7">
        <v>0.4491</v>
      </c>
      <c r="LM70" s="2" t="s">
        <v>140</v>
      </c>
      <c r="LN70" s="2" t="s">
        <v>166</v>
      </c>
      <c r="LO70" s="2" t="s">
        <v>1430</v>
      </c>
      <c r="LP70" s="2" t="s">
        <v>1128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159</v>
      </c>
      <c r="ML70" s="2" t="s">
        <v>166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140</v>
      </c>
      <c r="MX70" s="2" t="s">
        <v>166</v>
      </c>
      <c r="MY70" s="2" t="s">
        <v>179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178</v>
      </c>
      <c r="NV70" s="2" t="s">
        <v>166</v>
      </c>
      <c r="NW70" s="2" t="s">
        <v>132</v>
      </c>
      <c r="NX70" s="2" t="s">
        <v>132</v>
      </c>
      <c r="NY70" s="2" t="s">
        <v>142</v>
      </c>
      <c r="NZ70" s="2" t="s">
        <v>132</v>
      </c>
      <c r="OA70" s="4"/>
      <c r="OB70" s="8"/>
      <c r="OC70" s="4"/>
      <c r="OD70" s="8"/>
      <c r="OE70" s="7"/>
      <c r="OF70" s="7"/>
      <c r="OG70" s="2" t="s">
        <v>178</v>
      </c>
      <c r="OH70" s="2" t="s">
        <v>166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181</v>
      </c>
      <c r="PF70" s="2" t="s">
        <v>166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178</v>
      </c>
      <c r="PR70" s="2" t="s">
        <v>166</v>
      </c>
      <c r="PS70" s="2" t="s">
        <v>132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140</v>
      </c>
      <c r="RB70" s="2" t="s">
        <v>166</v>
      </c>
      <c r="RC70" s="2" t="s">
        <v>957</v>
      </c>
      <c r="RD70" s="2" t="s">
        <v>1431</v>
      </c>
      <c r="RE70" s="2" t="s">
        <v>142</v>
      </c>
      <c r="RF70" s="2" t="s">
        <v>132</v>
      </c>
      <c r="RG70" s="4"/>
      <c r="RH70" s="8"/>
      <c r="RI70" s="4"/>
      <c r="RJ70" s="8"/>
      <c r="RK70" s="7"/>
      <c r="RL70" s="7"/>
      <c r="RM70" s="2" t="s">
        <v>178</v>
      </c>
      <c r="RN70" s="2" t="s">
        <v>166</v>
      </c>
      <c r="RO70" s="2" t="s">
        <v>132</v>
      </c>
      <c r="RP70" s="2" t="s">
        <v>132</v>
      </c>
      <c r="RQ70" s="2" t="s">
        <v>142</v>
      </c>
      <c r="RR70" s="2" t="s">
        <v>132</v>
      </c>
    </row>
    <row r="71">
      <c r="A71" s="2" t="s">
        <v>1432</v>
      </c>
      <c r="B71" s="2" t="s">
        <v>121</v>
      </c>
      <c r="C71" s="2" t="s">
        <v>122</v>
      </c>
      <c r="D71" s="2" t="s">
        <v>1104</v>
      </c>
      <c r="E71" s="2" t="s">
        <v>1105</v>
      </c>
      <c r="F71" s="2" t="s">
        <v>1433</v>
      </c>
      <c r="G71" s="2" t="s">
        <v>1433</v>
      </c>
      <c r="H71" s="2" t="s">
        <v>1433</v>
      </c>
      <c r="I71" s="2" t="s">
        <v>1434</v>
      </c>
      <c r="J71" s="2" t="s">
        <v>127</v>
      </c>
      <c r="K71" s="2" t="s">
        <v>1435</v>
      </c>
      <c r="L71" s="3">
        <v>41.69</v>
      </c>
      <c r="M71" s="3">
        <v>43.77</v>
      </c>
      <c r="N71" s="3">
        <v>89.24</v>
      </c>
      <c r="O71" s="2" t="s">
        <v>129</v>
      </c>
      <c r="P71" s="2" t="s">
        <v>640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315</v>
      </c>
      <c r="V71" s="2" t="s">
        <v>1191</v>
      </c>
      <c r="W71" s="2" t="s">
        <v>136</v>
      </c>
      <c r="X71" s="2" t="s">
        <v>132</v>
      </c>
      <c r="Y71" s="2" t="s">
        <v>1436</v>
      </c>
      <c r="Z71" s="4">
        <v>112</v>
      </c>
      <c r="AA71" s="4">
        <f>=ROUNDDOWN(37.3333333333333,0)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0.9068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208</v>
      </c>
      <c r="AQ71" s="8">
        <v>11077.16</v>
      </c>
      <c r="AR71" s="4">
        <v>308</v>
      </c>
      <c r="AS71" s="8">
        <v>16607.52</v>
      </c>
      <c r="AT71" s="7">
        <v>-0.3247</v>
      </c>
      <c r="AU71" s="7">
        <v>-0.333</v>
      </c>
      <c r="AV71" s="4">
        <v>208</v>
      </c>
      <c r="AW71" s="8">
        <v>11077.16</v>
      </c>
      <c r="AX71" s="4">
        <v>308</v>
      </c>
      <c r="AY71" s="8">
        <v>16607.52</v>
      </c>
      <c r="AZ71" s="7">
        <v>-0.3247</v>
      </c>
      <c r="BA71" s="7">
        <v>-0.333</v>
      </c>
      <c r="BB71" s="7">
        <v>1</v>
      </c>
      <c r="BC71" s="4">
        <v>208</v>
      </c>
      <c r="BD71" s="8">
        <v>11077.16</v>
      </c>
      <c r="BE71" s="4">
        <v>308</v>
      </c>
      <c r="BF71" s="8">
        <v>16607.52</v>
      </c>
      <c r="BG71" s="7">
        <v>-0.3247</v>
      </c>
      <c r="BH71" s="7">
        <v>-0.333</v>
      </c>
      <c r="BI71" s="7">
        <v>1</v>
      </c>
      <c r="BJ71" s="4">
        <v>208</v>
      </c>
      <c r="BK71" s="8">
        <v>11077.16</v>
      </c>
      <c r="BL71" s="2" t="s">
        <v>1437</v>
      </c>
      <c r="BM71" s="7">
        <v>1</v>
      </c>
      <c r="BN71" s="7">
        <v>1</v>
      </c>
      <c r="BO71" s="4">
        <v>61</v>
      </c>
      <c r="BP71" s="8">
        <v>3425.15</v>
      </c>
      <c r="BQ71" s="4">
        <v>47</v>
      </c>
      <c r="BR71" s="8">
        <v>2639.05</v>
      </c>
      <c r="BS71" s="7">
        <v>0.2979</v>
      </c>
      <c r="BT71" s="7">
        <v>0.2979</v>
      </c>
      <c r="BU71" s="2" t="s">
        <v>140</v>
      </c>
      <c r="BV71" s="2" t="s">
        <v>129</v>
      </c>
      <c r="BW71" s="2" t="s">
        <v>132</v>
      </c>
      <c r="BX71" s="2" t="s">
        <v>1438</v>
      </c>
      <c r="BY71" s="2" t="s">
        <v>142</v>
      </c>
      <c r="BZ71" s="2" t="s">
        <v>132</v>
      </c>
      <c r="CA71" s="4">
        <v>4</v>
      </c>
      <c r="CB71" s="8">
        <v>150.77</v>
      </c>
      <c r="CC71" s="4">
        <v>5</v>
      </c>
      <c r="CD71" s="8">
        <v>256.36</v>
      </c>
      <c r="CE71" s="7">
        <v>-0.2</v>
      </c>
      <c r="CF71" s="7">
        <v>-0.4119</v>
      </c>
      <c r="CG71" s="2" t="s">
        <v>140</v>
      </c>
      <c r="CH71" s="2" t="s">
        <v>129</v>
      </c>
      <c r="CI71" s="2" t="s">
        <v>1439</v>
      </c>
      <c r="CJ71" s="2" t="s">
        <v>796</v>
      </c>
      <c r="CK71" s="2" t="s">
        <v>142</v>
      </c>
      <c r="CL71" s="2" t="s">
        <v>132</v>
      </c>
      <c r="CM71" s="4">
        <v>8</v>
      </c>
      <c r="CN71" s="8">
        <v>459.35</v>
      </c>
      <c r="CO71" s="4">
        <v>22</v>
      </c>
      <c r="CP71" s="8">
        <v>1220.94</v>
      </c>
      <c r="CQ71" s="7">
        <v>-0.6364</v>
      </c>
      <c r="CR71" s="7">
        <v>-0.6238</v>
      </c>
      <c r="CS71" s="2" t="s">
        <v>140</v>
      </c>
      <c r="CT71" s="2" t="s">
        <v>129</v>
      </c>
      <c r="CU71" s="2" t="s">
        <v>1436</v>
      </c>
      <c r="CV71" s="2" t="s">
        <v>1440</v>
      </c>
      <c r="CW71" s="2" t="s">
        <v>142</v>
      </c>
      <c r="CX71" s="2" t="s">
        <v>132</v>
      </c>
      <c r="CY71" s="4">
        <v>62</v>
      </c>
      <c r="CZ71" s="8">
        <v>3167.62</v>
      </c>
      <c r="DA71" s="4">
        <v>69</v>
      </c>
      <c r="DB71" s="8">
        <v>3679.77</v>
      </c>
      <c r="DC71" s="7">
        <v>-0.1014</v>
      </c>
      <c r="DD71" s="7">
        <v>-0.1392</v>
      </c>
      <c r="DE71" s="2" t="s">
        <v>140</v>
      </c>
      <c r="DF71" s="2" t="s">
        <v>129</v>
      </c>
      <c r="DG71" s="2" t="s">
        <v>1441</v>
      </c>
      <c r="DH71" s="2" t="s">
        <v>1442</v>
      </c>
      <c r="DI71" s="2" t="s">
        <v>142</v>
      </c>
      <c r="DJ71" s="2" t="s">
        <v>132</v>
      </c>
      <c r="DK71" s="4">
        <v>25</v>
      </c>
      <c r="DL71" s="8">
        <v>1285.73</v>
      </c>
      <c r="DM71" s="4">
        <v>92</v>
      </c>
      <c r="DN71" s="8">
        <v>4760.08</v>
      </c>
      <c r="DO71" s="7">
        <v>-0.7283</v>
      </c>
      <c r="DP71" s="7">
        <v>-0.7299</v>
      </c>
      <c r="DQ71" s="2" t="s">
        <v>140</v>
      </c>
      <c r="DR71" s="2" t="s">
        <v>129</v>
      </c>
      <c r="DS71" s="2" t="s">
        <v>1298</v>
      </c>
      <c r="DT71" s="2" t="s">
        <v>1137</v>
      </c>
      <c r="DU71" s="2" t="s">
        <v>142</v>
      </c>
      <c r="DV71" s="2" t="s">
        <v>132</v>
      </c>
      <c r="DW71" s="4">
        <v>4</v>
      </c>
      <c r="DX71" s="8">
        <v>221.15</v>
      </c>
      <c r="DY71" s="4">
        <v>14</v>
      </c>
      <c r="DZ71" s="8">
        <v>804.16</v>
      </c>
      <c r="EA71" s="7">
        <v>-0.7143</v>
      </c>
      <c r="EB71" s="7">
        <v>-0.725</v>
      </c>
      <c r="EC71" s="2" t="s">
        <v>140</v>
      </c>
      <c r="ED71" s="2" t="s">
        <v>129</v>
      </c>
      <c r="EE71" s="2" t="s">
        <v>1443</v>
      </c>
      <c r="EF71" s="2" t="s">
        <v>518</v>
      </c>
      <c r="EG71" s="2" t="s">
        <v>142</v>
      </c>
      <c r="EH71" s="2" t="s">
        <v>132</v>
      </c>
      <c r="EI71" s="4">
        <v>19</v>
      </c>
      <c r="EJ71" s="8">
        <v>1091.36</v>
      </c>
      <c r="EK71" s="4">
        <v>9</v>
      </c>
      <c r="EL71" s="8">
        <v>516.96</v>
      </c>
      <c r="EM71" s="7">
        <v>1.1111</v>
      </c>
      <c r="EN71" s="7">
        <v>1.1111</v>
      </c>
      <c r="EO71" s="2" t="s">
        <v>140</v>
      </c>
      <c r="EP71" s="2" t="s">
        <v>129</v>
      </c>
      <c r="EQ71" s="2" t="s">
        <v>986</v>
      </c>
      <c r="ER71" s="2" t="s">
        <v>174</v>
      </c>
      <c r="ES71" s="2" t="s">
        <v>142</v>
      </c>
      <c r="ET71" s="2" t="s">
        <v>132</v>
      </c>
      <c r="EU71" s="4"/>
      <c r="EV71" s="8"/>
      <c r="EW71" s="4"/>
      <c r="EX71" s="8"/>
      <c r="EY71" s="7"/>
      <c r="EZ71" s="7"/>
      <c r="FA71" s="2" t="s">
        <v>140</v>
      </c>
      <c r="FB71" s="2" t="s">
        <v>166</v>
      </c>
      <c r="FC71" s="2" t="s">
        <v>604</v>
      </c>
      <c r="FD71" s="2" t="s">
        <v>150</v>
      </c>
      <c r="FE71" s="2" t="s">
        <v>142</v>
      </c>
      <c r="FF71" s="2" t="s">
        <v>132</v>
      </c>
      <c r="FG71" s="4">
        <v>12</v>
      </c>
      <c r="FH71" s="8">
        <v>571.68</v>
      </c>
      <c r="FI71" s="4">
        <v>2</v>
      </c>
      <c r="FJ71" s="8">
        <v>103</v>
      </c>
      <c r="FK71" s="7">
        <v>5</v>
      </c>
      <c r="FL71" s="7">
        <v>4.5503</v>
      </c>
      <c r="FM71" s="2" t="s">
        <v>140</v>
      </c>
      <c r="FN71" s="2" t="s">
        <v>129</v>
      </c>
      <c r="FO71" s="2" t="s">
        <v>292</v>
      </c>
      <c r="FP71" s="2" t="s">
        <v>766</v>
      </c>
      <c r="FQ71" s="2" t="s">
        <v>142</v>
      </c>
      <c r="FR71" s="2" t="s">
        <v>132</v>
      </c>
      <c r="FS71" s="4">
        <v>1</v>
      </c>
      <c r="FT71" s="8">
        <v>47.28</v>
      </c>
      <c r="FU71" s="4"/>
      <c r="FV71" s="8"/>
      <c r="FW71" s="7"/>
      <c r="FX71" s="7"/>
      <c r="FY71" s="2" t="s">
        <v>140</v>
      </c>
      <c r="FZ71" s="2" t="s">
        <v>129</v>
      </c>
      <c r="GA71" s="2" t="s">
        <v>157</v>
      </c>
      <c r="GB71" s="2" t="s">
        <v>457</v>
      </c>
      <c r="GC71" s="2" t="s">
        <v>142</v>
      </c>
      <c r="GD71" s="2" t="s">
        <v>132</v>
      </c>
      <c r="GE71" s="4">
        <v>1</v>
      </c>
      <c r="GF71" s="8">
        <v>45.97</v>
      </c>
      <c r="GG71" s="4"/>
      <c r="GH71" s="8"/>
      <c r="GI71" s="7"/>
      <c r="GJ71" s="7"/>
      <c r="GK71" s="2" t="s">
        <v>140</v>
      </c>
      <c r="GL71" s="2" t="s">
        <v>129</v>
      </c>
      <c r="GM71" s="2" t="s">
        <v>1022</v>
      </c>
      <c r="GN71" s="2" t="s">
        <v>1085</v>
      </c>
      <c r="GO71" s="2" t="s">
        <v>142</v>
      </c>
      <c r="GP71" s="2" t="s">
        <v>132</v>
      </c>
      <c r="GQ71" s="4"/>
      <c r="GR71" s="8"/>
      <c r="GS71" s="4">
        <v>3</v>
      </c>
      <c r="GT71" s="8">
        <v>154.5</v>
      </c>
      <c r="GU71" s="7">
        <v>-1</v>
      </c>
      <c r="GV71" s="7">
        <v>-1</v>
      </c>
      <c r="GW71" s="2" t="s">
        <v>140</v>
      </c>
      <c r="GX71" s="2" t="s">
        <v>129</v>
      </c>
      <c r="GY71" s="2" t="s">
        <v>334</v>
      </c>
      <c r="GZ71" s="2" t="s">
        <v>1444</v>
      </c>
      <c r="HA71" s="2" t="s">
        <v>142</v>
      </c>
      <c r="HB71" s="2" t="s">
        <v>132</v>
      </c>
      <c r="HC71" s="4">
        <v>1</v>
      </c>
      <c r="HD71" s="8">
        <v>54.08</v>
      </c>
      <c r="HE71" s="4">
        <v>3</v>
      </c>
      <c r="HF71" s="8">
        <v>162.24</v>
      </c>
      <c r="HG71" s="7">
        <v>-0.6667</v>
      </c>
      <c r="HH71" s="7">
        <v>-0.6667</v>
      </c>
      <c r="HI71" s="2" t="s">
        <v>140</v>
      </c>
      <c r="HJ71" s="2" t="s">
        <v>129</v>
      </c>
      <c r="HK71" s="2" t="s">
        <v>233</v>
      </c>
      <c r="HL71" s="2" t="s">
        <v>444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165</v>
      </c>
      <c r="HV71" s="2" t="s">
        <v>129</v>
      </c>
      <c r="HW71" s="2" t="s">
        <v>132</v>
      </c>
      <c r="HX71" s="2" t="s">
        <v>132</v>
      </c>
      <c r="HY71" s="2" t="s">
        <v>142</v>
      </c>
      <c r="HZ71" s="2" t="s">
        <v>132</v>
      </c>
      <c r="IA71" s="4">
        <v>4</v>
      </c>
      <c r="IB71" s="8">
        <v>198.28</v>
      </c>
      <c r="IC71" s="4">
        <v>4</v>
      </c>
      <c r="ID71" s="8">
        <v>206</v>
      </c>
      <c r="IE71" s="7"/>
      <c r="IF71" s="7">
        <v>-0.0375</v>
      </c>
      <c r="IG71" s="2" t="s">
        <v>140</v>
      </c>
      <c r="IH71" s="2" t="s">
        <v>166</v>
      </c>
      <c r="II71" s="2" t="s">
        <v>512</v>
      </c>
      <c r="IJ71" s="2" t="s">
        <v>1445</v>
      </c>
      <c r="IK71" s="2" t="s">
        <v>142</v>
      </c>
      <c r="IL71" s="2" t="s">
        <v>132</v>
      </c>
      <c r="IM71" s="4">
        <v>2</v>
      </c>
      <c r="IN71" s="8">
        <v>102.9</v>
      </c>
      <c r="IO71" s="4">
        <v>3</v>
      </c>
      <c r="IP71" s="8">
        <v>166.86</v>
      </c>
      <c r="IQ71" s="7">
        <v>-0.3333</v>
      </c>
      <c r="IR71" s="7">
        <v>-0.3833</v>
      </c>
      <c r="IS71" s="2" t="s">
        <v>140</v>
      </c>
      <c r="IT71" s="2" t="s">
        <v>129</v>
      </c>
      <c r="IU71" s="2" t="s">
        <v>614</v>
      </c>
      <c r="IV71" s="2" t="s">
        <v>249</v>
      </c>
      <c r="IW71" s="2" t="s">
        <v>142</v>
      </c>
      <c r="IX71" s="2" t="s">
        <v>132</v>
      </c>
      <c r="IY71" s="4"/>
      <c r="IZ71" s="8"/>
      <c r="JA71" s="4"/>
      <c r="JB71" s="8"/>
      <c r="JC71" s="7"/>
      <c r="JD71" s="7"/>
      <c r="JE71" s="2" t="s">
        <v>159</v>
      </c>
      <c r="JF71" s="2" t="s">
        <v>129</v>
      </c>
      <c r="JG71" s="2" t="s">
        <v>132</v>
      </c>
      <c r="JH71" s="2" t="s">
        <v>132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140</v>
      </c>
      <c r="JR71" s="2" t="s">
        <v>129</v>
      </c>
      <c r="JS71" s="2" t="s">
        <v>300</v>
      </c>
      <c r="JT71" s="2" t="s">
        <v>132</v>
      </c>
      <c r="JU71" s="2" t="s">
        <v>142</v>
      </c>
      <c r="JV71" s="2" t="s">
        <v>132</v>
      </c>
      <c r="JW71" s="4">
        <v>1</v>
      </c>
      <c r="JX71" s="8">
        <v>89.24</v>
      </c>
      <c r="JY71" s="4"/>
      <c r="JZ71" s="8"/>
      <c r="KA71" s="7"/>
      <c r="KB71" s="7"/>
      <c r="KC71" s="2" t="s">
        <v>140</v>
      </c>
      <c r="KD71" s="2" t="s">
        <v>129</v>
      </c>
      <c r="KE71" s="2" t="s">
        <v>1446</v>
      </c>
      <c r="KF71" s="2" t="s">
        <v>1447</v>
      </c>
      <c r="KG71" s="2" t="s">
        <v>142</v>
      </c>
      <c r="KH71" s="2" t="s">
        <v>132</v>
      </c>
      <c r="KI71" s="4">
        <v>2</v>
      </c>
      <c r="KJ71" s="8">
        <v>111.24</v>
      </c>
      <c r="KK71" s="4"/>
      <c r="KL71" s="8"/>
      <c r="KM71" s="7"/>
      <c r="KN71" s="7"/>
      <c r="KO71" s="2" t="s">
        <v>140</v>
      </c>
      <c r="KP71" s="2" t="s">
        <v>166</v>
      </c>
      <c r="KQ71" s="2" t="s">
        <v>575</v>
      </c>
      <c r="KR71" s="2" t="s">
        <v>1060</v>
      </c>
      <c r="KS71" s="2" t="s">
        <v>142</v>
      </c>
      <c r="KT71" s="2" t="s">
        <v>132</v>
      </c>
      <c r="KU71" s="4">
        <v>1</v>
      </c>
      <c r="KV71" s="8">
        <v>55.36</v>
      </c>
      <c r="KW71" s="4">
        <v>35</v>
      </c>
      <c r="KX71" s="8">
        <v>1937.6</v>
      </c>
      <c r="KY71" s="7">
        <v>-0.9714</v>
      </c>
      <c r="KZ71" s="7">
        <v>-0.9714</v>
      </c>
      <c r="LA71" s="2" t="s">
        <v>140</v>
      </c>
      <c r="LB71" s="2" t="s">
        <v>177</v>
      </c>
      <c r="LC71" s="2" t="s">
        <v>1371</v>
      </c>
      <c r="LD71" s="2" t="s">
        <v>1019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178</v>
      </c>
      <c r="LN71" s="2" t="s">
        <v>129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159</v>
      </c>
      <c r="ML71" s="2" t="s">
        <v>129</v>
      </c>
      <c r="MM71" s="2" t="s">
        <v>132</v>
      </c>
      <c r="MN71" s="2" t="s">
        <v>132</v>
      </c>
      <c r="MO71" s="2" t="s">
        <v>142</v>
      </c>
      <c r="MP71" s="2" t="s">
        <v>132</v>
      </c>
      <c r="MQ71" s="4"/>
      <c r="MR71" s="8"/>
      <c r="MS71" s="4"/>
      <c r="MT71" s="8"/>
      <c r="MU71" s="7"/>
      <c r="MV71" s="7"/>
      <c r="MW71" s="2" t="s">
        <v>140</v>
      </c>
      <c r="MX71" s="2" t="s">
        <v>129</v>
      </c>
      <c r="MY71" s="2" t="s">
        <v>917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178</v>
      </c>
      <c r="NV71" s="2" t="s">
        <v>129</v>
      </c>
      <c r="NW71" s="2" t="s">
        <v>132</v>
      </c>
      <c r="NX71" s="2" t="s">
        <v>132</v>
      </c>
      <c r="NY71" s="2" t="s">
        <v>142</v>
      </c>
      <c r="NZ71" s="2" t="s">
        <v>132</v>
      </c>
      <c r="OA71" s="4"/>
      <c r="OB71" s="8"/>
      <c r="OC71" s="4"/>
      <c r="OD71" s="8"/>
      <c r="OE71" s="7"/>
      <c r="OF71" s="7"/>
      <c r="OG71" s="2" t="s">
        <v>178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181</v>
      </c>
      <c r="OT71" s="2" t="s">
        <v>129</v>
      </c>
      <c r="OU71" s="2" t="s">
        <v>132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178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178</v>
      </c>
      <c r="PR71" s="2" t="s">
        <v>166</v>
      </c>
      <c r="PS71" s="2" t="s">
        <v>132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159</v>
      </c>
      <c r="RB71" s="2" t="s">
        <v>166</v>
      </c>
      <c r="RC71" s="2" t="s">
        <v>132</v>
      </c>
      <c r="RD71" s="2" t="s">
        <v>132</v>
      </c>
      <c r="RE71" s="2" t="s">
        <v>142</v>
      </c>
      <c r="RF71" s="2" t="s">
        <v>132</v>
      </c>
      <c r="RG71" s="4"/>
      <c r="RH71" s="8"/>
      <c r="RI71" s="4"/>
      <c r="RJ71" s="8"/>
      <c r="RK71" s="7"/>
      <c r="RL71" s="7"/>
      <c r="RM71" s="2" t="s">
        <v>178</v>
      </c>
      <c r="RN71" s="2" t="s">
        <v>129</v>
      </c>
      <c r="RO71" s="2" t="s">
        <v>132</v>
      </c>
      <c r="RP71" s="2" t="s">
        <v>132</v>
      </c>
      <c r="RQ71" s="2" t="s">
        <v>142</v>
      </c>
      <c r="RR71" s="2" t="s">
        <v>183</v>
      </c>
    </row>
    <row r="72">
      <c r="A72" s="2" t="s">
        <v>1448</v>
      </c>
      <c r="B72" s="2" t="s">
        <v>121</v>
      </c>
      <c r="C72" s="2" t="s">
        <v>122</v>
      </c>
      <c r="D72" s="2" t="s">
        <v>1104</v>
      </c>
      <c r="E72" s="2" t="s">
        <v>1105</v>
      </c>
      <c r="F72" s="2" t="s">
        <v>1449</v>
      </c>
      <c r="G72" s="2" t="s">
        <v>1449</v>
      </c>
      <c r="H72" s="2" t="s">
        <v>1449</v>
      </c>
      <c r="I72" s="2" t="s">
        <v>1450</v>
      </c>
      <c r="J72" s="2" t="s">
        <v>127</v>
      </c>
      <c r="K72" s="2" t="s">
        <v>1451</v>
      </c>
      <c r="L72" s="3">
        <v>69.49</v>
      </c>
      <c r="M72" s="3">
        <v>72.96</v>
      </c>
      <c r="N72" s="3">
        <v>269</v>
      </c>
      <c r="O72" s="2" t="s">
        <v>421</v>
      </c>
      <c r="P72" s="2" t="s">
        <v>1452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468</v>
      </c>
      <c r="V72" s="2" t="s">
        <v>815</v>
      </c>
      <c r="W72" s="2" t="s">
        <v>247</v>
      </c>
      <c r="X72" s="2" t="s">
        <v>132</v>
      </c>
      <c r="Y72" s="2" t="s">
        <v>690</v>
      </c>
      <c r="Z72" s="4"/>
      <c r="AA72" s="4">
        <f>=ROUNDDOWN({0},0)</f>
      </c>
      <c r="AB72" s="5">
        <v>1.6</v>
      </c>
      <c r="AC72" s="2" t="s">
        <v>132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83</v>
      </c>
      <c r="AQ72" s="8">
        <v>10871.78</v>
      </c>
      <c r="AR72" s="4">
        <v>5</v>
      </c>
      <c r="AS72" s="8">
        <v>937.75</v>
      </c>
      <c r="AT72" s="7">
        <v>15.6</v>
      </c>
      <c r="AU72" s="7">
        <v>10.5935</v>
      </c>
      <c r="AV72" s="4">
        <v>83</v>
      </c>
      <c r="AW72" s="8">
        <v>10871.78</v>
      </c>
      <c r="AX72" s="4">
        <v>5</v>
      </c>
      <c r="AY72" s="8">
        <v>937.75</v>
      </c>
      <c r="AZ72" s="7">
        <v>15.6</v>
      </c>
      <c r="BA72" s="7">
        <v>10.5935</v>
      </c>
      <c r="BB72" s="7">
        <v>1</v>
      </c>
      <c r="BC72" s="4">
        <v>83</v>
      </c>
      <c r="BD72" s="8">
        <v>10871.78</v>
      </c>
      <c r="BE72" s="4">
        <v>5</v>
      </c>
      <c r="BF72" s="8">
        <v>937.75</v>
      </c>
      <c r="BG72" s="7">
        <v>15.6</v>
      </c>
      <c r="BH72" s="7">
        <v>10.5935</v>
      </c>
      <c r="BI72" s="7">
        <v>1</v>
      </c>
      <c r="BJ72" s="4">
        <v>83</v>
      </c>
      <c r="BK72" s="8">
        <v>10871.78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83</v>
      </c>
      <c r="CN72" s="8">
        <v>10871.78</v>
      </c>
      <c r="CO72" s="4">
        <v>5</v>
      </c>
      <c r="CP72" s="8">
        <v>937.75</v>
      </c>
      <c r="CQ72" s="7">
        <v>15.6</v>
      </c>
      <c r="CR72" s="7">
        <v>10.5935</v>
      </c>
      <c r="CS72" s="2" t="s">
        <v>140</v>
      </c>
      <c r="CT72" s="2" t="s">
        <v>166</v>
      </c>
      <c r="CU72" s="2" t="s">
        <v>690</v>
      </c>
      <c r="CV72" s="2" t="s">
        <v>1453</v>
      </c>
      <c r="CW72" s="2" t="s">
        <v>142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132</v>
      </c>
      <c r="FB72" s="2" t="s">
        <v>132</v>
      </c>
      <c r="FC72" s="2" t="s">
        <v>132</v>
      </c>
      <c r="FD72" s="2" t="s">
        <v>132</v>
      </c>
      <c r="FE72" s="2" t="s">
        <v>132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/>
      <c r="JL72" s="8"/>
      <c r="JM72" s="4"/>
      <c r="JN72" s="8"/>
      <c r="JO72" s="7"/>
      <c r="JP72" s="7"/>
      <c r="JQ72" s="2" t="s">
        <v>140</v>
      </c>
      <c r="JR72" s="2" t="s">
        <v>166</v>
      </c>
      <c r="JS72" s="2" t="s">
        <v>484</v>
      </c>
      <c r="JT72" s="2" t="s">
        <v>132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140</v>
      </c>
      <c r="KD72" s="2" t="s">
        <v>166</v>
      </c>
      <c r="KE72" s="2" t="s">
        <v>866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1454</v>
      </c>
      <c r="B73" s="2" t="s">
        <v>121</v>
      </c>
      <c r="C73" s="2" t="s">
        <v>122</v>
      </c>
      <c r="D73" s="2" t="s">
        <v>1104</v>
      </c>
      <c r="E73" s="2" t="s">
        <v>1105</v>
      </c>
      <c r="F73" s="2" t="s">
        <v>1455</v>
      </c>
      <c r="G73" s="2" t="s">
        <v>1455</v>
      </c>
      <c r="H73" s="2" t="s">
        <v>1455</v>
      </c>
      <c r="I73" s="2" t="s">
        <v>1456</v>
      </c>
      <c r="J73" s="2" t="s">
        <v>127</v>
      </c>
      <c r="K73" s="2" t="s">
        <v>1457</v>
      </c>
      <c r="L73" s="3">
        <v>63.9</v>
      </c>
      <c r="M73" s="3">
        <v>67.1</v>
      </c>
      <c r="N73" s="3">
        <v>127.49</v>
      </c>
      <c r="O73" s="2" t="s">
        <v>655</v>
      </c>
      <c r="P73" s="2" t="s">
        <v>422</v>
      </c>
      <c r="Q73" s="2" t="s">
        <v>131</v>
      </c>
      <c r="R73" s="2" t="s">
        <v>132</v>
      </c>
      <c r="S73" s="2" t="s">
        <v>1458</v>
      </c>
      <c r="T73" s="2" t="s">
        <v>132</v>
      </c>
      <c r="U73" s="2" t="s">
        <v>315</v>
      </c>
      <c r="V73" s="2" t="s">
        <v>815</v>
      </c>
      <c r="W73" s="2" t="s">
        <v>247</v>
      </c>
      <c r="X73" s="2" t="s">
        <v>247</v>
      </c>
      <c r="Y73" s="2" t="s">
        <v>1459</v>
      </c>
      <c r="Z73" s="4"/>
      <c r="AA73" s="4">
        <f>=ROUNDDOWN({0},0)</f>
      </c>
      <c r="AB73" s="5">
        <v>3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128</v>
      </c>
      <c r="AQ73" s="8">
        <v>9397.68</v>
      </c>
      <c r="AR73" s="4">
        <v>285</v>
      </c>
      <c r="AS73" s="8">
        <v>21855.36</v>
      </c>
      <c r="AT73" s="7">
        <v>-0.5509</v>
      </c>
      <c r="AU73" s="7">
        <v>-0.57</v>
      </c>
      <c r="AV73" s="4">
        <v>128</v>
      </c>
      <c r="AW73" s="8">
        <v>9397.68</v>
      </c>
      <c r="AX73" s="4">
        <v>285</v>
      </c>
      <c r="AY73" s="8">
        <v>21855.36</v>
      </c>
      <c r="AZ73" s="7">
        <v>-0.5509</v>
      </c>
      <c r="BA73" s="7">
        <v>-0.57</v>
      </c>
      <c r="BB73" s="7">
        <v>1</v>
      </c>
      <c r="BC73" s="4">
        <v>128</v>
      </c>
      <c r="BD73" s="8">
        <v>9397.68</v>
      </c>
      <c r="BE73" s="4">
        <v>285</v>
      </c>
      <c r="BF73" s="8">
        <v>21855.36</v>
      </c>
      <c r="BG73" s="7">
        <v>-0.5509</v>
      </c>
      <c r="BH73" s="7">
        <v>-0.57</v>
      </c>
      <c r="BI73" s="7">
        <v>1</v>
      </c>
      <c r="BJ73" s="4">
        <v>128</v>
      </c>
      <c r="BK73" s="8">
        <v>9397.68</v>
      </c>
      <c r="BL73" s="2" t="s">
        <v>1460</v>
      </c>
      <c r="BM73" s="7">
        <v>1</v>
      </c>
      <c r="BN73" s="7">
        <v>1</v>
      </c>
      <c r="BO73" s="4">
        <v>25</v>
      </c>
      <c r="BP73" s="8">
        <v>1973.5</v>
      </c>
      <c r="BQ73" s="4">
        <v>35</v>
      </c>
      <c r="BR73" s="8">
        <v>2762.9</v>
      </c>
      <c r="BS73" s="7">
        <v>-0.2857</v>
      </c>
      <c r="BT73" s="7">
        <v>-0.2857</v>
      </c>
      <c r="BU73" s="2" t="s">
        <v>140</v>
      </c>
      <c r="BV73" s="2" t="s">
        <v>166</v>
      </c>
      <c r="BW73" s="2" t="s">
        <v>132</v>
      </c>
      <c r="BX73" s="2" t="s">
        <v>515</v>
      </c>
      <c r="BY73" s="2" t="s">
        <v>142</v>
      </c>
      <c r="BZ73" s="2" t="s">
        <v>132</v>
      </c>
      <c r="CA73" s="4">
        <v>6</v>
      </c>
      <c r="CB73" s="8">
        <v>369.9</v>
      </c>
      <c r="CC73" s="4">
        <v>15</v>
      </c>
      <c r="CD73" s="8">
        <v>1043.8</v>
      </c>
      <c r="CE73" s="7">
        <v>-0.6</v>
      </c>
      <c r="CF73" s="7">
        <v>-0.6456</v>
      </c>
      <c r="CG73" s="2" t="s">
        <v>140</v>
      </c>
      <c r="CH73" s="2" t="s">
        <v>166</v>
      </c>
      <c r="CI73" s="2" t="s">
        <v>993</v>
      </c>
      <c r="CJ73" s="2" t="s">
        <v>1461</v>
      </c>
      <c r="CK73" s="2" t="s">
        <v>142</v>
      </c>
      <c r="CL73" s="2" t="s">
        <v>132</v>
      </c>
      <c r="CM73" s="4">
        <v>22</v>
      </c>
      <c r="CN73" s="8">
        <v>1603.95</v>
      </c>
      <c r="CO73" s="4">
        <v>40</v>
      </c>
      <c r="CP73" s="8">
        <v>3070.65</v>
      </c>
      <c r="CQ73" s="7">
        <v>-0.45</v>
      </c>
      <c r="CR73" s="7">
        <v>-0.4777</v>
      </c>
      <c r="CS73" s="2" t="s">
        <v>140</v>
      </c>
      <c r="CT73" s="2" t="s">
        <v>166</v>
      </c>
      <c r="CU73" s="2" t="s">
        <v>1459</v>
      </c>
      <c r="CV73" s="2" t="s">
        <v>1462</v>
      </c>
      <c r="CW73" s="2" t="s">
        <v>142</v>
      </c>
      <c r="CX73" s="2" t="s">
        <v>132</v>
      </c>
      <c r="CY73" s="4">
        <v>7</v>
      </c>
      <c r="CZ73" s="8">
        <v>517.72</v>
      </c>
      <c r="DA73" s="4">
        <v>35</v>
      </c>
      <c r="DB73" s="8">
        <v>2588.6</v>
      </c>
      <c r="DC73" s="7">
        <v>-0.8</v>
      </c>
      <c r="DD73" s="7">
        <v>-0.8</v>
      </c>
      <c r="DE73" s="2" t="s">
        <v>140</v>
      </c>
      <c r="DF73" s="2" t="s">
        <v>166</v>
      </c>
      <c r="DG73" s="2" t="s">
        <v>980</v>
      </c>
      <c r="DH73" s="2" t="s">
        <v>1463</v>
      </c>
      <c r="DI73" s="2" t="s">
        <v>142</v>
      </c>
      <c r="DJ73" s="2" t="s">
        <v>132</v>
      </c>
      <c r="DK73" s="4">
        <v>10</v>
      </c>
      <c r="DL73" s="8">
        <v>717.4</v>
      </c>
      <c r="DM73" s="4">
        <v>32</v>
      </c>
      <c r="DN73" s="8">
        <v>2295.68</v>
      </c>
      <c r="DO73" s="7">
        <v>-0.6875</v>
      </c>
      <c r="DP73" s="7">
        <v>-0.6875</v>
      </c>
      <c r="DQ73" s="2" t="s">
        <v>140</v>
      </c>
      <c r="DR73" s="2" t="s">
        <v>166</v>
      </c>
      <c r="DS73" s="2" t="s">
        <v>1140</v>
      </c>
      <c r="DT73" s="2" t="s">
        <v>1464</v>
      </c>
      <c r="DU73" s="2" t="s">
        <v>142</v>
      </c>
      <c r="DV73" s="2" t="s">
        <v>132</v>
      </c>
      <c r="DW73" s="4">
        <v>6</v>
      </c>
      <c r="DX73" s="8">
        <v>477.84</v>
      </c>
      <c r="DY73" s="4">
        <v>26</v>
      </c>
      <c r="DZ73" s="8">
        <v>2070.64</v>
      </c>
      <c r="EA73" s="7">
        <v>-0.7692</v>
      </c>
      <c r="EB73" s="7">
        <v>-0.7692</v>
      </c>
      <c r="EC73" s="2" t="s">
        <v>140</v>
      </c>
      <c r="ED73" s="2" t="s">
        <v>166</v>
      </c>
      <c r="EE73" s="2" t="s">
        <v>1465</v>
      </c>
      <c r="EF73" s="2" t="s">
        <v>1466</v>
      </c>
      <c r="EG73" s="2" t="s">
        <v>142</v>
      </c>
      <c r="EH73" s="2" t="s">
        <v>132</v>
      </c>
      <c r="EI73" s="4">
        <v>5</v>
      </c>
      <c r="EJ73" s="8">
        <v>405</v>
      </c>
      <c r="EK73" s="4">
        <v>18</v>
      </c>
      <c r="EL73" s="8">
        <v>1458</v>
      </c>
      <c r="EM73" s="7">
        <v>-0.7222</v>
      </c>
      <c r="EN73" s="7">
        <v>-0.7222</v>
      </c>
      <c r="EO73" s="2" t="s">
        <v>140</v>
      </c>
      <c r="EP73" s="2" t="s">
        <v>166</v>
      </c>
      <c r="EQ73" s="2" t="s">
        <v>986</v>
      </c>
      <c r="ER73" s="2" t="s">
        <v>518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140</v>
      </c>
      <c r="FB73" s="2" t="s">
        <v>166</v>
      </c>
      <c r="FC73" s="2" t="s">
        <v>988</v>
      </c>
      <c r="FD73" s="2" t="s">
        <v>152</v>
      </c>
      <c r="FE73" s="2" t="s">
        <v>142</v>
      </c>
      <c r="FF73" s="2" t="s">
        <v>132</v>
      </c>
      <c r="FG73" s="4">
        <v>14</v>
      </c>
      <c r="FH73" s="8">
        <v>961.74</v>
      </c>
      <c r="FI73" s="4">
        <v>3</v>
      </c>
      <c r="FJ73" s="8">
        <v>223.65</v>
      </c>
      <c r="FK73" s="7">
        <v>3.6667</v>
      </c>
      <c r="FL73" s="7">
        <v>3.3002</v>
      </c>
      <c r="FM73" s="2" t="s">
        <v>140</v>
      </c>
      <c r="FN73" s="2" t="s">
        <v>166</v>
      </c>
      <c r="FO73" s="2" t="s">
        <v>292</v>
      </c>
      <c r="FP73" s="2" t="s">
        <v>1467</v>
      </c>
      <c r="FQ73" s="2" t="s">
        <v>142</v>
      </c>
      <c r="FR73" s="2" t="s">
        <v>132</v>
      </c>
      <c r="FS73" s="4">
        <v>9</v>
      </c>
      <c r="FT73" s="8">
        <v>639.08</v>
      </c>
      <c r="FU73" s="4">
        <v>27</v>
      </c>
      <c r="FV73" s="8">
        <v>2113.37</v>
      </c>
      <c r="FW73" s="7">
        <v>-0.6667</v>
      </c>
      <c r="FX73" s="7">
        <v>-0.6976</v>
      </c>
      <c r="FY73" s="2" t="s">
        <v>140</v>
      </c>
      <c r="FZ73" s="2" t="s">
        <v>166</v>
      </c>
      <c r="GA73" s="2" t="s">
        <v>790</v>
      </c>
      <c r="GB73" s="2" t="s">
        <v>1468</v>
      </c>
      <c r="GC73" s="2" t="s">
        <v>142</v>
      </c>
      <c r="GD73" s="2" t="s">
        <v>132</v>
      </c>
      <c r="GE73" s="4">
        <v>5</v>
      </c>
      <c r="GF73" s="8">
        <v>369.8</v>
      </c>
      <c r="GG73" s="4">
        <v>4</v>
      </c>
      <c r="GH73" s="8">
        <v>295.84</v>
      </c>
      <c r="GI73" s="7">
        <v>0.25</v>
      </c>
      <c r="GJ73" s="7">
        <v>0.25</v>
      </c>
      <c r="GK73" s="2" t="s">
        <v>140</v>
      </c>
      <c r="GL73" s="2" t="s">
        <v>166</v>
      </c>
      <c r="GM73" s="2" t="s">
        <v>1022</v>
      </c>
      <c r="GN73" s="2" t="s">
        <v>1023</v>
      </c>
      <c r="GO73" s="2" t="s">
        <v>142</v>
      </c>
      <c r="GP73" s="2" t="s">
        <v>132</v>
      </c>
      <c r="GQ73" s="4">
        <v>13</v>
      </c>
      <c r="GR73" s="8">
        <v>909.54</v>
      </c>
      <c r="GS73" s="4">
        <v>3</v>
      </c>
      <c r="GT73" s="8">
        <v>223.65</v>
      </c>
      <c r="GU73" s="7">
        <v>3.3333</v>
      </c>
      <c r="GV73" s="7">
        <v>3.0668</v>
      </c>
      <c r="GW73" s="2" t="s">
        <v>140</v>
      </c>
      <c r="GX73" s="2" t="s">
        <v>166</v>
      </c>
      <c r="GY73" s="2" t="s">
        <v>334</v>
      </c>
      <c r="GZ73" s="2" t="s">
        <v>1469</v>
      </c>
      <c r="HA73" s="2" t="s">
        <v>142</v>
      </c>
      <c r="HB73" s="2" t="s">
        <v>132</v>
      </c>
      <c r="HC73" s="4"/>
      <c r="HD73" s="8"/>
      <c r="HE73" s="4">
        <v>1</v>
      </c>
      <c r="HF73" s="8">
        <v>78.28</v>
      </c>
      <c r="HG73" s="7">
        <v>-1</v>
      </c>
      <c r="HH73" s="7">
        <v>-1</v>
      </c>
      <c r="HI73" s="2" t="s">
        <v>140</v>
      </c>
      <c r="HJ73" s="2" t="s">
        <v>166</v>
      </c>
      <c r="HK73" s="2" t="s">
        <v>233</v>
      </c>
      <c r="HL73" s="2" t="s">
        <v>1470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165</v>
      </c>
      <c r="HV73" s="2" t="s">
        <v>166</v>
      </c>
      <c r="HW73" s="2" t="s">
        <v>132</v>
      </c>
      <c r="HX73" s="2" t="s">
        <v>132</v>
      </c>
      <c r="HY73" s="2" t="s">
        <v>142</v>
      </c>
      <c r="HZ73" s="2" t="s">
        <v>132</v>
      </c>
      <c r="IA73" s="4">
        <v>2</v>
      </c>
      <c r="IB73" s="8">
        <v>134.19</v>
      </c>
      <c r="IC73" s="4">
        <v>1</v>
      </c>
      <c r="ID73" s="8">
        <v>74.55</v>
      </c>
      <c r="IE73" s="7">
        <v>1</v>
      </c>
      <c r="IF73" s="7">
        <v>0.8</v>
      </c>
      <c r="IG73" s="2" t="s">
        <v>140</v>
      </c>
      <c r="IH73" s="2" t="s">
        <v>166</v>
      </c>
      <c r="II73" s="2" t="s">
        <v>167</v>
      </c>
      <c r="IJ73" s="2" t="s">
        <v>1404</v>
      </c>
      <c r="IK73" s="2" t="s">
        <v>142</v>
      </c>
      <c r="IL73" s="2" t="s">
        <v>132</v>
      </c>
      <c r="IM73" s="4">
        <v>1</v>
      </c>
      <c r="IN73" s="8">
        <v>76.49</v>
      </c>
      <c r="IO73" s="4"/>
      <c r="IP73" s="8"/>
      <c r="IQ73" s="7"/>
      <c r="IR73" s="7"/>
      <c r="IS73" s="2" t="s">
        <v>140</v>
      </c>
      <c r="IT73" s="2" t="s">
        <v>166</v>
      </c>
      <c r="IU73" s="2" t="s">
        <v>363</v>
      </c>
      <c r="IV73" s="2" t="s">
        <v>521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159</v>
      </c>
      <c r="JF73" s="2" t="s">
        <v>166</v>
      </c>
      <c r="JG73" s="2" t="s">
        <v>132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140</v>
      </c>
      <c r="JR73" s="2" t="s">
        <v>166</v>
      </c>
      <c r="JS73" s="2" t="s">
        <v>300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140</v>
      </c>
      <c r="KD73" s="2" t="s">
        <v>166</v>
      </c>
      <c r="KE73" s="2" t="s">
        <v>1465</v>
      </c>
      <c r="KF73" s="2" t="s">
        <v>1239</v>
      </c>
      <c r="KG73" s="2" t="s">
        <v>142</v>
      </c>
      <c r="KH73" s="2" t="s">
        <v>132</v>
      </c>
      <c r="KI73" s="4">
        <v>3</v>
      </c>
      <c r="KJ73" s="8">
        <v>241.53</v>
      </c>
      <c r="KK73" s="4">
        <v>3</v>
      </c>
      <c r="KL73" s="8">
        <v>241.53</v>
      </c>
      <c r="KM73" s="7"/>
      <c r="KN73" s="7"/>
      <c r="KO73" s="2" t="s">
        <v>140</v>
      </c>
      <c r="KP73" s="2" t="s">
        <v>166</v>
      </c>
      <c r="KQ73" s="2" t="s">
        <v>575</v>
      </c>
      <c r="KR73" s="2" t="s">
        <v>1471</v>
      </c>
      <c r="KS73" s="2" t="s">
        <v>142</v>
      </c>
      <c r="KT73" s="2" t="s">
        <v>132</v>
      </c>
      <c r="KU73" s="4"/>
      <c r="KV73" s="8"/>
      <c r="KW73" s="4">
        <v>42</v>
      </c>
      <c r="KX73" s="8">
        <v>3314.22</v>
      </c>
      <c r="KY73" s="7">
        <v>-1</v>
      </c>
      <c r="KZ73" s="7">
        <v>-1</v>
      </c>
      <c r="LA73" s="2" t="s">
        <v>140</v>
      </c>
      <c r="LB73" s="2" t="s">
        <v>166</v>
      </c>
      <c r="LC73" s="2" t="s">
        <v>1140</v>
      </c>
      <c r="LD73" s="2" t="s">
        <v>986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178</v>
      </c>
      <c r="LN73" s="2" t="s">
        <v>166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159</v>
      </c>
      <c r="ML73" s="2" t="s">
        <v>166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140</v>
      </c>
      <c r="MX73" s="2" t="s">
        <v>166</v>
      </c>
      <c r="MY73" s="2" t="s">
        <v>179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178</v>
      </c>
      <c r="NV73" s="2" t="s">
        <v>166</v>
      </c>
      <c r="NW73" s="2" t="s">
        <v>132</v>
      </c>
      <c r="NX73" s="2" t="s">
        <v>132</v>
      </c>
      <c r="NY73" s="2" t="s">
        <v>142</v>
      </c>
      <c r="NZ73" s="2" t="s">
        <v>132</v>
      </c>
      <c r="OA73" s="4"/>
      <c r="OB73" s="8"/>
      <c r="OC73" s="4"/>
      <c r="OD73" s="8"/>
      <c r="OE73" s="7"/>
      <c r="OF73" s="7"/>
      <c r="OG73" s="2" t="s">
        <v>178</v>
      </c>
      <c r="OH73" s="2" t="s">
        <v>166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181</v>
      </c>
      <c r="OT73" s="2" t="s">
        <v>166</v>
      </c>
      <c r="OU73" s="2" t="s">
        <v>132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181</v>
      </c>
      <c r="PF73" s="2" t="s">
        <v>166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178</v>
      </c>
      <c r="PR73" s="2" t="s">
        <v>166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159</v>
      </c>
      <c r="RB73" s="2" t="s">
        <v>166</v>
      </c>
      <c r="RC73" s="2" t="s">
        <v>132</v>
      </c>
      <c r="RD73" s="2" t="s">
        <v>132</v>
      </c>
      <c r="RE73" s="2" t="s">
        <v>142</v>
      </c>
      <c r="RF73" s="2" t="s">
        <v>132</v>
      </c>
      <c r="RG73" s="4"/>
      <c r="RH73" s="8"/>
      <c r="RI73" s="4"/>
      <c r="RJ73" s="8"/>
      <c r="RK73" s="7"/>
      <c r="RL73" s="7"/>
      <c r="RM73" s="2" t="s">
        <v>178</v>
      </c>
      <c r="RN73" s="2" t="s">
        <v>166</v>
      </c>
      <c r="RO73" s="2" t="s">
        <v>132</v>
      </c>
      <c r="RP73" s="2" t="s">
        <v>132</v>
      </c>
      <c r="RQ73" s="2" t="s">
        <v>142</v>
      </c>
      <c r="RR73" s="2" t="s">
        <v>132</v>
      </c>
    </row>
    <row r="74">
      <c r="A74" s="2" t="s">
        <v>1472</v>
      </c>
      <c r="B74" s="2" t="s">
        <v>121</v>
      </c>
      <c r="C74" s="2" t="s">
        <v>122</v>
      </c>
      <c r="D74" s="2" t="s">
        <v>1104</v>
      </c>
      <c r="E74" s="2" t="s">
        <v>1105</v>
      </c>
      <c r="F74" s="2" t="s">
        <v>1473</v>
      </c>
      <c r="G74" s="2" t="s">
        <v>1473</v>
      </c>
      <c r="H74" s="2" t="s">
        <v>1473</v>
      </c>
      <c r="I74" s="2" t="s">
        <v>1474</v>
      </c>
      <c r="J74" s="2" t="s">
        <v>127</v>
      </c>
      <c r="K74" s="2" t="s">
        <v>313</v>
      </c>
      <c r="L74" s="3">
        <v>54.86</v>
      </c>
      <c r="M74" s="3">
        <v>57.6</v>
      </c>
      <c r="N74" s="3">
        <v>212.5</v>
      </c>
      <c r="O74" s="2" t="s">
        <v>421</v>
      </c>
      <c r="P74" s="2" t="s">
        <v>1452</v>
      </c>
      <c r="Q74" s="2" t="s">
        <v>131</v>
      </c>
      <c r="R74" s="2" t="s">
        <v>18</v>
      </c>
      <c r="S74" s="2" t="s">
        <v>132</v>
      </c>
      <c r="T74" s="2" t="s">
        <v>132</v>
      </c>
      <c r="U74" s="2" t="s">
        <v>468</v>
      </c>
      <c r="V74" s="2" t="s">
        <v>1008</v>
      </c>
      <c r="W74" s="2" t="s">
        <v>1009</v>
      </c>
      <c r="X74" s="2" t="s">
        <v>891</v>
      </c>
      <c r="Y74" s="2" t="s">
        <v>690</v>
      </c>
      <c r="Z74" s="4"/>
      <c r="AA74" s="4">
        <f>=ROUNDDOWN({0},0)</f>
      </c>
      <c r="AB74" s="5">
        <v>1.7</v>
      </c>
      <c r="AC74" s="2" t="s">
        <v>132</v>
      </c>
      <c r="AD74" s="4"/>
      <c r="AE74" s="4"/>
      <c r="AF74" s="6"/>
      <c r="AG74" s="6"/>
      <c r="AH74" s="7">
        <v>0.9836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84</v>
      </c>
      <c r="AQ74" s="8">
        <v>8352.07</v>
      </c>
      <c r="AR74" s="4">
        <v>10</v>
      </c>
      <c r="AS74" s="8">
        <v>1480.64</v>
      </c>
      <c r="AT74" s="7">
        <v>7.4</v>
      </c>
      <c r="AU74" s="7">
        <v>4.6409</v>
      </c>
      <c r="AV74" s="4">
        <v>84</v>
      </c>
      <c r="AW74" s="8">
        <v>8352.07</v>
      </c>
      <c r="AX74" s="4">
        <v>10</v>
      </c>
      <c r="AY74" s="8">
        <v>1480.64</v>
      </c>
      <c r="AZ74" s="7">
        <v>7.4</v>
      </c>
      <c r="BA74" s="7">
        <v>4.6409</v>
      </c>
      <c r="BB74" s="7">
        <v>1</v>
      </c>
      <c r="BC74" s="4">
        <v>84</v>
      </c>
      <c r="BD74" s="8">
        <v>8352.07</v>
      </c>
      <c r="BE74" s="4">
        <v>10</v>
      </c>
      <c r="BF74" s="8">
        <v>1480.64</v>
      </c>
      <c r="BG74" s="7">
        <v>7.4</v>
      </c>
      <c r="BH74" s="7">
        <v>4.6409</v>
      </c>
      <c r="BI74" s="7">
        <v>1</v>
      </c>
      <c r="BJ74" s="4">
        <v>84</v>
      </c>
      <c r="BK74" s="8">
        <v>8352.07</v>
      </c>
      <c r="BL74" s="2" t="s">
        <v>1475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>
        <v>83</v>
      </c>
      <c r="CN74" s="8">
        <v>8227.66</v>
      </c>
      <c r="CO74" s="4">
        <v>10</v>
      </c>
      <c r="CP74" s="8">
        <v>1480.64</v>
      </c>
      <c r="CQ74" s="7">
        <v>7.3</v>
      </c>
      <c r="CR74" s="7">
        <v>4.5568</v>
      </c>
      <c r="CS74" s="2" t="s">
        <v>140</v>
      </c>
      <c r="CT74" s="2" t="s">
        <v>166</v>
      </c>
      <c r="CU74" s="2" t="s">
        <v>690</v>
      </c>
      <c r="CV74" s="2" t="s">
        <v>1476</v>
      </c>
      <c r="CW74" s="2" t="s">
        <v>142</v>
      </c>
      <c r="CX74" s="2" t="s">
        <v>132</v>
      </c>
      <c r="CY74" s="4"/>
      <c r="CZ74" s="8"/>
      <c r="DA74" s="4"/>
      <c r="DB74" s="8"/>
      <c r="DC74" s="7"/>
      <c r="DD74" s="7"/>
      <c r="DE74" s="2" t="s">
        <v>132</v>
      </c>
      <c r="DF74" s="2" t="s">
        <v>132</v>
      </c>
      <c r="DG74" s="2" t="s">
        <v>132</v>
      </c>
      <c r="DH74" s="2" t="s">
        <v>132</v>
      </c>
      <c r="DI74" s="2" t="s">
        <v>132</v>
      </c>
      <c r="DJ74" s="2" t="s">
        <v>132</v>
      </c>
      <c r="DK74" s="4"/>
      <c r="DL74" s="8"/>
      <c r="DM74" s="4"/>
      <c r="DN74" s="8"/>
      <c r="DO74" s="7"/>
      <c r="DP74" s="7"/>
      <c r="DQ74" s="2" t="s">
        <v>132</v>
      </c>
      <c r="DR74" s="2" t="s">
        <v>132</v>
      </c>
      <c r="DS74" s="2" t="s">
        <v>132</v>
      </c>
      <c r="DT74" s="2" t="s">
        <v>132</v>
      </c>
      <c r="DU74" s="2" t="s">
        <v>132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132</v>
      </c>
      <c r="GL74" s="2" t="s">
        <v>132</v>
      </c>
      <c r="GM74" s="2" t="s">
        <v>132</v>
      </c>
      <c r="GN74" s="2" t="s">
        <v>132</v>
      </c>
      <c r="GO74" s="2" t="s">
        <v>132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132</v>
      </c>
      <c r="HV74" s="2" t="s">
        <v>132</v>
      </c>
      <c r="HW74" s="2" t="s">
        <v>132</v>
      </c>
      <c r="HX74" s="2" t="s">
        <v>132</v>
      </c>
      <c r="HY74" s="2" t="s">
        <v>132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>
        <v>1</v>
      </c>
      <c r="JL74" s="8">
        <v>124.41</v>
      </c>
      <c r="JM74" s="4"/>
      <c r="JN74" s="8"/>
      <c r="JO74" s="7"/>
      <c r="JP74" s="7"/>
      <c r="JQ74" s="2" t="s">
        <v>140</v>
      </c>
      <c r="JR74" s="2" t="s">
        <v>166</v>
      </c>
      <c r="JS74" s="2" t="s">
        <v>484</v>
      </c>
      <c r="JT74" s="2" t="s">
        <v>1477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140</v>
      </c>
      <c r="KD74" s="2" t="s">
        <v>166</v>
      </c>
      <c r="KE74" s="2" t="s">
        <v>866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1478</v>
      </c>
      <c r="B75" s="2" t="s">
        <v>121</v>
      </c>
      <c r="C75" s="2" t="s">
        <v>122</v>
      </c>
      <c r="D75" s="2" t="s">
        <v>1104</v>
      </c>
      <c r="E75" s="2" t="s">
        <v>1105</v>
      </c>
      <c r="F75" s="2" t="s">
        <v>1479</v>
      </c>
      <c r="G75" s="2" t="s">
        <v>1479</v>
      </c>
      <c r="H75" s="2" t="s">
        <v>1479</v>
      </c>
      <c r="I75" s="2" t="s">
        <v>1480</v>
      </c>
      <c r="J75" s="2" t="s">
        <v>127</v>
      </c>
      <c r="K75" s="2" t="s">
        <v>281</v>
      </c>
      <c r="L75" s="3">
        <v>50.03</v>
      </c>
      <c r="M75" s="3">
        <v>52.53</v>
      </c>
      <c r="N75" s="3">
        <v>101.99</v>
      </c>
      <c r="O75" s="2" t="s">
        <v>129</v>
      </c>
      <c r="P75" s="2" t="s">
        <v>640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134</v>
      </c>
      <c r="V75" s="2" t="s">
        <v>815</v>
      </c>
      <c r="W75" s="2" t="s">
        <v>247</v>
      </c>
      <c r="X75" s="2" t="s">
        <v>132</v>
      </c>
      <c r="Y75" s="2" t="s">
        <v>1481</v>
      </c>
      <c r="Z75" s="4">
        <v>58</v>
      </c>
      <c r="AA75" s="4">
        <f>=ROUNDDOWN(29,0)</f>
      </c>
      <c r="AB75" s="5">
        <v>2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136</v>
      </c>
      <c r="AQ75" s="8">
        <v>8169.82</v>
      </c>
      <c r="AR75" s="4">
        <v>307</v>
      </c>
      <c r="AS75" s="8">
        <v>17565.87</v>
      </c>
      <c r="AT75" s="7">
        <v>-0.557</v>
      </c>
      <c r="AU75" s="7">
        <v>-0.5349</v>
      </c>
      <c r="AV75" s="4">
        <v>136</v>
      </c>
      <c r="AW75" s="8">
        <v>8169.82</v>
      </c>
      <c r="AX75" s="4">
        <v>307</v>
      </c>
      <c r="AY75" s="8">
        <v>17565.87</v>
      </c>
      <c r="AZ75" s="7">
        <v>-0.557</v>
      </c>
      <c r="BA75" s="7">
        <v>-0.5349</v>
      </c>
      <c r="BB75" s="7">
        <v>1</v>
      </c>
      <c r="BC75" s="4">
        <v>136</v>
      </c>
      <c r="BD75" s="8">
        <v>8169.82</v>
      </c>
      <c r="BE75" s="4">
        <v>307</v>
      </c>
      <c r="BF75" s="8">
        <v>17565.87</v>
      </c>
      <c r="BG75" s="7">
        <v>-0.557</v>
      </c>
      <c r="BH75" s="7">
        <v>-0.5349</v>
      </c>
      <c r="BI75" s="7">
        <v>1</v>
      </c>
      <c r="BJ75" s="4">
        <v>136</v>
      </c>
      <c r="BK75" s="8">
        <v>8169.82</v>
      </c>
      <c r="BL75" s="2" t="s">
        <v>1482</v>
      </c>
      <c r="BM75" s="7">
        <v>1</v>
      </c>
      <c r="BN75" s="7">
        <v>1</v>
      </c>
      <c r="BO75" s="4">
        <v>23</v>
      </c>
      <c r="BP75" s="8">
        <v>1291.45</v>
      </c>
      <c r="BQ75" s="4">
        <v>101</v>
      </c>
      <c r="BR75" s="8">
        <v>5671.15</v>
      </c>
      <c r="BS75" s="7">
        <v>-0.7723</v>
      </c>
      <c r="BT75" s="7">
        <v>-0.7723</v>
      </c>
      <c r="BU75" s="2" t="s">
        <v>140</v>
      </c>
      <c r="BV75" s="2" t="s">
        <v>129</v>
      </c>
      <c r="BW75" s="2" t="s">
        <v>132</v>
      </c>
      <c r="BX75" s="2" t="s">
        <v>1483</v>
      </c>
      <c r="BY75" s="2" t="s">
        <v>142</v>
      </c>
      <c r="BZ75" s="2" t="s">
        <v>132</v>
      </c>
      <c r="CA75" s="4">
        <v>17</v>
      </c>
      <c r="CB75" s="8">
        <v>786.31</v>
      </c>
      <c r="CC75" s="4">
        <v>6</v>
      </c>
      <c r="CD75" s="8">
        <v>317.41</v>
      </c>
      <c r="CE75" s="7">
        <v>1.8333</v>
      </c>
      <c r="CF75" s="7">
        <v>1.4773</v>
      </c>
      <c r="CG75" s="2" t="s">
        <v>140</v>
      </c>
      <c r="CH75" s="2" t="s">
        <v>129</v>
      </c>
      <c r="CI75" s="2" t="s">
        <v>1484</v>
      </c>
      <c r="CJ75" s="2" t="s">
        <v>796</v>
      </c>
      <c r="CK75" s="2" t="s">
        <v>142</v>
      </c>
      <c r="CL75" s="2" t="s">
        <v>132</v>
      </c>
      <c r="CM75" s="4">
        <v>18</v>
      </c>
      <c r="CN75" s="8">
        <v>1240.64</v>
      </c>
      <c r="CO75" s="4">
        <v>61</v>
      </c>
      <c r="CP75" s="8">
        <v>3592.57</v>
      </c>
      <c r="CQ75" s="7">
        <v>-0.7049</v>
      </c>
      <c r="CR75" s="7">
        <v>-0.6547</v>
      </c>
      <c r="CS75" s="2" t="s">
        <v>140</v>
      </c>
      <c r="CT75" s="2" t="s">
        <v>129</v>
      </c>
      <c r="CU75" s="2" t="s">
        <v>1485</v>
      </c>
      <c r="CV75" s="2" t="s">
        <v>1118</v>
      </c>
      <c r="CW75" s="2" t="s">
        <v>142</v>
      </c>
      <c r="CX75" s="2" t="s">
        <v>132</v>
      </c>
      <c r="CY75" s="4">
        <v>31</v>
      </c>
      <c r="CZ75" s="8">
        <v>2011.59</v>
      </c>
      <c r="DA75" s="4">
        <v>42</v>
      </c>
      <c r="DB75" s="8">
        <v>2355.46</v>
      </c>
      <c r="DC75" s="7">
        <v>-0.2619</v>
      </c>
      <c r="DD75" s="7">
        <v>-0.146</v>
      </c>
      <c r="DE75" s="2" t="s">
        <v>140</v>
      </c>
      <c r="DF75" s="2" t="s">
        <v>129</v>
      </c>
      <c r="DG75" s="2" t="s">
        <v>584</v>
      </c>
      <c r="DH75" s="2" t="s">
        <v>1486</v>
      </c>
      <c r="DI75" s="2" t="s">
        <v>142</v>
      </c>
      <c r="DJ75" s="2" t="s">
        <v>132</v>
      </c>
      <c r="DK75" s="4">
        <v>24</v>
      </c>
      <c r="DL75" s="8">
        <v>1368</v>
      </c>
      <c r="DM75" s="4">
        <v>43</v>
      </c>
      <c r="DN75" s="8">
        <v>2451</v>
      </c>
      <c r="DO75" s="7">
        <v>-0.4419</v>
      </c>
      <c r="DP75" s="7">
        <v>-0.4419</v>
      </c>
      <c r="DQ75" s="2" t="s">
        <v>140</v>
      </c>
      <c r="DR75" s="2" t="s">
        <v>129</v>
      </c>
      <c r="DS75" s="2" t="s">
        <v>702</v>
      </c>
      <c r="DT75" s="2" t="s">
        <v>1487</v>
      </c>
      <c r="DU75" s="2" t="s">
        <v>142</v>
      </c>
      <c r="DV75" s="2" t="s">
        <v>132</v>
      </c>
      <c r="DW75" s="4">
        <v>7</v>
      </c>
      <c r="DX75" s="8">
        <v>462</v>
      </c>
      <c r="DY75" s="4">
        <v>18</v>
      </c>
      <c r="DZ75" s="8">
        <v>1122</v>
      </c>
      <c r="EA75" s="7">
        <v>-0.6111</v>
      </c>
      <c r="EB75" s="7">
        <v>-0.5882</v>
      </c>
      <c r="EC75" s="2" t="s">
        <v>140</v>
      </c>
      <c r="ED75" s="2" t="s">
        <v>129</v>
      </c>
      <c r="EE75" s="2" t="s">
        <v>1484</v>
      </c>
      <c r="EF75" s="2" t="s">
        <v>1171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986</v>
      </c>
      <c r="ER75" s="2" t="s">
        <v>1338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166</v>
      </c>
      <c r="FC75" s="2" t="s">
        <v>604</v>
      </c>
      <c r="FD75" s="2" t="s">
        <v>151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171</v>
      </c>
      <c r="FN75" s="2" t="s">
        <v>129</v>
      </c>
      <c r="FO75" s="2" t="s">
        <v>292</v>
      </c>
      <c r="FP75" s="2" t="s">
        <v>132</v>
      </c>
      <c r="FQ75" s="2" t="s">
        <v>142</v>
      </c>
      <c r="FR75" s="2" t="s">
        <v>132</v>
      </c>
      <c r="FS75" s="4">
        <v>1</v>
      </c>
      <c r="FT75" s="8">
        <v>66.75</v>
      </c>
      <c r="FU75" s="4">
        <v>10</v>
      </c>
      <c r="FV75" s="8">
        <v>589.59</v>
      </c>
      <c r="FW75" s="7">
        <v>-0.9</v>
      </c>
      <c r="FX75" s="7">
        <v>-0.8868</v>
      </c>
      <c r="FY75" s="2" t="s">
        <v>140</v>
      </c>
      <c r="FZ75" s="2" t="s">
        <v>129</v>
      </c>
      <c r="GA75" s="2" t="s">
        <v>790</v>
      </c>
      <c r="GB75" s="2" t="s">
        <v>589</v>
      </c>
      <c r="GC75" s="2" t="s">
        <v>142</v>
      </c>
      <c r="GD75" s="2" t="s">
        <v>132</v>
      </c>
      <c r="GE75" s="4">
        <v>4</v>
      </c>
      <c r="GF75" s="8">
        <v>259.56</v>
      </c>
      <c r="GG75" s="4">
        <v>9</v>
      </c>
      <c r="GH75" s="8">
        <v>479.97</v>
      </c>
      <c r="GI75" s="7">
        <v>-0.5556</v>
      </c>
      <c r="GJ75" s="7">
        <v>-0.4592</v>
      </c>
      <c r="GK75" s="2" t="s">
        <v>140</v>
      </c>
      <c r="GL75" s="2" t="s">
        <v>129</v>
      </c>
      <c r="GM75" s="2" t="s">
        <v>1014</v>
      </c>
      <c r="GN75" s="2" t="s">
        <v>1488</v>
      </c>
      <c r="GO75" s="2" t="s">
        <v>142</v>
      </c>
      <c r="GP75" s="2" t="s">
        <v>132</v>
      </c>
      <c r="GQ75" s="4">
        <v>5</v>
      </c>
      <c r="GR75" s="8">
        <v>299.73</v>
      </c>
      <c r="GS75" s="4">
        <v>2</v>
      </c>
      <c r="GT75" s="8">
        <v>123.6</v>
      </c>
      <c r="GU75" s="7">
        <v>1.5</v>
      </c>
      <c r="GV75" s="7">
        <v>1.425</v>
      </c>
      <c r="GW75" s="2" t="s">
        <v>140</v>
      </c>
      <c r="GX75" s="2" t="s">
        <v>129</v>
      </c>
      <c r="GY75" s="2" t="s">
        <v>334</v>
      </c>
      <c r="GZ75" s="2" t="s">
        <v>885</v>
      </c>
      <c r="HA75" s="2" t="s">
        <v>142</v>
      </c>
      <c r="HB75" s="2" t="s">
        <v>132</v>
      </c>
      <c r="HC75" s="4">
        <v>1</v>
      </c>
      <c r="HD75" s="8">
        <v>64.89</v>
      </c>
      <c r="HE75" s="4">
        <v>2</v>
      </c>
      <c r="HF75" s="8">
        <v>114.5</v>
      </c>
      <c r="HG75" s="7">
        <v>-0.5</v>
      </c>
      <c r="HH75" s="7">
        <v>-0.4333</v>
      </c>
      <c r="HI75" s="2" t="s">
        <v>140</v>
      </c>
      <c r="HJ75" s="2" t="s">
        <v>129</v>
      </c>
      <c r="HK75" s="2" t="s">
        <v>233</v>
      </c>
      <c r="HL75" s="2" t="s">
        <v>708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165</v>
      </c>
      <c r="HV75" s="2" t="s">
        <v>129</v>
      </c>
      <c r="HW75" s="2" t="s">
        <v>132</v>
      </c>
      <c r="HX75" s="2" t="s">
        <v>132</v>
      </c>
      <c r="HY75" s="2" t="s">
        <v>142</v>
      </c>
      <c r="HZ75" s="2" t="s">
        <v>132</v>
      </c>
      <c r="IA75" s="4">
        <v>3</v>
      </c>
      <c r="IB75" s="8">
        <v>185.4</v>
      </c>
      <c r="IC75" s="4">
        <v>5</v>
      </c>
      <c r="ID75" s="8">
        <v>278.1</v>
      </c>
      <c r="IE75" s="7">
        <v>-0.4</v>
      </c>
      <c r="IF75" s="7">
        <v>-0.3333</v>
      </c>
      <c r="IG75" s="2" t="s">
        <v>140</v>
      </c>
      <c r="IH75" s="2" t="s">
        <v>166</v>
      </c>
      <c r="II75" s="2" t="s">
        <v>167</v>
      </c>
      <c r="IJ75" s="2" t="s">
        <v>586</v>
      </c>
      <c r="IK75" s="2" t="s">
        <v>142</v>
      </c>
      <c r="IL75" s="2" t="s">
        <v>132</v>
      </c>
      <c r="IM75" s="4">
        <v>1</v>
      </c>
      <c r="IN75" s="8">
        <v>66.75</v>
      </c>
      <c r="IO75" s="4">
        <v>2</v>
      </c>
      <c r="IP75" s="8">
        <v>111.24</v>
      </c>
      <c r="IQ75" s="7">
        <v>-0.5</v>
      </c>
      <c r="IR75" s="7">
        <v>-0.3999</v>
      </c>
      <c r="IS75" s="2" t="s">
        <v>140</v>
      </c>
      <c r="IT75" s="2" t="s">
        <v>129</v>
      </c>
      <c r="IU75" s="2" t="s">
        <v>614</v>
      </c>
      <c r="IV75" s="2" t="s">
        <v>1489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178</v>
      </c>
      <c r="JF75" s="2" t="s">
        <v>129</v>
      </c>
      <c r="JG75" s="2" t="s">
        <v>132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140</v>
      </c>
      <c r="JR75" s="2" t="s">
        <v>129</v>
      </c>
      <c r="JS75" s="2" t="s">
        <v>300</v>
      </c>
      <c r="JT75" s="2" t="s">
        <v>132</v>
      </c>
      <c r="JU75" s="2" t="s">
        <v>142</v>
      </c>
      <c r="JV75" s="2" t="s">
        <v>132</v>
      </c>
      <c r="JW75" s="4"/>
      <c r="JX75" s="8"/>
      <c r="JY75" s="4">
        <v>1</v>
      </c>
      <c r="JZ75" s="8">
        <v>53.49</v>
      </c>
      <c r="KA75" s="7">
        <v>-1</v>
      </c>
      <c r="KB75" s="7">
        <v>-1</v>
      </c>
      <c r="KC75" s="2" t="s">
        <v>140</v>
      </c>
      <c r="KD75" s="2" t="s">
        <v>129</v>
      </c>
      <c r="KE75" s="2" t="s">
        <v>1484</v>
      </c>
      <c r="KF75" s="2" t="s">
        <v>1490</v>
      </c>
      <c r="KG75" s="2" t="s">
        <v>142</v>
      </c>
      <c r="KH75" s="2" t="s">
        <v>132</v>
      </c>
      <c r="KI75" s="4">
        <v>1</v>
      </c>
      <c r="KJ75" s="8">
        <v>66.75</v>
      </c>
      <c r="KK75" s="4">
        <v>1</v>
      </c>
      <c r="KL75" s="8">
        <v>66.75</v>
      </c>
      <c r="KM75" s="7"/>
      <c r="KN75" s="7"/>
      <c r="KO75" s="2" t="s">
        <v>140</v>
      </c>
      <c r="KP75" s="2" t="s">
        <v>166</v>
      </c>
      <c r="KQ75" s="2" t="s">
        <v>575</v>
      </c>
      <c r="KR75" s="2" t="s">
        <v>1491</v>
      </c>
      <c r="KS75" s="2" t="s">
        <v>142</v>
      </c>
      <c r="KT75" s="2" t="s">
        <v>132</v>
      </c>
      <c r="KU75" s="4"/>
      <c r="KV75" s="8"/>
      <c r="KW75" s="4">
        <v>4</v>
      </c>
      <c r="KX75" s="8">
        <v>239.04</v>
      </c>
      <c r="KY75" s="7">
        <v>-1</v>
      </c>
      <c r="KZ75" s="7">
        <v>-1</v>
      </c>
      <c r="LA75" s="2" t="s">
        <v>140</v>
      </c>
      <c r="LB75" s="2" t="s">
        <v>177</v>
      </c>
      <c r="LC75" s="2" t="s">
        <v>304</v>
      </c>
      <c r="LD75" s="2" t="s">
        <v>1492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178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159</v>
      </c>
      <c r="ML75" s="2" t="s">
        <v>129</v>
      </c>
      <c r="MM75" s="2" t="s">
        <v>132</v>
      </c>
      <c r="MN75" s="2" t="s">
        <v>132</v>
      </c>
      <c r="MO75" s="2" t="s">
        <v>142</v>
      </c>
      <c r="MP75" s="2" t="s">
        <v>132</v>
      </c>
      <c r="MQ75" s="4"/>
      <c r="MR75" s="8"/>
      <c r="MS75" s="4"/>
      <c r="MT75" s="8"/>
      <c r="MU75" s="7"/>
      <c r="MV75" s="7"/>
      <c r="MW75" s="2" t="s">
        <v>140</v>
      </c>
      <c r="MX75" s="2" t="s">
        <v>129</v>
      </c>
      <c r="MY75" s="2" t="s">
        <v>179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178</v>
      </c>
      <c r="NV75" s="2" t="s">
        <v>129</v>
      </c>
      <c r="NW75" s="2" t="s">
        <v>132</v>
      </c>
      <c r="NX75" s="2" t="s">
        <v>132</v>
      </c>
      <c r="NY75" s="2" t="s">
        <v>142</v>
      </c>
      <c r="NZ75" s="2" t="s">
        <v>132</v>
      </c>
      <c r="OA75" s="4"/>
      <c r="OB75" s="8"/>
      <c r="OC75" s="4"/>
      <c r="OD75" s="8"/>
      <c r="OE75" s="7"/>
      <c r="OF75" s="7"/>
      <c r="OG75" s="2" t="s">
        <v>178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181</v>
      </c>
      <c r="OT75" s="2" t="s">
        <v>129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178</v>
      </c>
      <c r="PF75" s="2" t="s">
        <v>129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178</v>
      </c>
      <c r="PR75" s="2" t="s">
        <v>166</v>
      </c>
      <c r="PS75" s="2" t="s">
        <v>132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159</v>
      </c>
      <c r="RB75" s="2" t="s">
        <v>166</v>
      </c>
      <c r="RC75" s="2" t="s">
        <v>132</v>
      </c>
      <c r="RD75" s="2" t="s">
        <v>132</v>
      </c>
      <c r="RE75" s="2" t="s">
        <v>142</v>
      </c>
      <c r="RF75" s="2" t="s">
        <v>132</v>
      </c>
      <c r="RG75" s="4"/>
      <c r="RH75" s="8"/>
      <c r="RI75" s="4"/>
      <c r="RJ75" s="8"/>
      <c r="RK75" s="7"/>
      <c r="RL75" s="7"/>
      <c r="RM75" s="2" t="s">
        <v>178</v>
      </c>
      <c r="RN75" s="2" t="s">
        <v>129</v>
      </c>
      <c r="RO75" s="2" t="s">
        <v>132</v>
      </c>
      <c r="RP75" s="2" t="s">
        <v>132</v>
      </c>
      <c r="RQ75" s="2" t="s">
        <v>142</v>
      </c>
      <c r="RR75" s="2" t="s">
        <v>183</v>
      </c>
    </row>
    <row r="76">
      <c r="A76" s="2" t="s">
        <v>1493</v>
      </c>
      <c r="B76" s="2" t="s">
        <v>121</v>
      </c>
      <c r="C76" s="2" t="s">
        <v>122</v>
      </c>
      <c r="D76" s="2" t="s">
        <v>1104</v>
      </c>
      <c r="E76" s="2" t="s">
        <v>1105</v>
      </c>
      <c r="F76" s="2" t="s">
        <v>1494</v>
      </c>
      <c r="G76" s="2" t="s">
        <v>1494</v>
      </c>
      <c r="H76" s="2" t="s">
        <v>1494</v>
      </c>
      <c r="I76" s="2" t="s">
        <v>1495</v>
      </c>
      <c r="J76" s="2" t="s">
        <v>127</v>
      </c>
      <c r="K76" s="2" t="s">
        <v>1078</v>
      </c>
      <c r="L76" s="3">
        <v>45.41</v>
      </c>
      <c r="M76" s="3">
        <v>47.68</v>
      </c>
      <c r="N76" s="3">
        <v>93.49</v>
      </c>
      <c r="O76" s="2" t="s">
        <v>129</v>
      </c>
      <c r="P76" s="2" t="s">
        <v>422</v>
      </c>
      <c r="Q76" s="2" t="s">
        <v>131</v>
      </c>
      <c r="R76" s="2" t="s">
        <v>132</v>
      </c>
      <c r="S76" s="2" t="s">
        <v>1496</v>
      </c>
      <c r="T76" s="2" t="s">
        <v>132</v>
      </c>
      <c r="U76" s="2" t="s">
        <v>315</v>
      </c>
      <c r="V76" s="2" t="s">
        <v>440</v>
      </c>
      <c r="W76" s="2" t="s">
        <v>136</v>
      </c>
      <c r="X76" s="2" t="s">
        <v>132</v>
      </c>
      <c r="Y76" s="2" t="s">
        <v>1497</v>
      </c>
      <c r="Z76" s="4">
        <v>33</v>
      </c>
      <c r="AA76" s="4">
        <f>=ROUNDDOWN(11,0)</f>
      </c>
      <c r="AB76" s="5">
        <v>3</v>
      </c>
      <c r="AC76" s="2" t="s">
        <v>132</v>
      </c>
      <c r="AD76" s="4"/>
      <c r="AE76" s="4"/>
      <c r="AF76" s="6">
        <v>65</v>
      </c>
      <c r="AG76" s="6"/>
      <c r="AH76" s="7">
        <v>0.8384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152</v>
      </c>
      <c r="AQ76" s="8">
        <v>8015.25</v>
      </c>
      <c r="AR76" s="4">
        <v>313</v>
      </c>
      <c r="AS76" s="8">
        <v>17796.22</v>
      </c>
      <c r="AT76" s="7">
        <v>-0.5144</v>
      </c>
      <c r="AU76" s="7">
        <v>-0.5496</v>
      </c>
      <c r="AV76" s="4">
        <v>152</v>
      </c>
      <c r="AW76" s="8">
        <v>8015.25</v>
      </c>
      <c r="AX76" s="4">
        <v>313</v>
      </c>
      <c r="AY76" s="8">
        <v>17796.22</v>
      </c>
      <c r="AZ76" s="7">
        <v>-0.5144</v>
      </c>
      <c r="BA76" s="7">
        <v>-0.5496</v>
      </c>
      <c r="BB76" s="7">
        <v>1</v>
      </c>
      <c r="BC76" s="4">
        <v>152</v>
      </c>
      <c r="BD76" s="8">
        <v>8015.25</v>
      </c>
      <c r="BE76" s="4">
        <v>313</v>
      </c>
      <c r="BF76" s="8">
        <v>17796.22</v>
      </c>
      <c r="BG76" s="7">
        <v>-0.5144</v>
      </c>
      <c r="BH76" s="7">
        <v>-0.5496</v>
      </c>
      <c r="BI76" s="7">
        <v>1</v>
      </c>
      <c r="BJ76" s="4">
        <v>152</v>
      </c>
      <c r="BK76" s="8">
        <v>8015.25</v>
      </c>
      <c r="BL76" s="2" t="s">
        <v>1498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511</v>
      </c>
      <c r="BV76" s="2" t="s">
        <v>166</v>
      </c>
      <c r="BW76" s="2" t="s">
        <v>132</v>
      </c>
      <c r="BX76" s="2" t="s">
        <v>145</v>
      </c>
      <c r="BY76" s="2" t="s">
        <v>142</v>
      </c>
      <c r="BZ76" s="2" t="s">
        <v>132</v>
      </c>
      <c r="CA76" s="4">
        <v>63</v>
      </c>
      <c r="CB76" s="8">
        <v>3081.64</v>
      </c>
      <c r="CC76" s="4">
        <v>74</v>
      </c>
      <c r="CD76" s="8">
        <v>4060.12</v>
      </c>
      <c r="CE76" s="7">
        <v>-0.1486</v>
      </c>
      <c r="CF76" s="7">
        <v>-0.241</v>
      </c>
      <c r="CG76" s="2" t="s">
        <v>140</v>
      </c>
      <c r="CH76" s="2" t="s">
        <v>129</v>
      </c>
      <c r="CI76" s="2" t="s">
        <v>1499</v>
      </c>
      <c r="CJ76" s="2" t="s">
        <v>1459</v>
      </c>
      <c r="CK76" s="2" t="s">
        <v>142</v>
      </c>
      <c r="CL76" s="2" t="s">
        <v>132</v>
      </c>
      <c r="CM76" s="4">
        <v>16</v>
      </c>
      <c r="CN76" s="8">
        <v>897.77</v>
      </c>
      <c r="CO76" s="4">
        <v>30</v>
      </c>
      <c r="CP76" s="8">
        <v>1879.45</v>
      </c>
      <c r="CQ76" s="7">
        <v>-0.4667</v>
      </c>
      <c r="CR76" s="7">
        <v>-0.5223</v>
      </c>
      <c r="CS76" s="2" t="s">
        <v>140</v>
      </c>
      <c r="CT76" s="2" t="s">
        <v>129</v>
      </c>
      <c r="CU76" s="2" t="s">
        <v>1497</v>
      </c>
      <c r="CV76" s="2" t="s">
        <v>1129</v>
      </c>
      <c r="CW76" s="2" t="s">
        <v>142</v>
      </c>
      <c r="CX76" s="2" t="s">
        <v>132</v>
      </c>
      <c r="CY76" s="4">
        <v>20</v>
      </c>
      <c r="CZ76" s="8">
        <v>1056</v>
      </c>
      <c r="DA76" s="4">
        <v>39</v>
      </c>
      <c r="DB76" s="8">
        <v>2059.2</v>
      </c>
      <c r="DC76" s="7">
        <v>-0.4872</v>
      </c>
      <c r="DD76" s="7">
        <v>-0.4872</v>
      </c>
      <c r="DE76" s="2" t="s">
        <v>140</v>
      </c>
      <c r="DF76" s="2" t="s">
        <v>129</v>
      </c>
      <c r="DG76" s="2" t="s">
        <v>980</v>
      </c>
      <c r="DH76" s="2" t="s">
        <v>1500</v>
      </c>
      <c r="DI76" s="2" t="s">
        <v>142</v>
      </c>
      <c r="DJ76" s="2" t="s">
        <v>132</v>
      </c>
      <c r="DK76" s="4">
        <v>9</v>
      </c>
      <c r="DL76" s="8">
        <v>491.7</v>
      </c>
      <c r="DM76" s="4">
        <v>70</v>
      </c>
      <c r="DN76" s="8">
        <v>3943.8</v>
      </c>
      <c r="DO76" s="7">
        <v>-0.8714</v>
      </c>
      <c r="DP76" s="7">
        <v>-0.8753</v>
      </c>
      <c r="DQ76" s="2" t="s">
        <v>140</v>
      </c>
      <c r="DR76" s="2" t="s">
        <v>129</v>
      </c>
      <c r="DS76" s="2" t="s">
        <v>982</v>
      </c>
      <c r="DT76" s="2" t="s">
        <v>1014</v>
      </c>
      <c r="DU76" s="2" t="s">
        <v>142</v>
      </c>
      <c r="DV76" s="2" t="s">
        <v>132</v>
      </c>
      <c r="DW76" s="4">
        <v>9</v>
      </c>
      <c r="DX76" s="8">
        <v>561.78</v>
      </c>
      <c r="DY76" s="4">
        <v>19</v>
      </c>
      <c r="DZ76" s="8">
        <v>1185.98</v>
      </c>
      <c r="EA76" s="7">
        <v>-0.5263</v>
      </c>
      <c r="EB76" s="7">
        <v>-0.5263</v>
      </c>
      <c r="EC76" s="2" t="s">
        <v>140</v>
      </c>
      <c r="ED76" s="2" t="s">
        <v>129</v>
      </c>
      <c r="EE76" s="2" t="s">
        <v>1499</v>
      </c>
      <c r="EF76" s="2" t="s">
        <v>1501</v>
      </c>
      <c r="EG76" s="2" t="s">
        <v>142</v>
      </c>
      <c r="EH76" s="2" t="s">
        <v>132</v>
      </c>
      <c r="EI76" s="4"/>
      <c r="EJ76" s="8"/>
      <c r="EK76" s="4">
        <v>3</v>
      </c>
      <c r="EL76" s="8">
        <v>187.65</v>
      </c>
      <c r="EM76" s="7">
        <v>-1</v>
      </c>
      <c r="EN76" s="7">
        <v>-1</v>
      </c>
      <c r="EO76" s="2" t="s">
        <v>140</v>
      </c>
      <c r="EP76" s="2" t="s">
        <v>129</v>
      </c>
      <c r="EQ76" s="2" t="s">
        <v>986</v>
      </c>
      <c r="ER76" s="2" t="s">
        <v>1502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166</v>
      </c>
      <c r="FC76" s="2" t="s">
        <v>988</v>
      </c>
      <c r="FD76" s="2" t="s">
        <v>702</v>
      </c>
      <c r="FE76" s="2" t="s">
        <v>142</v>
      </c>
      <c r="FF76" s="2" t="s">
        <v>132</v>
      </c>
      <c r="FG76" s="4">
        <v>9</v>
      </c>
      <c r="FH76" s="8">
        <v>487.99</v>
      </c>
      <c r="FI76" s="4">
        <v>3</v>
      </c>
      <c r="FJ76" s="8">
        <v>168.27</v>
      </c>
      <c r="FK76" s="7">
        <v>2</v>
      </c>
      <c r="FL76" s="7">
        <v>1.9</v>
      </c>
      <c r="FM76" s="2" t="s">
        <v>140</v>
      </c>
      <c r="FN76" s="2" t="s">
        <v>129</v>
      </c>
      <c r="FO76" s="2" t="s">
        <v>292</v>
      </c>
      <c r="FP76" s="2" t="s">
        <v>1503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129</v>
      </c>
      <c r="GA76" s="2" t="s">
        <v>1504</v>
      </c>
      <c r="GB76" s="2" t="s">
        <v>1505</v>
      </c>
      <c r="GC76" s="2" t="s">
        <v>142</v>
      </c>
      <c r="GD76" s="2" t="s">
        <v>132</v>
      </c>
      <c r="GE76" s="4">
        <v>9</v>
      </c>
      <c r="GF76" s="8">
        <v>530.1</v>
      </c>
      <c r="GG76" s="4">
        <v>30</v>
      </c>
      <c r="GH76" s="8">
        <v>1767</v>
      </c>
      <c r="GI76" s="7">
        <v>-0.7</v>
      </c>
      <c r="GJ76" s="7">
        <v>-0.7</v>
      </c>
      <c r="GK76" s="2" t="s">
        <v>140</v>
      </c>
      <c r="GL76" s="2" t="s">
        <v>129</v>
      </c>
      <c r="GM76" s="2" t="s">
        <v>991</v>
      </c>
      <c r="GN76" s="2" t="s">
        <v>161</v>
      </c>
      <c r="GO76" s="2" t="s">
        <v>142</v>
      </c>
      <c r="GP76" s="2" t="s">
        <v>132</v>
      </c>
      <c r="GQ76" s="4">
        <v>9</v>
      </c>
      <c r="GR76" s="8">
        <v>471.17</v>
      </c>
      <c r="GS76" s="4">
        <v>14</v>
      </c>
      <c r="GT76" s="8">
        <v>785.26</v>
      </c>
      <c r="GU76" s="7">
        <v>-0.3571</v>
      </c>
      <c r="GV76" s="7">
        <v>-0.4</v>
      </c>
      <c r="GW76" s="2" t="s">
        <v>140</v>
      </c>
      <c r="GX76" s="2" t="s">
        <v>129</v>
      </c>
      <c r="GY76" s="2" t="s">
        <v>334</v>
      </c>
      <c r="GZ76" s="2" t="s">
        <v>225</v>
      </c>
      <c r="HA76" s="2" t="s">
        <v>142</v>
      </c>
      <c r="HB76" s="2" t="s">
        <v>132</v>
      </c>
      <c r="HC76" s="4"/>
      <c r="HD76" s="8"/>
      <c r="HE76" s="4">
        <v>6</v>
      </c>
      <c r="HF76" s="8">
        <v>353.4</v>
      </c>
      <c r="HG76" s="7">
        <v>-1</v>
      </c>
      <c r="HH76" s="7">
        <v>-1</v>
      </c>
      <c r="HI76" s="2" t="s">
        <v>140</v>
      </c>
      <c r="HJ76" s="2" t="s">
        <v>129</v>
      </c>
      <c r="HK76" s="2" t="s">
        <v>634</v>
      </c>
      <c r="HL76" s="2" t="s">
        <v>388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165</v>
      </c>
      <c r="HV76" s="2" t="s">
        <v>129</v>
      </c>
      <c r="HW76" s="2" t="s">
        <v>132</v>
      </c>
      <c r="HX76" s="2" t="s">
        <v>132</v>
      </c>
      <c r="HY76" s="2" t="s">
        <v>142</v>
      </c>
      <c r="HZ76" s="2" t="s">
        <v>132</v>
      </c>
      <c r="IA76" s="4">
        <v>3</v>
      </c>
      <c r="IB76" s="8">
        <v>168.27</v>
      </c>
      <c r="IC76" s="4">
        <v>9</v>
      </c>
      <c r="ID76" s="8">
        <v>504.81</v>
      </c>
      <c r="IE76" s="7">
        <v>-0.6667</v>
      </c>
      <c r="IF76" s="7">
        <v>-0.6667</v>
      </c>
      <c r="IG76" s="2" t="s">
        <v>140</v>
      </c>
      <c r="IH76" s="2" t="s">
        <v>166</v>
      </c>
      <c r="II76" s="2" t="s">
        <v>1506</v>
      </c>
      <c r="IJ76" s="2" t="s">
        <v>1025</v>
      </c>
      <c r="IK76" s="2" t="s">
        <v>142</v>
      </c>
      <c r="IL76" s="2" t="s">
        <v>132</v>
      </c>
      <c r="IM76" s="4">
        <v>2</v>
      </c>
      <c r="IN76" s="8">
        <v>112.07</v>
      </c>
      <c r="IO76" s="4">
        <v>6</v>
      </c>
      <c r="IP76" s="8">
        <v>363.48</v>
      </c>
      <c r="IQ76" s="7">
        <v>-0.6667</v>
      </c>
      <c r="IR76" s="7">
        <v>-0.6917</v>
      </c>
      <c r="IS76" s="2" t="s">
        <v>140</v>
      </c>
      <c r="IT76" s="2" t="s">
        <v>129</v>
      </c>
      <c r="IU76" s="2" t="s">
        <v>1130</v>
      </c>
      <c r="IV76" s="2" t="s">
        <v>1290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159</v>
      </c>
      <c r="JF76" s="2" t="s">
        <v>129</v>
      </c>
      <c r="JG76" s="2" t="s">
        <v>132</v>
      </c>
      <c r="JH76" s="2" t="s">
        <v>132</v>
      </c>
      <c r="JI76" s="2" t="s">
        <v>142</v>
      </c>
      <c r="JJ76" s="2" t="s">
        <v>132</v>
      </c>
      <c r="JK76" s="4">
        <v>1</v>
      </c>
      <c r="JL76" s="8">
        <v>51.49</v>
      </c>
      <c r="JM76" s="4"/>
      <c r="JN76" s="8"/>
      <c r="JO76" s="7"/>
      <c r="JP76" s="7"/>
      <c r="JQ76" s="2" t="s">
        <v>140</v>
      </c>
      <c r="JR76" s="2" t="s">
        <v>129</v>
      </c>
      <c r="JS76" s="2" t="s">
        <v>300</v>
      </c>
      <c r="JT76" s="2" t="s">
        <v>861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140</v>
      </c>
      <c r="KD76" s="2" t="s">
        <v>129</v>
      </c>
      <c r="KE76" s="2" t="s">
        <v>1499</v>
      </c>
      <c r="KF76" s="2" t="s">
        <v>1507</v>
      </c>
      <c r="KG76" s="2" t="s">
        <v>142</v>
      </c>
      <c r="KH76" s="2" t="s">
        <v>132</v>
      </c>
      <c r="KI76" s="4">
        <v>1</v>
      </c>
      <c r="KJ76" s="8">
        <v>51.49</v>
      </c>
      <c r="KK76" s="4"/>
      <c r="KL76" s="8"/>
      <c r="KM76" s="7"/>
      <c r="KN76" s="7"/>
      <c r="KO76" s="2" t="s">
        <v>140</v>
      </c>
      <c r="KP76" s="2" t="s">
        <v>166</v>
      </c>
      <c r="KQ76" s="2" t="s">
        <v>575</v>
      </c>
      <c r="KR76" s="2" t="s">
        <v>866</v>
      </c>
      <c r="KS76" s="2" t="s">
        <v>142</v>
      </c>
      <c r="KT76" s="2" t="s">
        <v>132</v>
      </c>
      <c r="KU76" s="4">
        <v>1</v>
      </c>
      <c r="KV76" s="8">
        <v>53.78</v>
      </c>
      <c r="KW76" s="4">
        <v>10</v>
      </c>
      <c r="KX76" s="8">
        <v>537.8</v>
      </c>
      <c r="KY76" s="7">
        <v>-0.9</v>
      </c>
      <c r="KZ76" s="7">
        <v>-0.9</v>
      </c>
      <c r="LA76" s="2" t="s">
        <v>140</v>
      </c>
      <c r="LB76" s="2" t="s">
        <v>177</v>
      </c>
      <c r="LC76" s="2" t="s">
        <v>993</v>
      </c>
      <c r="LD76" s="2" t="s">
        <v>1461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178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159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140</v>
      </c>
      <c r="MX76" s="2" t="s">
        <v>129</v>
      </c>
      <c r="MY76" s="2" t="s">
        <v>179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178</v>
      </c>
      <c r="NV76" s="2" t="s">
        <v>129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178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181</v>
      </c>
      <c r="OT76" s="2" t="s">
        <v>129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181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178</v>
      </c>
      <c r="PR76" s="2" t="s">
        <v>166</v>
      </c>
      <c r="PS76" s="2" t="s">
        <v>132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159</v>
      </c>
      <c r="RB76" s="2" t="s">
        <v>166</v>
      </c>
      <c r="RC76" s="2" t="s">
        <v>132</v>
      </c>
      <c r="RD76" s="2" t="s">
        <v>132</v>
      </c>
      <c r="RE76" s="2" t="s">
        <v>142</v>
      </c>
      <c r="RF76" s="2" t="s">
        <v>132</v>
      </c>
      <c r="RG76" s="4"/>
      <c r="RH76" s="8"/>
      <c r="RI76" s="4"/>
      <c r="RJ76" s="8"/>
      <c r="RK76" s="7"/>
      <c r="RL76" s="7"/>
      <c r="RM76" s="2" t="s">
        <v>178</v>
      </c>
      <c r="RN76" s="2" t="s">
        <v>129</v>
      </c>
      <c r="RO76" s="2" t="s">
        <v>132</v>
      </c>
      <c r="RP76" s="2" t="s">
        <v>132</v>
      </c>
      <c r="RQ76" s="2" t="s">
        <v>142</v>
      </c>
      <c r="RR76" s="2" t="s">
        <v>183</v>
      </c>
    </row>
    <row r="77">
      <c r="A77" s="2" t="s">
        <v>1508</v>
      </c>
      <c r="B77" s="2" t="s">
        <v>121</v>
      </c>
      <c r="C77" s="2" t="s">
        <v>122</v>
      </c>
      <c r="D77" s="2" t="s">
        <v>1104</v>
      </c>
      <c r="E77" s="2" t="s">
        <v>1105</v>
      </c>
      <c r="F77" s="2" t="s">
        <v>1509</v>
      </c>
      <c r="G77" s="2" t="s">
        <v>1509</v>
      </c>
      <c r="H77" s="2" t="s">
        <v>1509</v>
      </c>
      <c r="I77" s="2" t="s">
        <v>1510</v>
      </c>
      <c r="J77" s="2" t="s">
        <v>127</v>
      </c>
      <c r="K77" s="2" t="s">
        <v>313</v>
      </c>
      <c r="L77" s="3">
        <v>24.48</v>
      </c>
      <c r="M77" s="3">
        <v>25.7</v>
      </c>
      <c r="N77" s="3">
        <v>59.49</v>
      </c>
      <c r="O77" s="2" t="s">
        <v>129</v>
      </c>
      <c r="P77" s="2" t="s">
        <v>640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468</v>
      </c>
      <c r="V77" s="2" t="s">
        <v>890</v>
      </c>
      <c r="W77" s="2" t="s">
        <v>136</v>
      </c>
      <c r="X77" s="2" t="s">
        <v>132</v>
      </c>
      <c r="Y77" s="2" t="s">
        <v>1436</v>
      </c>
      <c r="Z77" s="4">
        <v>114</v>
      </c>
      <c r="AA77" s="4">
        <f>=ROUNDDOWN(42.2222222222222,0)</f>
      </c>
      <c r="AB77" s="5">
        <v>2.7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226</v>
      </c>
      <c r="AQ77" s="8">
        <v>7130.82</v>
      </c>
      <c r="AR77" s="4">
        <v>440</v>
      </c>
      <c r="AS77" s="8">
        <v>14313.73</v>
      </c>
      <c r="AT77" s="7">
        <v>-0.4864</v>
      </c>
      <c r="AU77" s="7">
        <v>-0.5018</v>
      </c>
      <c r="AV77" s="4">
        <v>226</v>
      </c>
      <c r="AW77" s="8">
        <v>7130.82</v>
      </c>
      <c r="AX77" s="4">
        <v>440</v>
      </c>
      <c r="AY77" s="8">
        <v>14313.73</v>
      </c>
      <c r="AZ77" s="7">
        <v>-0.4864</v>
      </c>
      <c r="BA77" s="7">
        <v>-0.5018</v>
      </c>
      <c r="BB77" s="7">
        <v>1</v>
      </c>
      <c r="BC77" s="4">
        <v>226</v>
      </c>
      <c r="BD77" s="8">
        <v>7130.82</v>
      </c>
      <c r="BE77" s="4">
        <v>440</v>
      </c>
      <c r="BF77" s="8">
        <v>14313.73</v>
      </c>
      <c r="BG77" s="7">
        <v>-0.4864</v>
      </c>
      <c r="BH77" s="7">
        <v>-0.5018</v>
      </c>
      <c r="BI77" s="7">
        <v>1</v>
      </c>
      <c r="BJ77" s="4">
        <v>226</v>
      </c>
      <c r="BK77" s="8">
        <v>7130.82</v>
      </c>
      <c r="BL77" s="2" t="s">
        <v>1511</v>
      </c>
      <c r="BM77" s="7">
        <v>1</v>
      </c>
      <c r="BN77" s="7">
        <v>1</v>
      </c>
      <c r="BO77" s="4">
        <v>33</v>
      </c>
      <c r="BP77" s="8">
        <v>1127.28</v>
      </c>
      <c r="BQ77" s="4">
        <v>41</v>
      </c>
      <c r="BR77" s="8">
        <v>1400.56</v>
      </c>
      <c r="BS77" s="7">
        <v>-0.1951</v>
      </c>
      <c r="BT77" s="7">
        <v>-0.1951</v>
      </c>
      <c r="BU77" s="2" t="s">
        <v>140</v>
      </c>
      <c r="BV77" s="2" t="s">
        <v>129</v>
      </c>
      <c r="BW77" s="2" t="s">
        <v>132</v>
      </c>
      <c r="BX77" s="2" t="s">
        <v>1512</v>
      </c>
      <c r="BY77" s="2" t="s">
        <v>142</v>
      </c>
      <c r="BZ77" s="2" t="s">
        <v>132</v>
      </c>
      <c r="CA77" s="4">
        <v>3</v>
      </c>
      <c r="CB77" s="8">
        <v>65.37</v>
      </c>
      <c r="CC77" s="4">
        <v>5</v>
      </c>
      <c r="CD77" s="8">
        <v>157.02</v>
      </c>
      <c r="CE77" s="7">
        <v>-0.4</v>
      </c>
      <c r="CF77" s="7">
        <v>-0.5837</v>
      </c>
      <c r="CG77" s="2" t="s">
        <v>140</v>
      </c>
      <c r="CH77" s="2" t="s">
        <v>129</v>
      </c>
      <c r="CI77" s="2" t="s">
        <v>1365</v>
      </c>
      <c r="CJ77" s="2" t="s">
        <v>1010</v>
      </c>
      <c r="CK77" s="2" t="s">
        <v>142</v>
      </c>
      <c r="CL77" s="2" t="s">
        <v>132</v>
      </c>
      <c r="CM77" s="4">
        <v>36</v>
      </c>
      <c r="CN77" s="8">
        <v>1172.92</v>
      </c>
      <c r="CO77" s="4">
        <v>58</v>
      </c>
      <c r="CP77" s="8">
        <v>2059.84</v>
      </c>
      <c r="CQ77" s="7">
        <v>-0.3793</v>
      </c>
      <c r="CR77" s="7">
        <v>-0.4306</v>
      </c>
      <c r="CS77" s="2" t="s">
        <v>140</v>
      </c>
      <c r="CT77" s="2" t="s">
        <v>129</v>
      </c>
      <c r="CU77" s="2" t="s">
        <v>1436</v>
      </c>
      <c r="CV77" s="2" t="s">
        <v>1300</v>
      </c>
      <c r="CW77" s="2" t="s">
        <v>142</v>
      </c>
      <c r="CX77" s="2" t="s">
        <v>132</v>
      </c>
      <c r="CY77" s="4">
        <v>33</v>
      </c>
      <c r="CZ77" s="8">
        <v>960</v>
      </c>
      <c r="DA77" s="4">
        <v>23</v>
      </c>
      <c r="DB77" s="8">
        <v>736</v>
      </c>
      <c r="DC77" s="7">
        <v>0.4348</v>
      </c>
      <c r="DD77" s="7">
        <v>0.3043</v>
      </c>
      <c r="DE77" s="2" t="s">
        <v>140</v>
      </c>
      <c r="DF77" s="2" t="s">
        <v>129</v>
      </c>
      <c r="DG77" s="2" t="s">
        <v>980</v>
      </c>
      <c r="DH77" s="2" t="s">
        <v>981</v>
      </c>
      <c r="DI77" s="2" t="s">
        <v>142</v>
      </c>
      <c r="DJ77" s="2" t="s">
        <v>132</v>
      </c>
      <c r="DK77" s="4">
        <v>78</v>
      </c>
      <c r="DL77" s="8">
        <v>2421.12</v>
      </c>
      <c r="DM77" s="4">
        <v>205</v>
      </c>
      <c r="DN77" s="8">
        <v>6363.2</v>
      </c>
      <c r="DO77" s="7">
        <v>-0.6195</v>
      </c>
      <c r="DP77" s="7">
        <v>-0.6195</v>
      </c>
      <c r="DQ77" s="2" t="s">
        <v>140</v>
      </c>
      <c r="DR77" s="2" t="s">
        <v>129</v>
      </c>
      <c r="DS77" s="2" t="s">
        <v>1298</v>
      </c>
      <c r="DT77" s="2" t="s">
        <v>1513</v>
      </c>
      <c r="DU77" s="2" t="s">
        <v>142</v>
      </c>
      <c r="DV77" s="2" t="s">
        <v>132</v>
      </c>
      <c r="DW77" s="4">
        <v>6</v>
      </c>
      <c r="DX77" s="8">
        <v>206.76</v>
      </c>
      <c r="DY77" s="4">
        <v>5</v>
      </c>
      <c r="DZ77" s="8">
        <v>172.3</v>
      </c>
      <c r="EA77" s="7">
        <v>0.2</v>
      </c>
      <c r="EB77" s="7">
        <v>0.2</v>
      </c>
      <c r="EC77" s="2" t="s">
        <v>140</v>
      </c>
      <c r="ED77" s="2" t="s">
        <v>129</v>
      </c>
      <c r="EE77" s="2" t="s">
        <v>1514</v>
      </c>
      <c r="EF77" s="2" t="s">
        <v>1515</v>
      </c>
      <c r="EG77" s="2" t="s">
        <v>142</v>
      </c>
      <c r="EH77" s="2" t="s">
        <v>132</v>
      </c>
      <c r="EI77" s="4"/>
      <c r="EJ77" s="8"/>
      <c r="EK77" s="4">
        <v>16</v>
      </c>
      <c r="EL77" s="8">
        <v>576</v>
      </c>
      <c r="EM77" s="7">
        <v>-1</v>
      </c>
      <c r="EN77" s="7">
        <v>-1</v>
      </c>
      <c r="EO77" s="2" t="s">
        <v>140</v>
      </c>
      <c r="EP77" s="2" t="s">
        <v>129</v>
      </c>
      <c r="EQ77" s="2" t="s">
        <v>986</v>
      </c>
      <c r="ER77" s="2" t="s">
        <v>607</v>
      </c>
      <c r="ES77" s="2" t="s">
        <v>142</v>
      </c>
      <c r="ET77" s="2" t="s">
        <v>132</v>
      </c>
      <c r="EU77" s="4"/>
      <c r="EV77" s="8"/>
      <c r="EW77" s="4"/>
      <c r="EX77" s="8"/>
      <c r="EY77" s="7"/>
      <c r="EZ77" s="7"/>
      <c r="FA77" s="2" t="s">
        <v>140</v>
      </c>
      <c r="FB77" s="2" t="s">
        <v>166</v>
      </c>
      <c r="FC77" s="2" t="s">
        <v>604</v>
      </c>
      <c r="FD77" s="2" t="s">
        <v>150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171</v>
      </c>
      <c r="FN77" s="2" t="s">
        <v>129</v>
      </c>
      <c r="FO77" s="2" t="s">
        <v>292</v>
      </c>
      <c r="FP77" s="2" t="s">
        <v>132</v>
      </c>
      <c r="FQ77" s="2" t="s">
        <v>142</v>
      </c>
      <c r="FR77" s="2" t="s">
        <v>132</v>
      </c>
      <c r="FS77" s="4">
        <v>4</v>
      </c>
      <c r="FT77" s="8">
        <v>111.04</v>
      </c>
      <c r="FU77" s="4"/>
      <c r="FV77" s="8"/>
      <c r="FW77" s="7"/>
      <c r="FX77" s="7"/>
      <c r="FY77" s="2" t="s">
        <v>140</v>
      </c>
      <c r="FZ77" s="2" t="s">
        <v>129</v>
      </c>
      <c r="GA77" s="2" t="s">
        <v>157</v>
      </c>
      <c r="GB77" s="2" t="s">
        <v>1516</v>
      </c>
      <c r="GC77" s="2" t="s">
        <v>142</v>
      </c>
      <c r="GD77" s="2" t="s">
        <v>132</v>
      </c>
      <c r="GE77" s="4">
        <v>14</v>
      </c>
      <c r="GF77" s="8">
        <v>448</v>
      </c>
      <c r="GG77" s="4">
        <v>63</v>
      </c>
      <c r="GH77" s="8">
        <v>2016</v>
      </c>
      <c r="GI77" s="7">
        <v>-0.7778</v>
      </c>
      <c r="GJ77" s="7">
        <v>-0.7778</v>
      </c>
      <c r="GK77" s="2" t="s">
        <v>140</v>
      </c>
      <c r="GL77" s="2" t="s">
        <v>129</v>
      </c>
      <c r="GM77" s="2" t="s">
        <v>1022</v>
      </c>
      <c r="GN77" s="2" t="s">
        <v>1517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162</v>
      </c>
      <c r="GZ77" s="2" t="s">
        <v>132</v>
      </c>
      <c r="HA77" s="2" t="s">
        <v>142</v>
      </c>
      <c r="HB77" s="2" t="s">
        <v>132</v>
      </c>
      <c r="HC77" s="4">
        <v>6</v>
      </c>
      <c r="HD77" s="8">
        <v>190.5</v>
      </c>
      <c r="HE77" s="4">
        <v>5</v>
      </c>
      <c r="HF77" s="8">
        <v>176.4</v>
      </c>
      <c r="HG77" s="7">
        <v>0.2</v>
      </c>
      <c r="HH77" s="7">
        <v>0.0799</v>
      </c>
      <c r="HI77" s="2" t="s">
        <v>140</v>
      </c>
      <c r="HJ77" s="2" t="s">
        <v>129</v>
      </c>
      <c r="HK77" s="2" t="s">
        <v>233</v>
      </c>
      <c r="HL77" s="2" t="s">
        <v>444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165</v>
      </c>
      <c r="HV77" s="2" t="s">
        <v>129</v>
      </c>
      <c r="HW77" s="2" t="s">
        <v>132</v>
      </c>
      <c r="HX77" s="2" t="s">
        <v>132</v>
      </c>
      <c r="HY77" s="2" t="s">
        <v>142</v>
      </c>
      <c r="HZ77" s="2" t="s">
        <v>132</v>
      </c>
      <c r="IA77" s="4">
        <v>3</v>
      </c>
      <c r="IB77" s="8">
        <v>77.1</v>
      </c>
      <c r="IC77" s="4">
        <v>2</v>
      </c>
      <c r="ID77" s="8">
        <v>67.2</v>
      </c>
      <c r="IE77" s="7">
        <v>0.5</v>
      </c>
      <c r="IF77" s="7">
        <v>0.1473</v>
      </c>
      <c r="IG77" s="2" t="s">
        <v>140</v>
      </c>
      <c r="IH77" s="2" t="s">
        <v>166</v>
      </c>
      <c r="II77" s="2" t="s">
        <v>167</v>
      </c>
      <c r="IJ77" s="2" t="s">
        <v>809</v>
      </c>
      <c r="IK77" s="2" t="s">
        <v>142</v>
      </c>
      <c r="IL77" s="2" t="s">
        <v>132</v>
      </c>
      <c r="IM77" s="4">
        <v>2</v>
      </c>
      <c r="IN77" s="8">
        <v>65.32</v>
      </c>
      <c r="IO77" s="4">
        <v>1</v>
      </c>
      <c r="IP77" s="8">
        <v>36.29</v>
      </c>
      <c r="IQ77" s="7">
        <v>1</v>
      </c>
      <c r="IR77" s="7">
        <v>0.7999</v>
      </c>
      <c r="IS77" s="2" t="s">
        <v>140</v>
      </c>
      <c r="IT77" s="2" t="s">
        <v>129</v>
      </c>
      <c r="IU77" s="2" t="s">
        <v>614</v>
      </c>
      <c r="IV77" s="2" t="s">
        <v>877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178</v>
      </c>
      <c r="JF77" s="2" t="s">
        <v>129</v>
      </c>
      <c r="JG77" s="2" t="s">
        <v>132</v>
      </c>
      <c r="JH77" s="2" t="s">
        <v>132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140</v>
      </c>
      <c r="JR77" s="2" t="s">
        <v>129</v>
      </c>
      <c r="JS77" s="2" t="s">
        <v>300</v>
      </c>
      <c r="JT77" s="2" t="s">
        <v>132</v>
      </c>
      <c r="JU77" s="2" t="s">
        <v>142</v>
      </c>
      <c r="JV77" s="2" t="s">
        <v>132</v>
      </c>
      <c r="JW77" s="4">
        <v>1</v>
      </c>
      <c r="JX77" s="8">
        <v>59.49</v>
      </c>
      <c r="JY77" s="4"/>
      <c r="JZ77" s="8"/>
      <c r="KA77" s="7"/>
      <c r="KB77" s="7"/>
      <c r="KC77" s="2" t="s">
        <v>140</v>
      </c>
      <c r="KD77" s="2" t="s">
        <v>129</v>
      </c>
      <c r="KE77" s="2" t="s">
        <v>1446</v>
      </c>
      <c r="KF77" s="2" t="s">
        <v>1348</v>
      </c>
      <c r="KG77" s="2" t="s">
        <v>142</v>
      </c>
      <c r="KH77" s="2" t="s">
        <v>132</v>
      </c>
      <c r="KI77" s="4">
        <v>3</v>
      </c>
      <c r="KJ77" s="8">
        <v>93.08</v>
      </c>
      <c r="KK77" s="4">
        <v>7</v>
      </c>
      <c r="KL77" s="8">
        <v>254.03</v>
      </c>
      <c r="KM77" s="7">
        <v>-0.5714</v>
      </c>
      <c r="KN77" s="7">
        <v>-0.6336</v>
      </c>
      <c r="KO77" s="2" t="s">
        <v>140</v>
      </c>
      <c r="KP77" s="2" t="s">
        <v>166</v>
      </c>
      <c r="KQ77" s="2" t="s">
        <v>575</v>
      </c>
      <c r="KR77" s="2" t="s">
        <v>829</v>
      </c>
      <c r="KS77" s="2" t="s">
        <v>142</v>
      </c>
      <c r="KT77" s="2" t="s">
        <v>132</v>
      </c>
      <c r="KU77" s="4">
        <v>4</v>
      </c>
      <c r="KV77" s="8">
        <v>132.84</v>
      </c>
      <c r="KW77" s="4">
        <v>9</v>
      </c>
      <c r="KX77" s="8">
        <v>298.89</v>
      </c>
      <c r="KY77" s="7">
        <v>-0.5556</v>
      </c>
      <c r="KZ77" s="7">
        <v>-0.5556</v>
      </c>
      <c r="LA77" s="2" t="s">
        <v>140</v>
      </c>
      <c r="LB77" s="2" t="s">
        <v>177</v>
      </c>
      <c r="LC77" s="2" t="s">
        <v>1371</v>
      </c>
      <c r="LD77" s="2" t="s">
        <v>1518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178</v>
      </c>
      <c r="LN77" s="2" t="s">
        <v>129</v>
      </c>
      <c r="LO77" s="2" t="s">
        <v>132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159</v>
      </c>
      <c r="ML77" s="2" t="s">
        <v>129</v>
      </c>
      <c r="MM77" s="2" t="s">
        <v>132</v>
      </c>
      <c r="MN77" s="2" t="s">
        <v>132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140</v>
      </c>
      <c r="MX77" s="2" t="s">
        <v>129</v>
      </c>
      <c r="MY77" s="2" t="s">
        <v>179</v>
      </c>
      <c r="MZ77" s="2" t="s">
        <v>1519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178</v>
      </c>
      <c r="NV77" s="2" t="s">
        <v>129</v>
      </c>
      <c r="NW77" s="2" t="s">
        <v>132</v>
      </c>
      <c r="NX77" s="2" t="s">
        <v>132</v>
      </c>
      <c r="NY77" s="2" t="s">
        <v>142</v>
      </c>
      <c r="NZ77" s="2" t="s">
        <v>132</v>
      </c>
      <c r="OA77" s="4"/>
      <c r="OB77" s="8"/>
      <c r="OC77" s="4"/>
      <c r="OD77" s="8"/>
      <c r="OE77" s="7"/>
      <c r="OF77" s="7"/>
      <c r="OG77" s="2" t="s">
        <v>178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181</v>
      </c>
      <c r="OT77" s="2" t="s">
        <v>129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178</v>
      </c>
      <c r="PF77" s="2" t="s">
        <v>129</v>
      </c>
      <c r="PG77" s="2" t="s">
        <v>132</v>
      </c>
      <c r="PH77" s="2" t="s">
        <v>132</v>
      </c>
      <c r="PI77" s="2" t="s">
        <v>142</v>
      </c>
      <c r="PJ77" s="2" t="s">
        <v>132</v>
      </c>
      <c r="PK77" s="4"/>
      <c r="PL77" s="8"/>
      <c r="PM77" s="4"/>
      <c r="PN77" s="8"/>
      <c r="PO77" s="7"/>
      <c r="PP77" s="7"/>
      <c r="PQ77" s="2" t="s">
        <v>178</v>
      </c>
      <c r="PR77" s="2" t="s">
        <v>166</v>
      </c>
      <c r="PS77" s="2" t="s">
        <v>132</v>
      </c>
      <c r="PT77" s="2" t="s">
        <v>132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159</v>
      </c>
      <c r="RB77" s="2" t="s">
        <v>166</v>
      </c>
      <c r="RC77" s="2" t="s">
        <v>132</v>
      </c>
      <c r="RD77" s="2" t="s">
        <v>132</v>
      </c>
      <c r="RE77" s="2" t="s">
        <v>142</v>
      </c>
      <c r="RF77" s="2" t="s">
        <v>132</v>
      </c>
      <c r="RG77" s="4"/>
      <c r="RH77" s="8"/>
      <c r="RI77" s="4"/>
      <c r="RJ77" s="8"/>
      <c r="RK77" s="7"/>
      <c r="RL77" s="7"/>
      <c r="RM77" s="2" t="s">
        <v>178</v>
      </c>
      <c r="RN77" s="2" t="s">
        <v>129</v>
      </c>
      <c r="RO77" s="2" t="s">
        <v>132</v>
      </c>
      <c r="RP77" s="2" t="s">
        <v>132</v>
      </c>
      <c r="RQ77" s="2" t="s">
        <v>142</v>
      </c>
      <c r="RR77" s="2" t="s">
        <v>183</v>
      </c>
    </row>
    <row r="78">
      <c r="A78" s="2" t="s">
        <v>1520</v>
      </c>
      <c r="B78" s="2" t="s">
        <v>121</v>
      </c>
      <c r="C78" s="2" t="s">
        <v>122</v>
      </c>
      <c r="D78" s="2" t="s">
        <v>1104</v>
      </c>
      <c r="E78" s="2" t="s">
        <v>1105</v>
      </c>
      <c r="F78" s="2" t="s">
        <v>1521</v>
      </c>
      <c r="G78" s="2" t="s">
        <v>132</v>
      </c>
      <c r="H78" s="2" t="s">
        <v>132</v>
      </c>
      <c r="I78" s="2" t="s">
        <v>1189</v>
      </c>
      <c r="J78" s="2" t="s">
        <v>127</v>
      </c>
      <c r="K78" s="2" t="s">
        <v>313</v>
      </c>
      <c r="L78" s="3">
        <v>58.7</v>
      </c>
      <c r="M78" s="3">
        <v>61.64</v>
      </c>
      <c r="N78" s="3">
        <v>118.99</v>
      </c>
      <c r="O78" s="2" t="s">
        <v>655</v>
      </c>
      <c r="P78" s="2" t="s">
        <v>422</v>
      </c>
      <c r="Q78" s="2" t="s">
        <v>131</v>
      </c>
      <c r="R78" s="2" t="s">
        <v>132</v>
      </c>
      <c r="S78" s="2" t="s">
        <v>1522</v>
      </c>
      <c r="T78" s="2" t="s">
        <v>132</v>
      </c>
      <c r="U78" s="2" t="s">
        <v>315</v>
      </c>
      <c r="V78" s="2" t="s">
        <v>248</v>
      </c>
      <c r="W78" s="2" t="s">
        <v>248</v>
      </c>
      <c r="X78" s="2" t="s">
        <v>132</v>
      </c>
      <c r="Y78" s="2" t="s">
        <v>1263</v>
      </c>
      <c r="Z78" s="4"/>
      <c r="AA78" s="4">
        <f>=ROUNDDOWN({0},0)</f>
      </c>
      <c r="AB78" s="5">
        <v>0.1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95</v>
      </c>
      <c r="AQ78" s="8">
        <v>6552.27</v>
      </c>
      <c r="AR78" s="4">
        <v>188</v>
      </c>
      <c r="AS78" s="8">
        <v>12878.45</v>
      </c>
      <c r="AT78" s="7">
        <v>-0.4947</v>
      </c>
      <c r="AU78" s="7">
        <v>-0.4912</v>
      </c>
      <c r="AV78" s="4">
        <v>95</v>
      </c>
      <c r="AW78" s="8">
        <v>6552.27</v>
      </c>
      <c r="AX78" s="4">
        <v>188</v>
      </c>
      <c r="AY78" s="8">
        <v>12878.45</v>
      </c>
      <c r="AZ78" s="7">
        <v>-0.4947</v>
      </c>
      <c r="BA78" s="7">
        <v>-0.4912</v>
      </c>
      <c r="BB78" s="7">
        <v>1</v>
      </c>
      <c r="BC78" s="4">
        <v>95</v>
      </c>
      <c r="BD78" s="8">
        <v>6552.27</v>
      </c>
      <c r="BE78" s="4">
        <v>188</v>
      </c>
      <c r="BF78" s="8">
        <v>12878.45</v>
      </c>
      <c r="BG78" s="7">
        <v>-0.4947</v>
      </c>
      <c r="BH78" s="7">
        <v>-0.4912</v>
      </c>
      <c r="BI78" s="7">
        <v>1</v>
      </c>
      <c r="BJ78" s="4">
        <v>95</v>
      </c>
      <c r="BK78" s="8">
        <v>6552.27</v>
      </c>
      <c r="BL78" s="2" t="s">
        <v>1523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558</v>
      </c>
      <c r="BV78" s="2" t="s">
        <v>166</v>
      </c>
      <c r="BW78" s="2" t="s">
        <v>132</v>
      </c>
      <c r="BX78" s="2" t="s">
        <v>1524</v>
      </c>
      <c r="BY78" s="2" t="s">
        <v>142</v>
      </c>
      <c r="BZ78" s="2" t="s">
        <v>132</v>
      </c>
      <c r="CA78" s="4"/>
      <c r="CB78" s="8"/>
      <c r="CC78" s="4">
        <v>3</v>
      </c>
      <c r="CD78" s="8">
        <v>181.66</v>
      </c>
      <c r="CE78" s="7">
        <v>-1</v>
      </c>
      <c r="CF78" s="7">
        <v>-1</v>
      </c>
      <c r="CG78" s="2" t="s">
        <v>140</v>
      </c>
      <c r="CH78" s="2" t="s">
        <v>166</v>
      </c>
      <c r="CI78" s="2" t="s">
        <v>316</v>
      </c>
      <c r="CJ78" s="2" t="s">
        <v>1525</v>
      </c>
      <c r="CK78" s="2" t="s">
        <v>142</v>
      </c>
      <c r="CL78" s="2" t="s">
        <v>132</v>
      </c>
      <c r="CM78" s="4">
        <v>18</v>
      </c>
      <c r="CN78" s="8">
        <v>1165.55</v>
      </c>
      <c r="CO78" s="4">
        <v>28</v>
      </c>
      <c r="CP78" s="8">
        <v>1974.94</v>
      </c>
      <c r="CQ78" s="7">
        <v>-0.3571</v>
      </c>
      <c r="CR78" s="7">
        <v>-0.4098</v>
      </c>
      <c r="CS78" s="2" t="s">
        <v>140</v>
      </c>
      <c r="CT78" s="2" t="s">
        <v>166</v>
      </c>
      <c r="CU78" s="2" t="s">
        <v>1526</v>
      </c>
      <c r="CV78" s="2" t="s">
        <v>1527</v>
      </c>
      <c r="CW78" s="2" t="s">
        <v>142</v>
      </c>
      <c r="CX78" s="2" t="s">
        <v>132</v>
      </c>
      <c r="CY78" s="4">
        <v>10</v>
      </c>
      <c r="CZ78" s="8">
        <v>761.4</v>
      </c>
      <c r="DA78" s="4">
        <v>22</v>
      </c>
      <c r="DB78" s="8">
        <v>1572.64</v>
      </c>
      <c r="DC78" s="7">
        <v>-0.5455</v>
      </c>
      <c r="DD78" s="7">
        <v>-0.5158</v>
      </c>
      <c r="DE78" s="2" t="s">
        <v>140</v>
      </c>
      <c r="DF78" s="2" t="s">
        <v>166</v>
      </c>
      <c r="DG78" s="2" t="s">
        <v>406</v>
      </c>
      <c r="DH78" s="2" t="s">
        <v>1439</v>
      </c>
      <c r="DI78" s="2" t="s">
        <v>142</v>
      </c>
      <c r="DJ78" s="2" t="s">
        <v>132</v>
      </c>
      <c r="DK78" s="4">
        <v>17</v>
      </c>
      <c r="DL78" s="8">
        <v>1125.91</v>
      </c>
      <c r="DM78" s="4">
        <v>62</v>
      </c>
      <c r="DN78" s="8">
        <v>4106.26</v>
      </c>
      <c r="DO78" s="7">
        <v>-0.7258</v>
      </c>
      <c r="DP78" s="7">
        <v>-0.7258</v>
      </c>
      <c r="DQ78" s="2" t="s">
        <v>140</v>
      </c>
      <c r="DR78" s="2" t="s">
        <v>166</v>
      </c>
      <c r="DS78" s="2" t="s">
        <v>1417</v>
      </c>
      <c r="DT78" s="2" t="s">
        <v>1528</v>
      </c>
      <c r="DU78" s="2" t="s">
        <v>142</v>
      </c>
      <c r="DV78" s="2" t="s">
        <v>132</v>
      </c>
      <c r="DW78" s="4">
        <v>1</v>
      </c>
      <c r="DX78" s="8">
        <v>77.19</v>
      </c>
      <c r="DY78" s="4">
        <v>3</v>
      </c>
      <c r="DZ78" s="8">
        <v>217.53</v>
      </c>
      <c r="EA78" s="7">
        <v>-0.6667</v>
      </c>
      <c r="EB78" s="7">
        <v>-0.6452</v>
      </c>
      <c r="EC78" s="2" t="s">
        <v>140</v>
      </c>
      <c r="ED78" s="2" t="s">
        <v>166</v>
      </c>
      <c r="EE78" s="2" t="s">
        <v>1529</v>
      </c>
      <c r="EF78" s="2" t="s">
        <v>324</v>
      </c>
      <c r="EG78" s="2" t="s">
        <v>142</v>
      </c>
      <c r="EH78" s="2" t="s">
        <v>132</v>
      </c>
      <c r="EI78" s="4">
        <v>12</v>
      </c>
      <c r="EJ78" s="8">
        <v>852</v>
      </c>
      <c r="EK78" s="4">
        <v>23</v>
      </c>
      <c r="EL78" s="8">
        <v>1633</v>
      </c>
      <c r="EM78" s="7">
        <v>-0.4783</v>
      </c>
      <c r="EN78" s="7">
        <v>-0.4783</v>
      </c>
      <c r="EO78" s="2" t="s">
        <v>140</v>
      </c>
      <c r="EP78" s="2" t="s">
        <v>166</v>
      </c>
      <c r="EQ78" s="2" t="s">
        <v>1289</v>
      </c>
      <c r="ER78" s="2" t="s">
        <v>1530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166</v>
      </c>
      <c r="FC78" s="2" t="s">
        <v>1421</v>
      </c>
      <c r="FD78" s="2" t="s">
        <v>1115</v>
      </c>
      <c r="FE78" s="2" t="s">
        <v>142</v>
      </c>
      <c r="FF78" s="2" t="s">
        <v>132</v>
      </c>
      <c r="FG78" s="4">
        <v>11</v>
      </c>
      <c r="FH78" s="8">
        <v>743.26</v>
      </c>
      <c r="FI78" s="4">
        <v>1</v>
      </c>
      <c r="FJ78" s="8">
        <v>72.51</v>
      </c>
      <c r="FK78" s="7">
        <v>10</v>
      </c>
      <c r="FL78" s="7">
        <v>9.2504</v>
      </c>
      <c r="FM78" s="2" t="s">
        <v>140</v>
      </c>
      <c r="FN78" s="2" t="s">
        <v>166</v>
      </c>
      <c r="FO78" s="2" t="s">
        <v>292</v>
      </c>
      <c r="FP78" s="2" t="s">
        <v>330</v>
      </c>
      <c r="FQ78" s="2" t="s">
        <v>142</v>
      </c>
      <c r="FR78" s="2" t="s">
        <v>132</v>
      </c>
      <c r="FS78" s="4">
        <v>1</v>
      </c>
      <c r="FT78" s="8">
        <v>78.31</v>
      </c>
      <c r="FU78" s="4"/>
      <c r="FV78" s="8"/>
      <c r="FW78" s="7"/>
      <c r="FX78" s="7"/>
      <c r="FY78" s="2" t="s">
        <v>140</v>
      </c>
      <c r="FZ78" s="2" t="s">
        <v>166</v>
      </c>
      <c r="GA78" s="2" t="s">
        <v>157</v>
      </c>
      <c r="GB78" s="2" t="s">
        <v>901</v>
      </c>
      <c r="GC78" s="2" t="s">
        <v>142</v>
      </c>
      <c r="GD78" s="2" t="s">
        <v>132</v>
      </c>
      <c r="GE78" s="4"/>
      <c r="GF78" s="8"/>
      <c r="GG78" s="4">
        <v>2</v>
      </c>
      <c r="GH78" s="8">
        <v>144.4</v>
      </c>
      <c r="GI78" s="7">
        <v>-1</v>
      </c>
      <c r="GJ78" s="7">
        <v>-1</v>
      </c>
      <c r="GK78" s="2" t="s">
        <v>140</v>
      </c>
      <c r="GL78" s="2" t="s">
        <v>166</v>
      </c>
      <c r="GM78" s="2" t="s">
        <v>1423</v>
      </c>
      <c r="GN78" s="2" t="s">
        <v>1531</v>
      </c>
      <c r="GO78" s="2" t="s">
        <v>142</v>
      </c>
      <c r="GP78" s="2" t="s">
        <v>132</v>
      </c>
      <c r="GQ78" s="4">
        <v>1</v>
      </c>
      <c r="GR78" s="8">
        <v>72.51</v>
      </c>
      <c r="GS78" s="4"/>
      <c r="GT78" s="8"/>
      <c r="GU78" s="7"/>
      <c r="GV78" s="7"/>
      <c r="GW78" s="2" t="s">
        <v>140</v>
      </c>
      <c r="GX78" s="2" t="s">
        <v>166</v>
      </c>
      <c r="GY78" s="2" t="s">
        <v>334</v>
      </c>
      <c r="GZ78" s="2" t="s">
        <v>1532</v>
      </c>
      <c r="HA78" s="2" t="s">
        <v>142</v>
      </c>
      <c r="HB78" s="2" t="s">
        <v>132</v>
      </c>
      <c r="HC78" s="4">
        <v>1</v>
      </c>
      <c r="HD78" s="8">
        <v>57.11</v>
      </c>
      <c r="HE78" s="4">
        <v>11</v>
      </c>
      <c r="HF78" s="8">
        <v>766.62</v>
      </c>
      <c r="HG78" s="7">
        <v>-0.9091</v>
      </c>
      <c r="HH78" s="7">
        <v>-0.9255</v>
      </c>
      <c r="HI78" s="2" t="s">
        <v>140</v>
      </c>
      <c r="HJ78" s="2" t="s">
        <v>166</v>
      </c>
      <c r="HK78" s="2" t="s">
        <v>1481</v>
      </c>
      <c r="HL78" s="2" t="s">
        <v>1533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165</v>
      </c>
      <c r="HV78" s="2" t="s">
        <v>166</v>
      </c>
      <c r="HW78" s="2" t="s">
        <v>132</v>
      </c>
      <c r="HX78" s="2" t="s">
        <v>132</v>
      </c>
      <c r="HY78" s="2" t="s">
        <v>142</v>
      </c>
      <c r="HZ78" s="2" t="s">
        <v>132</v>
      </c>
      <c r="IA78" s="4">
        <v>2</v>
      </c>
      <c r="IB78" s="8">
        <v>134.14</v>
      </c>
      <c r="IC78" s="4">
        <v>1</v>
      </c>
      <c r="ID78" s="8">
        <v>65.92</v>
      </c>
      <c r="IE78" s="7">
        <v>1</v>
      </c>
      <c r="IF78" s="7">
        <v>1.0349</v>
      </c>
      <c r="IG78" s="2" t="s">
        <v>140</v>
      </c>
      <c r="IH78" s="2" t="s">
        <v>166</v>
      </c>
      <c r="II78" s="2" t="s">
        <v>1166</v>
      </c>
      <c r="IJ78" s="2" t="s">
        <v>526</v>
      </c>
      <c r="IK78" s="2" t="s">
        <v>142</v>
      </c>
      <c r="IL78" s="2" t="s">
        <v>132</v>
      </c>
      <c r="IM78" s="4">
        <v>1</v>
      </c>
      <c r="IN78" s="8">
        <v>66.57</v>
      </c>
      <c r="IO78" s="4">
        <v>1</v>
      </c>
      <c r="IP78" s="8">
        <v>71.2</v>
      </c>
      <c r="IQ78" s="7"/>
      <c r="IR78" s="7">
        <v>-0.065</v>
      </c>
      <c r="IS78" s="2" t="s">
        <v>140</v>
      </c>
      <c r="IT78" s="2" t="s">
        <v>166</v>
      </c>
      <c r="IU78" s="2" t="s">
        <v>614</v>
      </c>
      <c r="IV78" s="2" t="s">
        <v>1150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178</v>
      </c>
      <c r="JF78" s="2" t="s">
        <v>166</v>
      </c>
      <c r="JG78" s="2" t="s">
        <v>132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140</v>
      </c>
      <c r="JR78" s="2" t="s">
        <v>166</v>
      </c>
      <c r="JS78" s="2" t="s">
        <v>341</v>
      </c>
      <c r="JT78" s="2" t="s">
        <v>1534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140</v>
      </c>
      <c r="KD78" s="2" t="s">
        <v>166</v>
      </c>
      <c r="KE78" s="2" t="s">
        <v>1526</v>
      </c>
      <c r="KF78" s="2" t="s">
        <v>1535</v>
      </c>
      <c r="KG78" s="2" t="s">
        <v>142</v>
      </c>
      <c r="KH78" s="2" t="s">
        <v>132</v>
      </c>
      <c r="KI78" s="4">
        <v>2</v>
      </c>
      <c r="KJ78" s="8">
        <v>156.62</v>
      </c>
      <c r="KK78" s="4"/>
      <c r="KL78" s="8"/>
      <c r="KM78" s="7"/>
      <c r="KN78" s="7"/>
      <c r="KO78" s="2" t="s">
        <v>140</v>
      </c>
      <c r="KP78" s="2" t="s">
        <v>166</v>
      </c>
      <c r="KQ78" s="2" t="s">
        <v>214</v>
      </c>
      <c r="KR78" s="2" t="s">
        <v>883</v>
      </c>
      <c r="KS78" s="2" t="s">
        <v>142</v>
      </c>
      <c r="KT78" s="2" t="s">
        <v>132</v>
      </c>
      <c r="KU78" s="4"/>
      <c r="KV78" s="8"/>
      <c r="KW78" s="4">
        <v>6</v>
      </c>
      <c r="KX78" s="8">
        <v>417.18</v>
      </c>
      <c r="KY78" s="7">
        <v>-1</v>
      </c>
      <c r="KZ78" s="7">
        <v>-1</v>
      </c>
      <c r="LA78" s="2" t="s">
        <v>140</v>
      </c>
      <c r="LB78" s="2" t="s">
        <v>166</v>
      </c>
      <c r="LC78" s="2" t="s">
        <v>326</v>
      </c>
      <c r="LD78" s="2" t="s">
        <v>1421</v>
      </c>
      <c r="LE78" s="2" t="s">
        <v>142</v>
      </c>
      <c r="LF78" s="2" t="s">
        <v>132</v>
      </c>
      <c r="LG78" s="4">
        <v>18</v>
      </c>
      <c r="LH78" s="8">
        <v>1261.7</v>
      </c>
      <c r="LI78" s="4">
        <v>25</v>
      </c>
      <c r="LJ78" s="8">
        <v>1654.59</v>
      </c>
      <c r="LK78" s="7">
        <v>-0.28</v>
      </c>
      <c r="LL78" s="7">
        <v>-0.2375</v>
      </c>
      <c r="LM78" s="2" t="s">
        <v>140</v>
      </c>
      <c r="LN78" s="2" t="s">
        <v>166</v>
      </c>
      <c r="LO78" s="2" t="s">
        <v>957</v>
      </c>
      <c r="LP78" s="2" t="s">
        <v>1122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159</v>
      </c>
      <c r="ML78" s="2" t="s">
        <v>166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140</v>
      </c>
      <c r="MX78" s="2" t="s">
        <v>166</v>
      </c>
      <c r="MY78" s="2" t="s">
        <v>179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178</v>
      </c>
      <c r="NV78" s="2" t="s">
        <v>166</v>
      </c>
      <c r="NW78" s="2" t="s">
        <v>132</v>
      </c>
      <c r="NX78" s="2" t="s">
        <v>132</v>
      </c>
      <c r="NY78" s="2" t="s">
        <v>142</v>
      </c>
      <c r="NZ78" s="2" t="s">
        <v>132</v>
      </c>
      <c r="OA78" s="4"/>
      <c r="OB78" s="8"/>
      <c r="OC78" s="4"/>
      <c r="OD78" s="8"/>
      <c r="OE78" s="7"/>
      <c r="OF78" s="7"/>
      <c r="OG78" s="2" t="s">
        <v>178</v>
      </c>
      <c r="OH78" s="2" t="s">
        <v>166</v>
      </c>
      <c r="OI78" s="2" t="s">
        <v>132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181</v>
      </c>
      <c r="PF78" s="2" t="s">
        <v>166</v>
      </c>
      <c r="PG78" s="2" t="s">
        <v>132</v>
      </c>
      <c r="PH78" s="2" t="s">
        <v>132</v>
      </c>
      <c r="PI78" s="2" t="s">
        <v>142</v>
      </c>
      <c r="PJ78" s="2" t="s">
        <v>132</v>
      </c>
      <c r="PK78" s="4"/>
      <c r="PL78" s="8"/>
      <c r="PM78" s="4"/>
      <c r="PN78" s="8"/>
      <c r="PO78" s="7"/>
      <c r="PP78" s="7"/>
      <c r="PQ78" s="2" t="s">
        <v>178</v>
      </c>
      <c r="PR78" s="2" t="s">
        <v>166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140</v>
      </c>
      <c r="QD78" s="2" t="s">
        <v>166</v>
      </c>
      <c r="QE78" s="2" t="s">
        <v>276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140</v>
      </c>
      <c r="RB78" s="2" t="s">
        <v>166</v>
      </c>
      <c r="RC78" s="2" t="s">
        <v>957</v>
      </c>
      <c r="RD78" s="2" t="s">
        <v>1172</v>
      </c>
      <c r="RE78" s="2" t="s">
        <v>142</v>
      </c>
      <c r="RF78" s="2" t="s">
        <v>132</v>
      </c>
      <c r="RG78" s="4"/>
      <c r="RH78" s="8"/>
      <c r="RI78" s="4"/>
      <c r="RJ78" s="8"/>
      <c r="RK78" s="7"/>
      <c r="RL78" s="7"/>
      <c r="RM78" s="2" t="s">
        <v>178</v>
      </c>
      <c r="RN78" s="2" t="s">
        <v>166</v>
      </c>
      <c r="RO78" s="2" t="s">
        <v>132</v>
      </c>
      <c r="RP78" s="2" t="s">
        <v>132</v>
      </c>
      <c r="RQ78" s="2" t="s">
        <v>142</v>
      </c>
      <c r="RR78" s="2" t="s">
        <v>132</v>
      </c>
    </row>
    <row r="79">
      <c r="A79" s="2" t="s">
        <v>1536</v>
      </c>
      <c r="B79" s="2" t="s">
        <v>121</v>
      </c>
      <c r="C79" s="2" t="s">
        <v>122</v>
      </c>
      <c r="D79" s="2" t="s">
        <v>1104</v>
      </c>
      <c r="E79" s="2" t="s">
        <v>1105</v>
      </c>
      <c r="F79" s="2" t="s">
        <v>1537</v>
      </c>
      <c r="G79" s="2" t="s">
        <v>1537</v>
      </c>
      <c r="H79" s="2" t="s">
        <v>1537</v>
      </c>
      <c r="I79" s="2" t="s">
        <v>1538</v>
      </c>
      <c r="J79" s="2" t="s">
        <v>127</v>
      </c>
      <c r="K79" s="2" t="s">
        <v>281</v>
      </c>
      <c r="L79" s="3">
        <v>60.29</v>
      </c>
      <c r="M79" s="3">
        <v>63.3</v>
      </c>
      <c r="N79" s="3">
        <v>233.5</v>
      </c>
      <c r="O79" s="2" t="s">
        <v>727</v>
      </c>
      <c r="P79" s="2" t="s">
        <v>1452</v>
      </c>
      <c r="Q79" s="2" t="s">
        <v>131</v>
      </c>
      <c r="R79" s="2" t="s">
        <v>18</v>
      </c>
      <c r="S79" s="2" t="s">
        <v>132</v>
      </c>
      <c r="T79" s="2" t="s">
        <v>132</v>
      </c>
      <c r="U79" s="2" t="s">
        <v>134</v>
      </c>
      <c r="V79" s="2" t="s">
        <v>890</v>
      </c>
      <c r="W79" s="2" t="s">
        <v>136</v>
      </c>
      <c r="X79" s="2" t="s">
        <v>508</v>
      </c>
      <c r="Y79" s="2" t="s">
        <v>690</v>
      </c>
      <c r="Z79" s="4"/>
      <c r="AA79" s="4">
        <f>=ROUNDDOWN({0},0)</f>
      </c>
      <c r="AB79" s="5">
        <v>1.2</v>
      </c>
      <c r="AC79" s="2" t="s">
        <v>132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62</v>
      </c>
      <c r="AQ79" s="8">
        <v>6409.16</v>
      </c>
      <c r="AR79" s="4">
        <v>4</v>
      </c>
      <c r="AS79" s="8">
        <v>724.69</v>
      </c>
      <c r="AT79" s="7">
        <v>14.5</v>
      </c>
      <c r="AU79" s="7">
        <v>7.844</v>
      </c>
      <c r="AV79" s="4">
        <v>62</v>
      </c>
      <c r="AW79" s="8">
        <v>6409.16</v>
      </c>
      <c r="AX79" s="4">
        <v>4</v>
      </c>
      <c r="AY79" s="8">
        <v>724.69</v>
      </c>
      <c r="AZ79" s="7">
        <v>14.5</v>
      </c>
      <c r="BA79" s="7">
        <v>7.844</v>
      </c>
      <c r="BB79" s="7">
        <v>1</v>
      </c>
      <c r="BC79" s="4">
        <v>62</v>
      </c>
      <c r="BD79" s="8">
        <v>6409.16</v>
      </c>
      <c r="BE79" s="4">
        <v>4</v>
      </c>
      <c r="BF79" s="8">
        <v>724.69</v>
      </c>
      <c r="BG79" s="7">
        <v>14.5</v>
      </c>
      <c r="BH79" s="7">
        <v>7.844</v>
      </c>
      <c r="BI79" s="7">
        <v>1</v>
      </c>
      <c r="BJ79" s="4">
        <v>62</v>
      </c>
      <c r="BK79" s="8">
        <v>6409.16</v>
      </c>
      <c r="BL79" s="2" t="s">
        <v>1475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132</v>
      </c>
      <c r="BV79" s="2" t="s">
        <v>132</v>
      </c>
      <c r="BW79" s="2" t="s">
        <v>132</v>
      </c>
      <c r="BX79" s="2" t="s">
        <v>132</v>
      </c>
      <c r="BY79" s="2" t="s">
        <v>132</v>
      </c>
      <c r="BZ79" s="2" t="s">
        <v>132</v>
      </c>
      <c r="CA79" s="4"/>
      <c r="CB79" s="8"/>
      <c r="CC79" s="4"/>
      <c r="CD79" s="8"/>
      <c r="CE79" s="7"/>
      <c r="CF79" s="7"/>
      <c r="CG79" s="2" t="s">
        <v>132</v>
      </c>
      <c r="CH79" s="2" t="s">
        <v>132</v>
      </c>
      <c r="CI79" s="2" t="s">
        <v>132</v>
      </c>
      <c r="CJ79" s="2" t="s">
        <v>132</v>
      </c>
      <c r="CK79" s="2" t="s">
        <v>132</v>
      </c>
      <c r="CL79" s="2" t="s">
        <v>132</v>
      </c>
      <c r="CM79" s="4">
        <v>61</v>
      </c>
      <c r="CN79" s="8">
        <v>6368.14</v>
      </c>
      <c r="CO79" s="4">
        <v>4</v>
      </c>
      <c r="CP79" s="8">
        <v>724.69</v>
      </c>
      <c r="CQ79" s="7">
        <v>14.25</v>
      </c>
      <c r="CR79" s="7">
        <v>7.7874</v>
      </c>
      <c r="CS79" s="2" t="s">
        <v>140</v>
      </c>
      <c r="CT79" s="2" t="s">
        <v>166</v>
      </c>
      <c r="CU79" s="2" t="s">
        <v>690</v>
      </c>
      <c r="CV79" s="2" t="s">
        <v>1453</v>
      </c>
      <c r="CW79" s="2" t="s">
        <v>142</v>
      </c>
      <c r="CX79" s="2" t="s">
        <v>132</v>
      </c>
      <c r="CY79" s="4"/>
      <c r="CZ79" s="8"/>
      <c r="DA79" s="4"/>
      <c r="DB79" s="8"/>
      <c r="DC79" s="7"/>
      <c r="DD79" s="7"/>
      <c r="DE79" s="2" t="s">
        <v>132</v>
      </c>
      <c r="DF79" s="2" t="s">
        <v>132</v>
      </c>
      <c r="DG79" s="2" t="s">
        <v>132</v>
      </c>
      <c r="DH79" s="2" t="s">
        <v>132</v>
      </c>
      <c r="DI79" s="2" t="s">
        <v>132</v>
      </c>
      <c r="DJ79" s="2" t="s">
        <v>132</v>
      </c>
      <c r="DK79" s="4"/>
      <c r="DL79" s="8"/>
      <c r="DM79" s="4"/>
      <c r="DN79" s="8"/>
      <c r="DO79" s="7"/>
      <c r="DP79" s="7"/>
      <c r="DQ79" s="2" t="s">
        <v>132</v>
      </c>
      <c r="DR79" s="2" t="s">
        <v>132</v>
      </c>
      <c r="DS79" s="2" t="s">
        <v>132</v>
      </c>
      <c r="DT79" s="2" t="s">
        <v>132</v>
      </c>
      <c r="DU79" s="2" t="s">
        <v>132</v>
      </c>
      <c r="DV79" s="2" t="s">
        <v>132</v>
      </c>
      <c r="DW79" s="4"/>
      <c r="DX79" s="8"/>
      <c r="DY79" s="4"/>
      <c r="DZ79" s="8"/>
      <c r="EA79" s="7"/>
      <c r="EB79" s="7"/>
      <c r="EC79" s="2" t="s">
        <v>132</v>
      </c>
      <c r="ED79" s="2" t="s">
        <v>132</v>
      </c>
      <c r="EE79" s="2" t="s">
        <v>132</v>
      </c>
      <c r="EF79" s="2" t="s">
        <v>132</v>
      </c>
      <c r="EG79" s="2" t="s">
        <v>132</v>
      </c>
      <c r="EH79" s="2" t="s">
        <v>132</v>
      </c>
      <c r="EI79" s="4"/>
      <c r="EJ79" s="8"/>
      <c r="EK79" s="4"/>
      <c r="EL79" s="8"/>
      <c r="EM79" s="7"/>
      <c r="EN79" s="7"/>
      <c r="EO79" s="2" t="s">
        <v>132</v>
      </c>
      <c r="EP79" s="2" t="s">
        <v>132</v>
      </c>
      <c r="EQ79" s="2" t="s">
        <v>132</v>
      </c>
      <c r="ER79" s="2" t="s">
        <v>132</v>
      </c>
      <c r="ES79" s="2" t="s">
        <v>132</v>
      </c>
      <c r="ET79" s="2" t="s">
        <v>132</v>
      </c>
      <c r="EU79" s="4"/>
      <c r="EV79" s="8"/>
      <c r="EW79" s="4"/>
      <c r="EX79" s="8"/>
      <c r="EY79" s="7"/>
      <c r="EZ79" s="7"/>
      <c r="FA79" s="2" t="s">
        <v>132</v>
      </c>
      <c r="FB79" s="2" t="s">
        <v>132</v>
      </c>
      <c r="FC79" s="2" t="s">
        <v>132</v>
      </c>
      <c r="FD79" s="2" t="s">
        <v>132</v>
      </c>
      <c r="FE79" s="2" t="s">
        <v>132</v>
      </c>
      <c r="FF79" s="2" t="s">
        <v>132</v>
      </c>
      <c r="FG79" s="4"/>
      <c r="FH79" s="8"/>
      <c r="FI79" s="4"/>
      <c r="FJ79" s="8"/>
      <c r="FK79" s="7"/>
      <c r="FL79" s="7"/>
      <c r="FM79" s="2" t="s">
        <v>132</v>
      </c>
      <c r="FN79" s="2" t="s">
        <v>132</v>
      </c>
      <c r="FO79" s="2" t="s">
        <v>132</v>
      </c>
      <c r="FP79" s="2" t="s">
        <v>132</v>
      </c>
      <c r="FQ79" s="2" t="s">
        <v>132</v>
      </c>
      <c r="FR79" s="2" t="s">
        <v>132</v>
      </c>
      <c r="FS79" s="4"/>
      <c r="FT79" s="8"/>
      <c r="FU79" s="4"/>
      <c r="FV79" s="8"/>
      <c r="FW79" s="7"/>
      <c r="FX79" s="7"/>
      <c r="FY79" s="2" t="s">
        <v>132</v>
      </c>
      <c r="FZ79" s="2" t="s">
        <v>132</v>
      </c>
      <c r="GA79" s="2" t="s">
        <v>132</v>
      </c>
      <c r="GB79" s="2" t="s">
        <v>132</v>
      </c>
      <c r="GC79" s="2" t="s">
        <v>132</v>
      </c>
      <c r="GD79" s="2" t="s">
        <v>132</v>
      </c>
      <c r="GE79" s="4"/>
      <c r="GF79" s="8"/>
      <c r="GG79" s="4"/>
      <c r="GH79" s="8"/>
      <c r="GI79" s="7"/>
      <c r="GJ79" s="7"/>
      <c r="GK79" s="2" t="s">
        <v>132</v>
      </c>
      <c r="GL79" s="2" t="s">
        <v>132</v>
      </c>
      <c r="GM79" s="2" t="s">
        <v>132</v>
      </c>
      <c r="GN79" s="2" t="s">
        <v>132</v>
      </c>
      <c r="GO79" s="2" t="s">
        <v>132</v>
      </c>
      <c r="GP79" s="2" t="s">
        <v>132</v>
      </c>
      <c r="GQ79" s="4"/>
      <c r="GR79" s="8"/>
      <c r="GS79" s="4"/>
      <c r="GT79" s="8"/>
      <c r="GU79" s="7"/>
      <c r="GV79" s="7"/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2" t="s">
        <v>132</v>
      </c>
      <c r="HC79" s="4"/>
      <c r="HD79" s="8"/>
      <c r="HE79" s="4"/>
      <c r="HF79" s="8"/>
      <c r="HG79" s="7"/>
      <c r="HH79" s="7"/>
      <c r="HI79" s="2" t="s">
        <v>132</v>
      </c>
      <c r="HJ79" s="2" t="s">
        <v>132</v>
      </c>
      <c r="HK79" s="2" t="s">
        <v>132</v>
      </c>
      <c r="HL79" s="2" t="s">
        <v>132</v>
      </c>
      <c r="HM79" s="2" t="s">
        <v>132</v>
      </c>
      <c r="HN79" s="2" t="s">
        <v>132</v>
      </c>
      <c r="HO79" s="4"/>
      <c r="HP79" s="8"/>
      <c r="HQ79" s="4"/>
      <c r="HR79" s="8"/>
      <c r="HS79" s="7"/>
      <c r="HT79" s="7"/>
      <c r="HU79" s="2" t="s">
        <v>132</v>
      </c>
      <c r="HV79" s="2" t="s">
        <v>132</v>
      </c>
      <c r="HW79" s="2" t="s">
        <v>132</v>
      </c>
      <c r="HX79" s="2" t="s">
        <v>132</v>
      </c>
      <c r="HY79" s="2" t="s">
        <v>132</v>
      </c>
      <c r="HZ79" s="2" t="s">
        <v>132</v>
      </c>
      <c r="IA79" s="4"/>
      <c r="IB79" s="8"/>
      <c r="IC79" s="4"/>
      <c r="ID79" s="8"/>
      <c r="IE79" s="7"/>
      <c r="IF79" s="7"/>
      <c r="IG79" s="2" t="s">
        <v>132</v>
      </c>
      <c r="IH79" s="2" t="s">
        <v>132</v>
      </c>
      <c r="II79" s="2" t="s">
        <v>132</v>
      </c>
      <c r="IJ79" s="2" t="s">
        <v>132</v>
      </c>
      <c r="IK79" s="2" t="s">
        <v>132</v>
      </c>
      <c r="IL79" s="2" t="s">
        <v>132</v>
      </c>
      <c r="IM79" s="4"/>
      <c r="IN79" s="8"/>
      <c r="IO79" s="4"/>
      <c r="IP79" s="8"/>
      <c r="IQ79" s="7"/>
      <c r="IR79" s="7"/>
      <c r="IS79" s="2" t="s">
        <v>132</v>
      </c>
      <c r="IT79" s="2" t="s">
        <v>132</v>
      </c>
      <c r="IU79" s="2" t="s">
        <v>132</v>
      </c>
      <c r="IV79" s="2" t="s">
        <v>132</v>
      </c>
      <c r="IW79" s="2" t="s">
        <v>132</v>
      </c>
      <c r="IX79" s="2" t="s">
        <v>132</v>
      </c>
      <c r="IY79" s="4"/>
      <c r="IZ79" s="8"/>
      <c r="JA79" s="4"/>
      <c r="JB79" s="8"/>
      <c r="JC79" s="7"/>
      <c r="JD79" s="7"/>
      <c r="JE79" s="2" t="s">
        <v>132</v>
      </c>
      <c r="JF79" s="2" t="s">
        <v>132</v>
      </c>
      <c r="JG79" s="2" t="s">
        <v>132</v>
      </c>
      <c r="JH79" s="2" t="s">
        <v>132</v>
      </c>
      <c r="JI79" s="2" t="s">
        <v>132</v>
      </c>
      <c r="JJ79" s="2" t="s">
        <v>132</v>
      </c>
      <c r="JK79" s="4">
        <v>1</v>
      </c>
      <c r="JL79" s="8">
        <v>41.02</v>
      </c>
      <c r="JM79" s="4"/>
      <c r="JN79" s="8"/>
      <c r="JO79" s="7"/>
      <c r="JP79" s="7"/>
      <c r="JQ79" s="2" t="s">
        <v>140</v>
      </c>
      <c r="JR79" s="2" t="s">
        <v>166</v>
      </c>
      <c r="JS79" s="2" t="s">
        <v>214</v>
      </c>
      <c r="JT79" s="2" t="s">
        <v>1539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140</v>
      </c>
      <c r="KD79" s="2" t="s">
        <v>166</v>
      </c>
      <c r="KE79" s="2" t="s">
        <v>866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132</v>
      </c>
      <c r="RB79" s="2" t="s">
        <v>132</v>
      </c>
      <c r="RC79" s="2" t="s">
        <v>132</v>
      </c>
      <c r="RD79" s="2" t="s">
        <v>132</v>
      </c>
      <c r="RE79" s="2" t="s">
        <v>132</v>
      </c>
      <c r="RF79" s="2" t="s">
        <v>132</v>
      </c>
      <c r="RG79" s="4"/>
      <c r="RH79" s="8"/>
      <c r="RI79" s="4"/>
      <c r="RJ79" s="8"/>
      <c r="RK79" s="7"/>
      <c r="RL79" s="7"/>
      <c r="RM79" s="2" t="s">
        <v>132</v>
      </c>
      <c r="RN79" s="2" t="s">
        <v>132</v>
      </c>
      <c r="RO79" s="2" t="s">
        <v>132</v>
      </c>
      <c r="RP79" s="2" t="s">
        <v>132</v>
      </c>
      <c r="RQ79" s="2" t="s">
        <v>132</v>
      </c>
      <c r="RR79" s="2" t="s">
        <v>132</v>
      </c>
    </row>
    <row r="80">
      <c r="A80" s="2" t="s">
        <v>1540</v>
      </c>
      <c r="B80" s="2" t="s">
        <v>121</v>
      </c>
      <c r="C80" s="2" t="s">
        <v>122</v>
      </c>
      <c r="D80" s="2" t="s">
        <v>1104</v>
      </c>
      <c r="E80" s="2" t="s">
        <v>1105</v>
      </c>
      <c r="F80" s="2" t="s">
        <v>1541</v>
      </c>
      <c r="G80" s="2" t="s">
        <v>1541</v>
      </c>
      <c r="H80" s="2" t="s">
        <v>1541</v>
      </c>
      <c r="I80" s="2" t="s">
        <v>1542</v>
      </c>
      <c r="J80" s="2" t="s">
        <v>127</v>
      </c>
      <c r="K80" s="2" t="s">
        <v>1296</v>
      </c>
      <c r="L80" s="3">
        <v>35.94</v>
      </c>
      <c r="M80" s="3">
        <v>37.74</v>
      </c>
      <c r="N80" s="3">
        <v>139.5</v>
      </c>
      <c r="O80" s="2" t="s">
        <v>421</v>
      </c>
      <c r="P80" s="2" t="s">
        <v>1452</v>
      </c>
      <c r="Q80" s="2" t="s">
        <v>131</v>
      </c>
      <c r="R80" s="2" t="s">
        <v>18</v>
      </c>
      <c r="S80" s="2" t="s">
        <v>132</v>
      </c>
      <c r="T80" s="2" t="s">
        <v>132</v>
      </c>
      <c r="U80" s="2" t="s">
        <v>468</v>
      </c>
      <c r="V80" s="2" t="s">
        <v>815</v>
      </c>
      <c r="W80" s="2" t="s">
        <v>136</v>
      </c>
      <c r="X80" s="2" t="s">
        <v>441</v>
      </c>
      <c r="Y80" s="2" t="s">
        <v>1476</v>
      </c>
      <c r="Z80" s="4"/>
      <c r="AA80" s="4">
        <f>=ROUNDDOWN({0},0)</f>
      </c>
      <c r="AB80" s="5">
        <v>1.8</v>
      </c>
      <c r="AC80" s="2" t="s">
        <v>132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92</v>
      </c>
      <c r="AQ80" s="8">
        <v>5633.1</v>
      </c>
      <c r="AR80" s="4">
        <v>3</v>
      </c>
      <c r="AS80" s="8">
        <v>283.02</v>
      </c>
      <c r="AT80" s="7">
        <v>29.6667</v>
      </c>
      <c r="AU80" s="7">
        <v>18.9035</v>
      </c>
      <c r="AV80" s="4">
        <v>92</v>
      </c>
      <c r="AW80" s="8">
        <v>5633.1</v>
      </c>
      <c r="AX80" s="4">
        <v>3</v>
      </c>
      <c r="AY80" s="8">
        <v>283.02</v>
      </c>
      <c r="AZ80" s="7">
        <v>29.6667</v>
      </c>
      <c r="BA80" s="7">
        <v>18.9035</v>
      </c>
      <c r="BB80" s="7">
        <v>1</v>
      </c>
      <c r="BC80" s="4">
        <v>92</v>
      </c>
      <c r="BD80" s="8">
        <v>5633.1</v>
      </c>
      <c r="BE80" s="4">
        <v>3</v>
      </c>
      <c r="BF80" s="8">
        <v>283.02</v>
      </c>
      <c r="BG80" s="7">
        <v>29.6667</v>
      </c>
      <c r="BH80" s="7">
        <v>18.9035</v>
      </c>
      <c r="BI80" s="7">
        <v>1</v>
      </c>
      <c r="BJ80" s="4">
        <v>92</v>
      </c>
      <c r="BK80" s="8">
        <v>5633.1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132</v>
      </c>
      <c r="BV80" s="2" t="s">
        <v>132</v>
      </c>
      <c r="BW80" s="2" t="s">
        <v>132</v>
      </c>
      <c r="BX80" s="2" t="s">
        <v>132</v>
      </c>
      <c r="BY80" s="2" t="s">
        <v>132</v>
      </c>
      <c r="BZ80" s="2" t="s">
        <v>132</v>
      </c>
      <c r="CA80" s="4"/>
      <c r="CB80" s="8"/>
      <c r="CC80" s="4"/>
      <c r="CD80" s="8"/>
      <c r="CE80" s="7"/>
      <c r="CF80" s="7"/>
      <c r="CG80" s="2" t="s">
        <v>132</v>
      </c>
      <c r="CH80" s="2" t="s">
        <v>132</v>
      </c>
      <c r="CI80" s="2" t="s">
        <v>132</v>
      </c>
      <c r="CJ80" s="2" t="s">
        <v>132</v>
      </c>
      <c r="CK80" s="2" t="s">
        <v>132</v>
      </c>
      <c r="CL80" s="2" t="s">
        <v>132</v>
      </c>
      <c r="CM80" s="4">
        <v>92</v>
      </c>
      <c r="CN80" s="8">
        <v>5633.1</v>
      </c>
      <c r="CO80" s="4">
        <v>3</v>
      </c>
      <c r="CP80" s="8">
        <v>283.02</v>
      </c>
      <c r="CQ80" s="7">
        <v>29.6667</v>
      </c>
      <c r="CR80" s="7">
        <v>18.9035</v>
      </c>
      <c r="CS80" s="2" t="s">
        <v>140</v>
      </c>
      <c r="CT80" s="2" t="s">
        <v>166</v>
      </c>
      <c r="CU80" s="2" t="s">
        <v>1476</v>
      </c>
      <c r="CV80" s="2" t="s">
        <v>860</v>
      </c>
      <c r="CW80" s="2" t="s">
        <v>142</v>
      </c>
      <c r="CX80" s="2" t="s">
        <v>132</v>
      </c>
      <c r="CY80" s="4"/>
      <c r="CZ80" s="8"/>
      <c r="DA80" s="4"/>
      <c r="DB80" s="8"/>
      <c r="DC80" s="7"/>
      <c r="DD80" s="7"/>
      <c r="DE80" s="2" t="s">
        <v>132</v>
      </c>
      <c r="DF80" s="2" t="s">
        <v>132</v>
      </c>
      <c r="DG80" s="2" t="s">
        <v>132</v>
      </c>
      <c r="DH80" s="2" t="s">
        <v>132</v>
      </c>
      <c r="DI80" s="2" t="s">
        <v>132</v>
      </c>
      <c r="DJ80" s="2" t="s">
        <v>132</v>
      </c>
      <c r="DK80" s="4"/>
      <c r="DL80" s="8"/>
      <c r="DM80" s="4"/>
      <c r="DN80" s="8"/>
      <c r="DO80" s="7"/>
      <c r="DP80" s="7"/>
      <c r="DQ80" s="2" t="s">
        <v>132</v>
      </c>
      <c r="DR80" s="2" t="s">
        <v>132</v>
      </c>
      <c r="DS80" s="2" t="s">
        <v>132</v>
      </c>
      <c r="DT80" s="2" t="s">
        <v>132</v>
      </c>
      <c r="DU80" s="2" t="s">
        <v>132</v>
      </c>
      <c r="DV80" s="2" t="s">
        <v>132</v>
      </c>
      <c r="DW80" s="4"/>
      <c r="DX80" s="8"/>
      <c r="DY80" s="4"/>
      <c r="DZ80" s="8"/>
      <c r="EA80" s="7"/>
      <c r="EB80" s="7"/>
      <c r="EC80" s="2" t="s">
        <v>132</v>
      </c>
      <c r="ED80" s="2" t="s">
        <v>132</v>
      </c>
      <c r="EE80" s="2" t="s">
        <v>132</v>
      </c>
      <c r="EF80" s="2" t="s">
        <v>132</v>
      </c>
      <c r="EG80" s="2" t="s">
        <v>132</v>
      </c>
      <c r="EH80" s="2" t="s">
        <v>132</v>
      </c>
      <c r="EI80" s="4"/>
      <c r="EJ80" s="8"/>
      <c r="EK80" s="4"/>
      <c r="EL80" s="8"/>
      <c r="EM80" s="7"/>
      <c r="EN80" s="7"/>
      <c r="EO80" s="2" t="s">
        <v>132</v>
      </c>
      <c r="EP80" s="2" t="s">
        <v>132</v>
      </c>
      <c r="EQ80" s="2" t="s">
        <v>132</v>
      </c>
      <c r="ER80" s="2" t="s">
        <v>132</v>
      </c>
      <c r="ES80" s="2" t="s">
        <v>132</v>
      </c>
      <c r="ET80" s="2" t="s">
        <v>132</v>
      </c>
      <c r="EU80" s="4"/>
      <c r="EV80" s="8"/>
      <c r="EW80" s="4"/>
      <c r="EX80" s="8"/>
      <c r="EY80" s="7"/>
      <c r="EZ80" s="7"/>
      <c r="FA80" s="2" t="s">
        <v>132</v>
      </c>
      <c r="FB80" s="2" t="s">
        <v>132</v>
      </c>
      <c r="FC80" s="2" t="s">
        <v>132</v>
      </c>
      <c r="FD80" s="2" t="s">
        <v>132</v>
      </c>
      <c r="FE80" s="2" t="s">
        <v>132</v>
      </c>
      <c r="FF80" s="2" t="s">
        <v>132</v>
      </c>
      <c r="FG80" s="4"/>
      <c r="FH80" s="8"/>
      <c r="FI80" s="4"/>
      <c r="FJ80" s="8"/>
      <c r="FK80" s="7"/>
      <c r="FL80" s="7"/>
      <c r="FM80" s="2" t="s">
        <v>132</v>
      </c>
      <c r="FN80" s="2" t="s">
        <v>132</v>
      </c>
      <c r="FO80" s="2" t="s">
        <v>132</v>
      </c>
      <c r="FP80" s="2" t="s">
        <v>132</v>
      </c>
      <c r="FQ80" s="2" t="s">
        <v>132</v>
      </c>
      <c r="FR80" s="2" t="s">
        <v>132</v>
      </c>
      <c r="FS80" s="4"/>
      <c r="FT80" s="8"/>
      <c r="FU80" s="4"/>
      <c r="FV80" s="8"/>
      <c r="FW80" s="7"/>
      <c r="FX80" s="7"/>
      <c r="FY80" s="2" t="s">
        <v>132</v>
      </c>
      <c r="FZ80" s="2" t="s">
        <v>132</v>
      </c>
      <c r="GA80" s="2" t="s">
        <v>132</v>
      </c>
      <c r="GB80" s="2" t="s">
        <v>132</v>
      </c>
      <c r="GC80" s="2" t="s">
        <v>132</v>
      </c>
      <c r="GD80" s="2" t="s">
        <v>132</v>
      </c>
      <c r="GE80" s="4"/>
      <c r="GF80" s="8"/>
      <c r="GG80" s="4"/>
      <c r="GH80" s="8"/>
      <c r="GI80" s="7"/>
      <c r="GJ80" s="7"/>
      <c r="GK80" s="2" t="s">
        <v>132</v>
      </c>
      <c r="GL80" s="2" t="s">
        <v>132</v>
      </c>
      <c r="GM80" s="2" t="s">
        <v>132</v>
      </c>
      <c r="GN80" s="2" t="s">
        <v>132</v>
      </c>
      <c r="GO80" s="2" t="s">
        <v>132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132</v>
      </c>
      <c r="HJ80" s="2" t="s">
        <v>132</v>
      </c>
      <c r="HK80" s="2" t="s">
        <v>132</v>
      </c>
      <c r="HL80" s="2" t="s">
        <v>132</v>
      </c>
      <c r="HM80" s="2" t="s">
        <v>132</v>
      </c>
      <c r="HN80" s="2" t="s">
        <v>132</v>
      </c>
      <c r="HO80" s="4"/>
      <c r="HP80" s="8"/>
      <c r="HQ80" s="4"/>
      <c r="HR80" s="8"/>
      <c r="HS80" s="7"/>
      <c r="HT80" s="7"/>
      <c r="HU80" s="2" t="s">
        <v>132</v>
      </c>
      <c r="HV80" s="2" t="s">
        <v>132</v>
      </c>
      <c r="HW80" s="2" t="s">
        <v>132</v>
      </c>
      <c r="HX80" s="2" t="s">
        <v>132</v>
      </c>
      <c r="HY80" s="2" t="s">
        <v>132</v>
      </c>
      <c r="HZ80" s="2" t="s">
        <v>132</v>
      </c>
      <c r="IA80" s="4"/>
      <c r="IB80" s="8"/>
      <c r="IC80" s="4"/>
      <c r="ID80" s="8"/>
      <c r="IE80" s="7"/>
      <c r="IF80" s="7"/>
      <c r="IG80" s="2" t="s">
        <v>132</v>
      </c>
      <c r="IH80" s="2" t="s">
        <v>132</v>
      </c>
      <c r="II80" s="2" t="s">
        <v>132</v>
      </c>
      <c r="IJ80" s="2" t="s">
        <v>132</v>
      </c>
      <c r="IK80" s="2" t="s">
        <v>132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166</v>
      </c>
      <c r="JS80" s="2" t="s">
        <v>484</v>
      </c>
      <c r="JT80" s="2" t="s">
        <v>132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140</v>
      </c>
      <c r="KD80" s="2" t="s">
        <v>166</v>
      </c>
      <c r="KE80" s="2" t="s">
        <v>866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132</v>
      </c>
      <c r="RN80" s="2" t="s">
        <v>132</v>
      </c>
      <c r="RO80" s="2" t="s">
        <v>132</v>
      </c>
      <c r="RP80" s="2" t="s">
        <v>132</v>
      </c>
      <c r="RQ80" s="2" t="s">
        <v>132</v>
      </c>
      <c r="RR80" s="2" t="s">
        <v>132</v>
      </c>
    </row>
    <row r="81">
      <c r="A81" s="2" t="s">
        <v>1543</v>
      </c>
      <c r="B81" s="2" t="s">
        <v>121</v>
      </c>
      <c r="C81" s="2" t="s">
        <v>122</v>
      </c>
      <c r="D81" s="2" t="s">
        <v>1104</v>
      </c>
      <c r="E81" s="2" t="s">
        <v>1105</v>
      </c>
      <c r="F81" s="2" t="s">
        <v>1544</v>
      </c>
      <c r="G81" s="2" t="s">
        <v>1544</v>
      </c>
      <c r="H81" s="2" t="s">
        <v>1544</v>
      </c>
      <c r="I81" s="2" t="s">
        <v>1545</v>
      </c>
      <c r="J81" s="2" t="s">
        <v>127</v>
      </c>
      <c r="K81" s="2" t="s">
        <v>281</v>
      </c>
      <c r="L81" s="3">
        <v>16.15</v>
      </c>
      <c r="M81" s="3">
        <v>16.96</v>
      </c>
      <c r="N81" s="3">
        <v>33.99</v>
      </c>
      <c r="O81" s="2" t="s">
        <v>129</v>
      </c>
      <c r="P81" s="2" t="s">
        <v>640</v>
      </c>
      <c r="Q81" s="2" t="s">
        <v>131</v>
      </c>
      <c r="R81" s="2" t="s">
        <v>132</v>
      </c>
      <c r="S81" s="2" t="s">
        <v>1546</v>
      </c>
      <c r="T81" s="2" t="s">
        <v>132</v>
      </c>
      <c r="U81" s="2" t="s">
        <v>315</v>
      </c>
      <c r="V81" s="2" t="s">
        <v>890</v>
      </c>
      <c r="W81" s="2" t="s">
        <v>136</v>
      </c>
      <c r="X81" s="2" t="s">
        <v>132</v>
      </c>
      <c r="Y81" s="2" t="s">
        <v>926</v>
      </c>
      <c r="Z81" s="4">
        <v>99</v>
      </c>
      <c r="AA81" s="4">
        <f>=ROUNDDOWN(16.5,0)</f>
      </c>
      <c r="AB81" s="5">
        <v>6</v>
      </c>
      <c r="AC81" s="2" t="s">
        <v>1011</v>
      </c>
      <c r="AD81" s="4">
        <v>100</v>
      </c>
      <c r="AE81" s="4">
        <v>100</v>
      </c>
      <c r="AF81" s="6">
        <v>63</v>
      </c>
      <c r="AG81" s="6">
        <v>46</v>
      </c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282</v>
      </c>
      <c r="AQ81" s="8">
        <v>5532.85</v>
      </c>
      <c r="AR81" s="4">
        <v>477</v>
      </c>
      <c r="AS81" s="8">
        <v>9734.66</v>
      </c>
      <c r="AT81" s="7">
        <v>-0.4088</v>
      </c>
      <c r="AU81" s="7">
        <v>-0.4316</v>
      </c>
      <c r="AV81" s="4">
        <v>282</v>
      </c>
      <c r="AW81" s="8">
        <v>5532.85</v>
      </c>
      <c r="AX81" s="4">
        <v>477</v>
      </c>
      <c r="AY81" s="8">
        <v>9734.66</v>
      </c>
      <c r="AZ81" s="7">
        <v>-0.4088</v>
      </c>
      <c r="BA81" s="7">
        <v>-0.4316</v>
      </c>
      <c r="BB81" s="7">
        <v>1</v>
      </c>
      <c r="BC81" s="4">
        <v>282</v>
      </c>
      <c r="BD81" s="8">
        <v>5532.85</v>
      </c>
      <c r="BE81" s="4">
        <v>477</v>
      </c>
      <c r="BF81" s="8">
        <v>9734.66</v>
      </c>
      <c r="BG81" s="7">
        <v>-0.4088</v>
      </c>
      <c r="BH81" s="7">
        <v>-0.4316</v>
      </c>
      <c r="BI81" s="7">
        <v>1</v>
      </c>
      <c r="BJ81" s="4">
        <v>282</v>
      </c>
      <c r="BK81" s="8">
        <v>5532.85</v>
      </c>
      <c r="BL81" s="2" t="s">
        <v>1547</v>
      </c>
      <c r="BM81" s="7">
        <v>1</v>
      </c>
      <c r="BN81" s="7">
        <v>1</v>
      </c>
      <c r="BO81" s="4"/>
      <c r="BP81" s="8"/>
      <c r="BQ81" s="4">
        <v>1</v>
      </c>
      <c r="BR81" s="8">
        <v>15.44</v>
      </c>
      <c r="BS81" s="7">
        <v>-1</v>
      </c>
      <c r="BT81" s="7">
        <v>-1</v>
      </c>
      <c r="BU81" s="2" t="s">
        <v>558</v>
      </c>
      <c r="BV81" s="2" t="s">
        <v>166</v>
      </c>
      <c r="BW81" s="2" t="s">
        <v>132</v>
      </c>
      <c r="BX81" s="2" t="s">
        <v>1175</v>
      </c>
      <c r="BY81" s="2" t="s">
        <v>142</v>
      </c>
      <c r="BZ81" s="2" t="s">
        <v>132</v>
      </c>
      <c r="CA81" s="4">
        <v>12</v>
      </c>
      <c r="CB81" s="8">
        <v>181.21</v>
      </c>
      <c r="CC81" s="4">
        <v>5</v>
      </c>
      <c r="CD81" s="8">
        <v>85.67</v>
      </c>
      <c r="CE81" s="7">
        <v>1.4</v>
      </c>
      <c r="CF81" s="7">
        <v>1.1152</v>
      </c>
      <c r="CG81" s="2" t="s">
        <v>140</v>
      </c>
      <c r="CH81" s="2" t="s">
        <v>129</v>
      </c>
      <c r="CI81" s="2" t="s">
        <v>1256</v>
      </c>
      <c r="CJ81" s="2" t="s">
        <v>1548</v>
      </c>
      <c r="CK81" s="2" t="s">
        <v>142</v>
      </c>
      <c r="CL81" s="2" t="s">
        <v>132</v>
      </c>
      <c r="CM81" s="4">
        <v>27</v>
      </c>
      <c r="CN81" s="8">
        <v>674.74</v>
      </c>
      <c r="CO81" s="4">
        <v>34</v>
      </c>
      <c r="CP81" s="8">
        <v>904.36</v>
      </c>
      <c r="CQ81" s="7">
        <v>-0.2059</v>
      </c>
      <c r="CR81" s="7">
        <v>-0.2539</v>
      </c>
      <c r="CS81" s="2" t="s">
        <v>140</v>
      </c>
      <c r="CT81" s="2" t="s">
        <v>129</v>
      </c>
      <c r="CU81" s="2" t="s">
        <v>931</v>
      </c>
      <c r="CV81" s="2" t="s">
        <v>1549</v>
      </c>
      <c r="CW81" s="2" t="s">
        <v>142</v>
      </c>
      <c r="CX81" s="2" t="s">
        <v>132</v>
      </c>
      <c r="CY81" s="4">
        <v>71</v>
      </c>
      <c r="CZ81" s="8">
        <v>1136</v>
      </c>
      <c r="DA81" s="4">
        <v>77</v>
      </c>
      <c r="DB81" s="8">
        <v>1232</v>
      </c>
      <c r="DC81" s="7">
        <v>-0.0779</v>
      </c>
      <c r="DD81" s="7">
        <v>-0.0779</v>
      </c>
      <c r="DE81" s="2" t="s">
        <v>140</v>
      </c>
      <c r="DF81" s="2" t="s">
        <v>129</v>
      </c>
      <c r="DG81" s="2" t="s">
        <v>933</v>
      </c>
      <c r="DH81" s="2" t="s">
        <v>934</v>
      </c>
      <c r="DI81" s="2" t="s">
        <v>142</v>
      </c>
      <c r="DJ81" s="2" t="s">
        <v>132</v>
      </c>
      <c r="DK81" s="4">
        <v>11</v>
      </c>
      <c r="DL81" s="8">
        <v>220</v>
      </c>
      <c r="DM81" s="4">
        <v>61</v>
      </c>
      <c r="DN81" s="8">
        <v>1220</v>
      </c>
      <c r="DO81" s="7">
        <v>-0.8197</v>
      </c>
      <c r="DP81" s="7">
        <v>-0.8197</v>
      </c>
      <c r="DQ81" s="2" t="s">
        <v>140</v>
      </c>
      <c r="DR81" s="2" t="s">
        <v>129</v>
      </c>
      <c r="DS81" s="2" t="s">
        <v>935</v>
      </c>
      <c r="DT81" s="2" t="s">
        <v>1550</v>
      </c>
      <c r="DU81" s="2" t="s">
        <v>142</v>
      </c>
      <c r="DV81" s="2" t="s">
        <v>132</v>
      </c>
      <c r="DW81" s="4">
        <v>5</v>
      </c>
      <c r="DX81" s="8">
        <v>110</v>
      </c>
      <c r="DY81" s="4">
        <v>7</v>
      </c>
      <c r="DZ81" s="8">
        <v>154</v>
      </c>
      <c r="EA81" s="7">
        <v>-0.2857</v>
      </c>
      <c r="EB81" s="7">
        <v>-0.2857</v>
      </c>
      <c r="EC81" s="2" t="s">
        <v>140</v>
      </c>
      <c r="ED81" s="2" t="s">
        <v>129</v>
      </c>
      <c r="EE81" s="2" t="s">
        <v>931</v>
      </c>
      <c r="EF81" s="2" t="s">
        <v>1551</v>
      </c>
      <c r="EG81" s="2" t="s">
        <v>142</v>
      </c>
      <c r="EH81" s="2" t="s">
        <v>132</v>
      </c>
      <c r="EI81" s="4">
        <v>37</v>
      </c>
      <c r="EJ81" s="8">
        <v>851</v>
      </c>
      <c r="EK81" s="4">
        <v>118</v>
      </c>
      <c r="EL81" s="8">
        <v>2714</v>
      </c>
      <c r="EM81" s="7">
        <v>-0.6864</v>
      </c>
      <c r="EN81" s="7">
        <v>-0.6864</v>
      </c>
      <c r="EO81" s="2" t="s">
        <v>140</v>
      </c>
      <c r="EP81" s="2" t="s">
        <v>129</v>
      </c>
      <c r="EQ81" s="2" t="s">
        <v>1289</v>
      </c>
      <c r="ER81" s="2" t="s">
        <v>1552</v>
      </c>
      <c r="ES81" s="2" t="s">
        <v>142</v>
      </c>
      <c r="ET81" s="2" t="s">
        <v>132</v>
      </c>
      <c r="EU81" s="4"/>
      <c r="EV81" s="8"/>
      <c r="EW81" s="4"/>
      <c r="EX81" s="8"/>
      <c r="EY81" s="7"/>
      <c r="EZ81" s="7"/>
      <c r="FA81" s="2" t="s">
        <v>140</v>
      </c>
      <c r="FB81" s="2" t="s">
        <v>166</v>
      </c>
      <c r="FC81" s="2" t="s">
        <v>1262</v>
      </c>
      <c r="FD81" s="2" t="s">
        <v>1553</v>
      </c>
      <c r="FE81" s="2" t="s">
        <v>142</v>
      </c>
      <c r="FF81" s="2" t="s">
        <v>132</v>
      </c>
      <c r="FG81" s="4">
        <v>9</v>
      </c>
      <c r="FH81" s="8">
        <v>161.61</v>
      </c>
      <c r="FI81" s="4">
        <v>1</v>
      </c>
      <c r="FJ81" s="8">
        <v>19.95</v>
      </c>
      <c r="FK81" s="7">
        <v>8</v>
      </c>
      <c r="FL81" s="7">
        <v>7.1008</v>
      </c>
      <c r="FM81" s="2" t="s">
        <v>140</v>
      </c>
      <c r="FN81" s="2" t="s">
        <v>129</v>
      </c>
      <c r="FO81" s="2" t="s">
        <v>292</v>
      </c>
      <c r="FP81" s="2" t="s">
        <v>762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178</v>
      </c>
      <c r="FZ81" s="2" t="s">
        <v>129</v>
      </c>
      <c r="GA81" s="2" t="s">
        <v>132</v>
      </c>
      <c r="GB81" s="2" t="s">
        <v>132</v>
      </c>
      <c r="GC81" s="2" t="s">
        <v>142</v>
      </c>
      <c r="GD81" s="2" t="s">
        <v>132</v>
      </c>
      <c r="GE81" s="4">
        <v>3</v>
      </c>
      <c r="GF81" s="8">
        <v>48</v>
      </c>
      <c r="GG81" s="4">
        <v>24</v>
      </c>
      <c r="GH81" s="8">
        <v>384</v>
      </c>
      <c r="GI81" s="7">
        <v>-0.875</v>
      </c>
      <c r="GJ81" s="7">
        <v>-0.875</v>
      </c>
      <c r="GK81" s="2" t="s">
        <v>140</v>
      </c>
      <c r="GL81" s="2" t="s">
        <v>129</v>
      </c>
      <c r="GM81" s="2" t="s">
        <v>942</v>
      </c>
      <c r="GN81" s="2" t="s">
        <v>332</v>
      </c>
      <c r="GO81" s="2" t="s">
        <v>142</v>
      </c>
      <c r="GP81" s="2" t="s">
        <v>132</v>
      </c>
      <c r="GQ81" s="4">
        <v>5</v>
      </c>
      <c r="GR81" s="8">
        <v>96.76</v>
      </c>
      <c r="GS81" s="4">
        <v>2</v>
      </c>
      <c r="GT81" s="8">
        <v>39.9</v>
      </c>
      <c r="GU81" s="7">
        <v>1.5</v>
      </c>
      <c r="GV81" s="7">
        <v>1.4251</v>
      </c>
      <c r="GW81" s="2" t="s">
        <v>140</v>
      </c>
      <c r="GX81" s="2" t="s">
        <v>129</v>
      </c>
      <c r="GY81" s="2" t="s">
        <v>334</v>
      </c>
      <c r="GZ81" s="2" t="s">
        <v>475</v>
      </c>
      <c r="HA81" s="2" t="s">
        <v>142</v>
      </c>
      <c r="HB81" s="2" t="s">
        <v>132</v>
      </c>
      <c r="HC81" s="4">
        <v>49</v>
      </c>
      <c r="HD81" s="8">
        <v>953.84</v>
      </c>
      <c r="HE81" s="4">
        <v>84</v>
      </c>
      <c r="HF81" s="8">
        <v>1675.8</v>
      </c>
      <c r="HG81" s="7">
        <v>-0.4167</v>
      </c>
      <c r="HH81" s="7">
        <v>-0.4308</v>
      </c>
      <c r="HI81" s="2" t="s">
        <v>140</v>
      </c>
      <c r="HJ81" s="2" t="s">
        <v>129</v>
      </c>
      <c r="HK81" s="2" t="s">
        <v>1481</v>
      </c>
      <c r="HL81" s="2" t="s">
        <v>151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165</v>
      </c>
      <c r="HV81" s="2" t="s">
        <v>129</v>
      </c>
      <c r="HW81" s="2" t="s">
        <v>132</v>
      </c>
      <c r="HX81" s="2" t="s">
        <v>132</v>
      </c>
      <c r="HY81" s="2" t="s">
        <v>142</v>
      </c>
      <c r="HZ81" s="2" t="s">
        <v>132</v>
      </c>
      <c r="IA81" s="4">
        <v>20</v>
      </c>
      <c r="IB81" s="8">
        <v>381.06</v>
      </c>
      <c r="IC81" s="4">
        <v>13</v>
      </c>
      <c r="ID81" s="8">
        <v>259.35</v>
      </c>
      <c r="IE81" s="7">
        <v>0.5385</v>
      </c>
      <c r="IF81" s="7">
        <v>0.4693</v>
      </c>
      <c r="IG81" s="2" t="s">
        <v>140</v>
      </c>
      <c r="IH81" s="2" t="s">
        <v>166</v>
      </c>
      <c r="II81" s="2" t="s">
        <v>1265</v>
      </c>
      <c r="IJ81" s="2" t="s">
        <v>324</v>
      </c>
      <c r="IK81" s="2" t="s">
        <v>142</v>
      </c>
      <c r="IL81" s="2" t="s">
        <v>132</v>
      </c>
      <c r="IM81" s="4">
        <v>2</v>
      </c>
      <c r="IN81" s="8">
        <v>43.1</v>
      </c>
      <c r="IO81" s="4"/>
      <c r="IP81" s="8"/>
      <c r="IQ81" s="7"/>
      <c r="IR81" s="7"/>
      <c r="IS81" s="2" t="s">
        <v>140</v>
      </c>
      <c r="IT81" s="2" t="s">
        <v>129</v>
      </c>
      <c r="IU81" s="2" t="s">
        <v>614</v>
      </c>
      <c r="IV81" s="2" t="s">
        <v>192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178</v>
      </c>
      <c r="JF81" s="2" t="s">
        <v>129</v>
      </c>
      <c r="JG81" s="2" t="s">
        <v>132</v>
      </c>
      <c r="JH81" s="2" t="s">
        <v>132</v>
      </c>
      <c r="JI81" s="2" t="s">
        <v>142</v>
      </c>
      <c r="JJ81" s="2" t="s">
        <v>132</v>
      </c>
      <c r="JK81" s="4"/>
      <c r="JL81" s="8"/>
      <c r="JM81" s="4">
        <v>1</v>
      </c>
      <c r="JN81" s="8">
        <v>21.55</v>
      </c>
      <c r="JO81" s="7">
        <v>-1</v>
      </c>
      <c r="JP81" s="7">
        <v>-1</v>
      </c>
      <c r="JQ81" s="2" t="s">
        <v>171</v>
      </c>
      <c r="JR81" s="2" t="s">
        <v>129</v>
      </c>
      <c r="JS81" s="2" t="s">
        <v>341</v>
      </c>
      <c r="JT81" s="2" t="s">
        <v>1554</v>
      </c>
      <c r="JU81" s="2" t="s">
        <v>142</v>
      </c>
      <c r="JV81" s="2" t="s">
        <v>132</v>
      </c>
      <c r="JW81" s="4">
        <v>2</v>
      </c>
      <c r="JX81" s="8">
        <v>67.98</v>
      </c>
      <c r="JY81" s="4">
        <v>1</v>
      </c>
      <c r="JZ81" s="8">
        <v>19.99</v>
      </c>
      <c r="KA81" s="7">
        <v>1</v>
      </c>
      <c r="KB81" s="7">
        <v>2.4007</v>
      </c>
      <c r="KC81" s="2" t="s">
        <v>140</v>
      </c>
      <c r="KD81" s="2" t="s">
        <v>129</v>
      </c>
      <c r="KE81" s="2" t="s">
        <v>931</v>
      </c>
      <c r="KF81" s="2" t="s">
        <v>1555</v>
      </c>
      <c r="KG81" s="2" t="s">
        <v>142</v>
      </c>
      <c r="KH81" s="2" t="s">
        <v>132</v>
      </c>
      <c r="KI81" s="4"/>
      <c r="KJ81" s="8"/>
      <c r="KK81" s="4">
        <v>1</v>
      </c>
      <c r="KL81" s="8">
        <v>21.55</v>
      </c>
      <c r="KM81" s="7">
        <v>-1</v>
      </c>
      <c r="KN81" s="7">
        <v>-1</v>
      </c>
      <c r="KO81" s="2" t="s">
        <v>140</v>
      </c>
      <c r="KP81" s="2" t="s">
        <v>166</v>
      </c>
      <c r="KQ81" s="2" t="s">
        <v>575</v>
      </c>
      <c r="KR81" s="2" t="s">
        <v>1556</v>
      </c>
      <c r="KS81" s="2" t="s">
        <v>142</v>
      </c>
      <c r="KT81" s="2" t="s">
        <v>132</v>
      </c>
      <c r="KU81" s="4"/>
      <c r="KV81" s="8"/>
      <c r="KW81" s="4">
        <v>9</v>
      </c>
      <c r="KX81" s="8">
        <v>171</v>
      </c>
      <c r="KY81" s="7">
        <v>-1</v>
      </c>
      <c r="KZ81" s="7">
        <v>-1</v>
      </c>
      <c r="LA81" s="2" t="s">
        <v>140</v>
      </c>
      <c r="LB81" s="2" t="s">
        <v>177</v>
      </c>
      <c r="LC81" s="2" t="s">
        <v>954</v>
      </c>
      <c r="LD81" s="2" t="s">
        <v>1557</v>
      </c>
      <c r="LE81" s="2" t="s">
        <v>142</v>
      </c>
      <c r="LF81" s="2" t="s">
        <v>132</v>
      </c>
      <c r="LG81" s="4"/>
      <c r="LH81" s="8"/>
      <c r="LI81" s="4"/>
      <c r="LJ81" s="8"/>
      <c r="LK81" s="7"/>
      <c r="LL81" s="7"/>
      <c r="LM81" s="2" t="s">
        <v>140</v>
      </c>
      <c r="LN81" s="2" t="s">
        <v>129</v>
      </c>
      <c r="LO81" s="2" t="s">
        <v>931</v>
      </c>
      <c r="LP81" s="2" t="s">
        <v>132</v>
      </c>
      <c r="LQ81" s="2" t="s">
        <v>142</v>
      </c>
      <c r="LR81" s="2" t="s">
        <v>132</v>
      </c>
      <c r="LS81" s="4">
        <v>29</v>
      </c>
      <c r="LT81" s="8">
        <v>607.55</v>
      </c>
      <c r="LU81" s="4">
        <v>38</v>
      </c>
      <c r="LV81" s="8">
        <v>796.1</v>
      </c>
      <c r="LW81" s="7">
        <v>-0.2368</v>
      </c>
      <c r="LX81" s="7">
        <v>-0.2368</v>
      </c>
      <c r="LY81" s="2" t="s">
        <v>140</v>
      </c>
      <c r="LZ81" s="2" t="s">
        <v>166</v>
      </c>
      <c r="MA81" s="2" t="s">
        <v>995</v>
      </c>
      <c r="MB81" s="2" t="s">
        <v>235</v>
      </c>
      <c r="MC81" s="2" t="s">
        <v>142</v>
      </c>
      <c r="MD81" s="2" t="s">
        <v>132</v>
      </c>
      <c r="ME81" s="4"/>
      <c r="MF81" s="8"/>
      <c r="MG81" s="4"/>
      <c r="MH81" s="8"/>
      <c r="MI81" s="7"/>
      <c r="MJ81" s="7"/>
      <c r="MK81" s="2" t="s">
        <v>159</v>
      </c>
      <c r="ML81" s="2" t="s">
        <v>129</v>
      </c>
      <c r="MM81" s="2" t="s">
        <v>132</v>
      </c>
      <c r="MN81" s="2" t="s">
        <v>132</v>
      </c>
      <c r="MO81" s="2" t="s">
        <v>142</v>
      </c>
      <c r="MP81" s="2" t="s">
        <v>132</v>
      </c>
      <c r="MQ81" s="4"/>
      <c r="MR81" s="8"/>
      <c r="MS81" s="4"/>
      <c r="MT81" s="8"/>
      <c r="MU81" s="7"/>
      <c r="MV81" s="7"/>
      <c r="MW81" s="2" t="s">
        <v>140</v>
      </c>
      <c r="MX81" s="2" t="s">
        <v>129</v>
      </c>
      <c r="MY81" s="2" t="s">
        <v>179</v>
      </c>
      <c r="MZ81" s="2" t="s">
        <v>156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178</v>
      </c>
      <c r="NV81" s="2" t="s">
        <v>129</v>
      </c>
      <c r="NW81" s="2" t="s">
        <v>132</v>
      </c>
      <c r="NX81" s="2" t="s">
        <v>132</v>
      </c>
      <c r="NY81" s="2" t="s">
        <v>142</v>
      </c>
      <c r="NZ81" s="2" t="s">
        <v>132</v>
      </c>
      <c r="OA81" s="4"/>
      <c r="OB81" s="8"/>
      <c r="OC81" s="4"/>
      <c r="OD81" s="8"/>
      <c r="OE81" s="7"/>
      <c r="OF81" s="7"/>
      <c r="OG81" s="2" t="s">
        <v>178</v>
      </c>
      <c r="OH81" s="2" t="s">
        <v>129</v>
      </c>
      <c r="OI81" s="2" t="s">
        <v>132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178</v>
      </c>
      <c r="PF81" s="2" t="s">
        <v>129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178</v>
      </c>
      <c r="PR81" s="2" t="s">
        <v>166</v>
      </c>
      <c r="PS81" s="2" t="s">
        <v>132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140</v>
      </c>
      <c r="QD81" s="2" t="s">
        <v>129</v>
      </c>
      <c r="QE81" s="2" t="s">
        <v>276</v>
      </c>
      <c r="QF81" s="2" t="s">
        <v>1558</v>
      </c>
      <c r="QG81" s="2" t="s">
        <v>142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140</v>
      </c>
      <c r="RB81" s="2" t="s">
        <v>166</v>
      </c>
      <c r="RC81" s="2" t="s">
        <v>957</v>
      </c>
      <c r="RD81" s="2" t="s">
        <v>1559</v>
      </c>
      <c r="RE81" s="2" t="s">
        <v>142</v>
      </c>
      <c r="RF81" s="2" t="s">
        <v>132</v>
      </c>
      <c r="RG81" s="4"/>
      <c r="RH81" s="8"/>
      <c r="RI81" s="4"/>
      <c r="RJ81" s="8"/>
      <c r="RK81" s="7"/>
      <c r="RL81" s="7"/>
      <c r="RM81" s="2" t="s">
        <v>178</v>
      </c>
      <c r="RN81" s="2" t="s">
        <v>129</v>
      </c>
      <c r="RO81" s="2" t="s">
        <v>132</v>
      </c>
      <c r="RP81" s="2" t="s">
        <v>132</v>
      </c>
      <c r="RQ81" s="2" t="s">
        <v>142</v>
      </c>
      <c r="RR81" s="2" t="s">
        <v>183</v>
      </c>
    </row>
    <row r="82">
      <c r="A82" s="2" t="s">
        <v>1560</v>
      </c>
      <c r="B82" s="2" t="s">
        <v>121</v>
      </c>
      <c r="C82" s="2" t="s">
        <v>122</v>
      </c>
      <c r="D82" s="2" t="s">
        <v>1104</v>
      </c>
      <c r="E82" s="2" t="s">
        <v>1105</v>
      </c>
      <c r="F82" s="2" t="s">
        <v>1561</v>
      </c>
      <c r="G82" s="2" t="s">
        <v>1561</v>
      </c>
      <c r="H82" s="2" t="s">
        <v>1561</v>
      </c>
      <c r="I82" s="2" t="s">
        <v>1562</v>
      </c>
      <c r="J82" s="2" t="s">
        <v>127</v>
      </c>
      <c r="K82" s="2" t="s">
        <v>347</v>
      </c>
      <c r="L82" s="3">
        <v>68.02</v>
      </c>
      <c r="M82" s="3">
        <v>71.42</v>
      </c>
      <c r="N82" s="3">
        <v>146.99</v>
      </c>
      <c r="O82" s="2" t="s">
        <v>727</v>
      </c>
      <c r="P82" s="2" t="s">
        <v>422</v>
      </c>
      <c r="Q82" s="2" t="s">
        <v>131</v>
      </c>
      <c r="R82" s="2" t="s">
        <v>132</v>
      </c>
      <c r="S82" s="2" t="s">
        <v>1563</v>
      </c>
      <c r="T82" s="2" t="s">
        <v>132</v>
      </c>
      <c r="U82" s="2" t="s">
        <v>315</v>
      </c>
      <c r="V82" s="2" t="s">
        <v>815</v>
      </c>
      <c r="W82" s="2" t="s">
        <v>1079</v>
      </c>
      <c r="X82" s="2" t="s">
        <v>1225</v>
      </c>
      <c r="Y82" s="2" t="s">
        <v>1226</v>
      </c>
      <c r="Z82" s="4">
        <v>15</v>
      </c>
      <c r="AA82" s="4">
        <f>=ROUNDDOWN(10.7142857142857,0)</f>
      </c>
      <c r="AB82" s="5">
        <v>1.4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76</v>
      </c>
      <c r="AQ82" s="8">
        <v>5234.54</v>
      </c>
      <c r="AR82" s="4">
        <v>118</v>
      </c>
      <c r="AS82" s="8">
        <v>8790.99</v>
      </c>
      <c r="AT82" s="7">
        <v>-0.3559</v>
      </c>
      <c r="AU82" s="7">
        <v>-0.4046</v>
      </c>
      <c r="AV82" s="4">
        <v>76</v>
      </c>
      <c r="AW82" s="8">
        <v>5234.54</v>
      </c>
      <c r="AX82" s="4">
        <v>118</v>
      </c>
      <c r="AY82" s="8">
        <v>8790.99</v>
      </c>
      <c r="AZ82" s="7">
        <v>-0.3559</v>
      </c>
      <c r="BA82" s="7">
        <v>-0.4046</v>
      </c>
      <c r="BB82" s="7">
        <v>1</v>
      </c>
      <c r="BC82" s="4">
        <v>76</v>
      </c>
      <c r="BD82" s="8">
        <v>5234.54</v>
      </c>
      <c r="BE82" s="4">
        <v>118</v>
      </c>
      <c r="BF82" s="8">
        <v>8790.99</v>
      </c>
      <c r="BG82" s="7">
        <v>-0.3559</v>
      </c>
      <c r="BH82" s="7">
        <v>-0.4046</v>
      </c>
      <c r="BI82" s="7">
        <v>1</v>
      </c>
      <c r="BJ82" s="4">
        <v>76</v>
      </c>
      <c r="BK82" s="8">
        <v>5234.54</v>
      </c>
      <c r="BL82" s="2" t="s">
        <v>1564</v>
      </c>
      <c r="BM82" s="7">
        <v>1</v>
      </c>
      <c r="BN82" s="7">
        <v>1</v>
      </c>
      <c r="BO82" s="4">
        <v>25</v>
      </c>
      <c r="BP82" s="8">
        <v>1973.5</v>
      </c>
      <c r="BQ82" s="4">
        <v>34</v>
      </c>
      <c r="BR82" s="8">
        <v>2683.96</v>
      </c>
      <c r="BS82" s="7">
        <v>-0.2647</v>
      </c>
      <c r="BT82" s="7">
        <v>-0.2647</v>
      </c>
      <c r="BU82" s="2" t="s">
        <v>140</v>
      </c>
      <c r="BV82" s="2" t="s">
        <v>129</v>
      </c>
      <c r="BW82" s="2" t="s">
        <v>132</v>
      </c>
      <c r="BX82" s="2" t="s">
        <v>1344</v>
      </c>
      <c r="BY82" s="2" t="s">
        <v>142</v>
      </c>
      <c r="BZ82" s="2" t="s">
        <v>132</v>
      </c>
      <c r="CA82" s="4">
        <v>2</v>
      </c>
      <c r="CB82" s="8">
        <v>73.62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1229</v>
      </c>
      <c r="CJ82" s="2" t="s">
        <v>1565</v>
      </c>
      <c r="CK82" s="2" t="s">
        <v>183</v>
      </c>
      <c r="CL82" s="2" t="s">
        <v>132</v>
      </c>
      <c r="CM82" s="4">
        <v>11</v>
      </c>
      <c r="CN82" s="8">
        <v>797.44</v>
      </c>
      <c r="CO82" s="4">
        <v>19</v>
      </c>
      <c r="CP82" s="8">
        <v>1387.52</v>
      </c>
      <c r="CQ82" s="7">
        <v>-0.4211</v>
      </c>
      <c r="CR82" s="7">
        <v>-0.4253</v>
      </c>
      <c r="CS82" s="2" t="s">
        <v>140</v>
      </c>
      <c r="CT82" s="2" t="s">
        <v>129</v>
      </c>
      <c r="CU82" s="2" t="s">
        <v>1231</v>
      </c>
      <c r="CV82" s="2" t="s">
        <v>1566</v>
      </c>
      <c r="CW82" s="2" t="s">
        <v>142</v>
      </c>
      <c r="CX82" s="2" t="s">
        <v>132</v>
      </c>
      <c r="CY82" s="4"/>
      <c r="CZ82" s="8"/>
      <c r="DA82" s="4"/>
      <c r="DB82" s="8"/>
      <c r="DC82" s="7"/>
      <c r="DD82" s="7"/>
      <c r="DE82" s="2" t="s">
        <v>140</v>
      </c>
      <c r="DF82" s="2" t="s">
        <v>166</v>
      </c>
      <c r="DG82" s="2" t="s">
        <v>406</v>
      </c>
      <c r="DH82" s="2" t="s">
        <v>1567</v>
      </c>
      <c r="DI82" s="2" t="s">
        <v>142</v>
      </c>
      <c r="DJ82" s="2" t="s">
        <v>132</v>
      </c>
      <c r="DK82" s="4">
        <v>6</v>
      </c>
      <c r="DL82" s="8">
        <v>468</v>
      </c>
      <c r="DM82" s="4">
        <v>18</v>
      </c>
      <c r="DN82" s="8">
        <v>1404</v>
      </c>
      <c r="DO82" s="7">
        <v>-0.6667</v>
      </c>
      <c r="DP82" s="7">
        <v>-0.6667</v>
      </c>
      <c r="DQ82" s="2" t="s">
        <v>140</v>
      </c>
      <c r="DR82" s="2" t="s">
        <v>129</v>
      </c>
      <c r="DS82" s="2" t="s">
        <v>1235</v>
      </c>
      <c r="DT82" s="2" t="s">
        <v>1568</v>
      </c>
      <c r="DU82" s="2" t="s">
        <v>142</v>
      </c>
      <c r="DV82" s="2" t="s">
        <v>132</v>
      </c>
      <c r="DW82" s="4">
        <v>2</v>
      </c>
      <c r="DX82" s="8">
        <v>78.56</v>
      </c>
      <c r="DY82" s="4">
        <v>9</v>
      </c>
      <c r="DZ82" s="8">
        <v>438.96</v>
      </c>
      <c r="EA82" s="7">
        <v>-0.7778</v>
      </c>
      <c r="EB82" s="7">
        <v>-0.821</v>
      </c>
      <c r="EC82" s="2" t="s">
        <v>140</v>
      </c>
      <c r="ED82" s="2" t="s">
        <v>129</v>
      </c>
      <c r="EE82" s="2" t="s">
        <v>1569</v>
      </c>
      <c r="EF82" s="2" t="s">
        <v>1570</v>
      </c>
      <c r="EG82" s="2" t="s">
        <v>142</v>
      </c>
      <c r="EH82" s="2" t="s">
        <v>132</v>
      </c>
      <c r="EI82" s="4">
        <v>6</v>
      </c>
      <c r="EJ82" s="8">
        <v>516</v>
      </c>
      <c r="EK82" s="4">
        <v>10</v>
      </c>
      <c r="EL82" s="8">
        <v>860</v>
      </c>
      <c r="EM82" s="7">
        <v>-0.4</v>
      </c>
      <c r="EN82" s="7">
        <v>-0.4</v>
      </c>
      <c r="EO82" s="2" t="s">
        <v>140</v>
      </c>
      <c r="EP82" s="2" t="s">
        <v>129</v>
      </c>
      <c r="EQ82" s="2" t="s">
        <v>986</v>
      </c>
      <c r="ER82" s="2" t="s">
        <v>1020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166</v>
      </c>
      <c r="FC82" s="2" t="s">
        <v>1123</v>
      </c>
      <c r="FD82" s="2" t="s">
        <v>1571</v>
      </c>
      <c r="FE82" s="2" t="s">
        <v>142</v>
      </c>
      <c r="FF82" s="2" t="s">
        <v>132</v>
      </c>
      <c r="FG82" s="4">
        <v>3</v>
      </c>
      <c r="FH82" s="8">
        <v>214.26</v>
      </c>
      <c r="FI82" s="4"/>
      <c r="FJ82" s="8"/>
      <c r="FK82" s="7"/>
      <c r="FL82" s="7"/>
      <c r="FM82" s="2" t="s">
        <v>140</v>
      </c>
      <c r="FN82" s="2" t="s">
        <v>129</v>
      </c>
      <c r="FO82" s="2" t="s">
        <v>292</v>
      </c>
      <c r="FP82" s="2" t="s">
        <v>1572</v>
      </c>
      <c r="FQ82" s="2" t="s">
        <v>142</v>
      </c>
      <c r="FR82" s="2" t="s">
        <v>132</v>
      </c>
      <c r="FS82" s="4">
        <v>4</v>
      </c>
      <c r="FT82" s="8">
        <v>265.77</v>
      </c>
      <c r="FU82" s="4">
        <v>8</v>
      </c>
      <c r="FV82" s="8">
        <v>628.72</v>
      </c>
      <c r="FW82" s="7">
        <v>-0.5</v>
      </c>
      <c r="FX82" s="7">
        <v>-0.5773</v>
      </c>
      <c r="FY82" s="2" t="s">
        <v>140</v>
      </c>
      <c r="FZ82" s="2" t="s">
        <v>129</v>
      </c>
      <c r="GA82" s="2" t="s">
        <v>1573</v>
      </c>
      <c r="GB82" s="2" t="s">
        <v>1567</v>
      </c>
      <c r="GC82" s="2" t="s">
        <v>142</v>
      </c>
      <c r="GD82" s="2" t="s">
        <v>132</v>
      </c>
      <c r="GE82" s="4">
        <v>1</v>
      </c>
      <c r="GF82" s="8">
        <v>73.96</v>
      </c>
      <c r="GG82" s="4">
        <v>4</v>
      </c>
      <c r="GH82" s="8">
        <v>295.84</v>
      </c>
      <c r="GI82" s="7">
        <v>-0.75</v>
      </c>
      <c r="GJ82" s="7">
        <v>-0.75</v>
      </c>
      <c r="GK82" s="2" t="s">
        <v>140</v>
      </c>
      <c r="GL82" s="2" t="s">
        <v>129</v>
      </c>
      <c r="GM82" s="2" t="s">
        <v>1241</v>
      </c>
      <c r="GN82" s="2" t="s">
        <v>1129</v>
      </c>
      <c r="GO82" s="2" t="s">
        <v>142</v>
      </c>
      <c r="GP82" s="2" t="s">
        <v>132</v>
      </c>
      <c r="GQ82" s="4">
        <v>15</v>
      </c>
      <c r="GR82" s="8">
        <v>696.3</v>
      </c>
      <c r="GS82" s="4">
        <v>5</v>
      </c>
      <c r="GT82" s="8">
        <v>257.1</v>
      </c>
      <c r="GU82" s="7">
        <v>2</v>
      </c>
      <c r="GV82" s="7">
        <v>1.7083</v>
      </c>
      <c r="GW82" s="2" t="s">
        <v>140</v>
      </c>
      <c r="GX82" s="2" t="s">
        <v>129</v>
      </c>
      <c r="GY82" s="2" t="s">
        <v>334</v>
      </c>
      <c r="GZ82" s="2" t="s">
        <v>335</v>
      </c>
      <c r="HA82" s="2" t="s">
        <v>142</v>
      </c>
      <c r="HB82" s="2" t="s">
        <v>132</v>
      </c>
      <c r="HC82" s="4"/>
      <c r="HD82" s="8"/>
      <c r="HE82" s="4">
        <v>2</v>
      </c>
      <c r="HF82" s="8">
        <v>147.92</v>
      </c>
      <c r="HG82" s="7">
        <v>-1</v>
      </c>
      <c r="HH82" s="7">
        <v>-1</v>
      </c>
      <c r="HI82" s="2" t="s">
        <v>140</v>
      </c>
      <c r="HJ82" s="2" t="s">
        <v>129</v>
      </c>
      <c r="HK82" s="2" t="s">
        <v>1481</v>
      </c>
      <c r="HL82" s="2" t="s">
        <v>560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165</v>
      </c>
      <c r="HV82" s="2" t="s">
        <v>129</v>
      </c>
      <c r="HW82" s="2" t="s">
        <v>132</v>
      </c>
      <c r="HX82" s="2" t="s">
        <v>132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140</v>
      </c>
      <c r="IH82" s="2" t="s">
        <v>166</v>
      </c>
      <c r="II82" s="2" t="s">
        <v>1574</v>
      </c>
      <c r="IJ82" s="2" t="s">
        <v>1575</v>
      </c>
      <c r="IK82" s="2" t="s">
        <v>142</v>
      </c>
      <c r="IL82" s="2" t="s">
        <v>132</v>
      </c>
      <c r="IM82" s="4">
        <v>1</v>
      </c>
      <c r="IN82" s="8">
        <v>77.13</v>
      </c>
      <c r="IO82" s="4">
        <v>4</v>
      </c>
      <c r="IP82" s="8">
        <v>308.52</v>
      </c>
      <c r="IQ82" s="7">
        <v>-0.75</v>
      </c>
      <c r="IR82" s="7">
        <v>-0.75</v>
      </c>
      <c r="IS82" s="2" t="s">
        <v>140</v>
      </c>
      <c r="IT82" s="2" t="s">
        <v>129</v>
      </c>
      <c r="IU82" s="2" t="s">
        <v>614</v>
      </c>
      <c r="IV82" s="2" t="s">
        <v>1219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178</v>
      </c>
      <c r="JF82" s="2" t="s">
        <v>129</v>
      </c>
      <c r="JG82" s="2" t="s">
        <v>132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140</v>
      </c>
      <c r="JR82" s="2" t="s">
        <v>129</v>
      </c>
      <c r="JS82" s="2" t="s">
        <v>1132</v>
      </c>
      <c r="JT82" s="2" t="s">
        <v>297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140</v>
      </c>
      <c r="KD82" s="2" t="s">
        <v>129</v>
      </c>
      <c r="KE82" s="2" t="s">
        <v>1231</v>
      </c>
      <c r="KF82" s="2" t="s">
        <v>1320</v>
      </c>
      <c r="KG82" s="2" t="s">
        <v>142</v>
      </c>
      <c r="KH82" s="2" t="s">
        <v>132</v>
      </c>
      <c r="KI82" s="4"/>
      <c r="KJ82" s="8"/>
      <c r="KK82" s="4">
        <v>1</v>
      </c>
      <c r="KL82" s="8">
        <v>77.13</v>
      </c>
      <c r="KM82" s="7">
        <v>-1</v>
      </c>
      <c r="KN82" s="7">
        <v>-1</v>
      </c>
      <c r="KO82" s="2" t="s">
        <v>140</v>
      </c>
      <c r="KP82" s="2" t="s">
        <v>166</v>
      </c>
      <c r="KQ82" s="2" t="s">
        <v>575</v>
      </c>
      <c r="KR82" s="2" t="s">
        <v>609</v>
      </c>
      <c r="KS82" s="2" t="s">
        <v>142</v>
      </c>
      <c r="KT82" s="2" t="s">
        <v>132</v>
      </c>
      <c r="KU82" s="4"/>
      <c r="KV82" s="8"/>
      <c r="KW82" s="4">
        <v>4</v>
      </c>
      <c r="KX82" s="8">
        <v>301.32</v>
      </c>
      <c r="KY82" s="7">
        <v>-1</v>
      </c>
      <c r="KZ82" s="7">
        <v>-1</v>
      </c>
      <c r="LA82" s="2" t="s">
        <v>140</v>
      </c>
      <c r="LB82" s="2" t="s">
        <v>177</v>
      </c>
      <c r="LC82" s="2" t="s">
        <v>1375</v>
      </c>
      <c r="LD82" s="2" t="s">
        <v>1576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140</v>
      </c>
      <c r="LN82" s="2" t="s">
        <v>129</v>
      </c>
      <c r="LO82" s="2" t="s">
        <v>1137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159</v>
      </c>
      <c r="ML82" s="2" t="s">
        <v>129</v>
      </c>
      <c r="MM82" s="2" t="s">
        <v>132</v>
      </c>
      <c r="MN82" s="2" t="s">
        <v>132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178</v>
      </c>
      <c r="NV82" s="2" t="s">
        <v>129</v>
      </c>
      <c r="NW82" s="2" t="s">
        <v>132</v>
      </c>
      <c r="NX82" s="2" t="s">
        <v>132</v>
      </c>
      <c r="NY82" s="2" t="s">
        <v>142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181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178</v>
      </c>
      <c r="PR82" s="2" t="s">
        <v>166</v>
      </c>
      <c r="PS82" s="2" t="s">
        <v>132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140</v>
      </c>
      <c r="RB82" s="2" t="s">
        <v>166</v>
      </c>
      <c r="RC82" s="2" t="s">
        <v>1140</v>
      </c>
      <c r="RD82" s="2" t="s">
        <v>132</v>
      </c>
      <c r="RE82" s="2" t="s">
        <v>142</v>
      </c>
      <c r="RF82" s="2" t="s">
        <v>132</v>
      </c>
      <c r="RG82" s="4"/>
      <c r="RH82" s="8"/>
      <c r="RI82" s="4"/>
      <c r="RJ82" s="8"/>
      <c r="RK82" s="7"/>
      <c r="RL82" s="7"/>
      <c r="RM82" s="2" t="s">
        <v>178</v>
      </c>
      <c r="RN82" s="2" t="s">
        <v>129</v>
      </c>
      <c r="RO82" s="2" t="s">
        <v>132</v>
      </c>
      <c r="RP82" s="2" t="s">
        <v>132</v>
      </c>
      <c r="RQ82" s="2" t="s">
        <v>142</v>
      </c>
      <c r="RR82" s="2" t="s">
        <v>183</v>
      </c>
    </row>
    <row r="83">
      <c r="A83" s="2" t="s">
        <v>1577</v>
      </c>
      <c r="B83" s="2" t="s">
        <v>121</v>
      </c>
      <c r="C83" s="2" t="s">
        <v>122</v>
      </c>
      <c r="D83" s="2" t="s">
        <v>1104</v>
      </c>
      <c r="E83" s="2" t="s">
        <v>1105</v>
      </c>
      <c r="F83" s="2" t="s">
        <v>1578</v>
      </c>
      <c r="G83" s="2" t="s">
        <v>1578</v>
      </c>
      <c r="H83" s="2" t="s">
        <v>1578</v>
      </c>
      <c r="I83" s="2" t="s">
        <v>1579</v>
      </c>
      <c r="J83" s="2" t="s">
        <v>127</v>
      </c>
      <c r="K83" s="2" t="s">
        <v>1580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640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468</v>
      </c>
      <c r="V83" s="2" t="s">
        <v>1008</v>
      </c>
      <c r="W83" s="2" t="s">
        <v>441</v>
      </c>
      <c r="X83" s="2" t="s">
        <v>891</v>
      </c>
      <c r="Y83" s="2" t="s">
        <v>1581</v>
      </c>
      <c r="Z83" s="4">
        <v>330</v>
      </c>
      <c r="AA83" s="4">
        <f>=ROUNDDOWN(66,0)</f>
      </c>
      <c r="AB83" s="5">
        <v>5</v>
      </c>
      <c r="AC83" s="2" t="s">
        <v>132</v>
      </c>
      <c r="AD83" s="4"/>
      <c r="AE83" s="4"/>
      <c r="AF83" s="6">
        <v>63</v>
      </c>
      <c r="AG83" s="6"/>
      <c r="AH83" s="7">
        <v>0.5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190</v>
      </c>
      <c r="AQ83" s="8">
        <v>1713.5</v>
      </c>
      <c r="AR83" s="4"/>
      <c r="AS83" s="8"/>
      <c r="AT83" s="7"/>
      <c r="AU83" s="7"/>
      <c r="AV83" s="4">
        <v>190</v>
      </c>
      <c r="AW83" s="8">
        <v>1713.5</v>
      </c>
      <c r="AX83" s="4"/>
      <c r="AY83" s="8"/>
      <c r="AZ83" s="7"/>
      <c r="BA83" s="7"/>
      <c r="BB83" s="7">
        <v>1</v>
      </c>
      <c r="BC83" s="4">
        <v>567</v>
      </c>
      <c r="BD83" s="8">
        <v>5108.79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0.3354</v>
      </c>
      <c r="BJ83" s="4">
        <v>190</v>
      </c>
      <c r="BK83" s="8">
        <v>1713.5</v>
      </c>
      <c r="BL83" s="2" t="s">
        <v>1582</v>
      </c>
      <c r="BM83" s="7">
        <v>1</v>
      </c>
      <c r="BN83" s="7">
        <v>1</v>
      </c>
      <c r="BO83" s="4">
        <v>185</v>
      </c>
      <c r="BP83" s="8">
        <v>1665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1504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1583</v>
      </c>
      <c r="CJ83" s="2" t="s">
        <v>1099</v>
      </c>
      <c r="CK83" s="2" t="s">
        <v>142</v>
      </c>
      <c r="CL83" s="2" t="s">
        <v>132</v>
      </c>
      <c r="CM83" s="4">
        <v>4</v>
      </c>
      <c r="CN83" s="8">
        <v>42.5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1584</v>
      </c>
      <c r="CV83" s="2" t="s">
        <v>1585</v>
      </c>
      <c r="CW83" s="2" t="s">
        <v>142</v>
      </c>
      <c r="CX83" s="2" t="s">
        <v>132</v>
      </c>
      <c r="CY83" s="4"/>
      <c r="CZ83" s="8"/>
      <c r="DA83" s="4"/>
      <c r="DB83" s="8"/>
      <c r="DC83" s="7"/>
      <c r="DD83" s="7"/>
      <c r="DE83" s="2" t="s">
        <v>178</v>
      </c>
      <c r="DF83" s="2" t="s">
        <v>129</v>
      </c>
      <c r="DG83" s="2" t="s">
        <v>132</v>
      </c>
      <c r="DH83" s="2" t="s">
        <v>132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129</v>
      </c>
      <c r="DS83" s="2" t="s">
        <v>1099</v>
      </c>
      <c r="DT83" s="2" t="s">
        <v>1586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1061</v>
      </c>
      <c r="EF83" s="2" t="s">
        <v>132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1100</v>
      </c>
      <c r="ER83" s="2" t="s">
        <v>1587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502</v>
      </c>
      <c r="FD83" s="2" t="s">
        <v>132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129</v>
      </c>
      <c r="FO83" s="2" t="s">
        <v>156</v>
      </c>
      <c r="FP83" s="2" t="s">
        <v>132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178</v>
      </c>
      <c r="FZ83" s="2" t="s">
        <v>129</v>
      </c>
      <c r="GA83" s="2" t="s">
        <v>132</v>
      </c>
      <c r="GB83" s="2" t="s">
        <v>132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241</v>
      </c>
      <c r="GN83" s="2" t="s">
        <v>1588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178</v>
      </c>
      <c r="GX83" s="2" t="s">
        <v>129</v>
      </c>
      <c r="GY83" s="2" t="s">
        <v>132</v>
      </c>
      <c r="GZ83" s="2" t="s">
        <v>132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159</v>
      </c>
      <c r="HJ83" s="2" t="s">
        <v>129</v>
      </c>
      <c r="HK83" s="2" t="s">
        <v>132</v>
      </c>
      <c r="HL83" s="2" t="s">
        <v>132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165</v>
      </c>
      <c r="HV83" s="2" t="s">
        <v>129</v>
      </c>
      <c r="HW83" s="2" t="s">
        <v>132</v>
      </c>
      <c r="HX83" s="2" t="s">
        <v>132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140</v>
      </c>
      <c r="IH83" s="2" t="s">
        <v>166</v>
      </c>
      <c r="II83" s="2" t="s">
        <v>1589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178</v>
      </c>
      <c r="IT83" s="2" t="s">
        <v>129</v>
      </c>
      <c r="IU83" s="2" t="s">
        <v>132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1027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159</v>
      </c>
      <c r="JR83" s="2" t="s">
        <v>129</v>
      </c>
      <c r="JS83" s="2" t="s">
        <v>132</v>
      </c>
      <c r="JT83" s="2" t="s">
        <v>132</v>
      </c>
      <c r="JU83" s="2" t="s">
        <v>142</v>
      </c>
      <c r="JV83" s="2" t="s">
        <v>132</v>
      </c>
      <c r="JW83" s="4">
        <v>1</v>
      </c>
      <c r="JX83" s="8">
        <v>6</v>
      </c>
      <c r="JY83" s="4"/>
      <c r="JZ83" s="8"/>
      <c r="KA83" s="7"/>
      <c r="KB83" s="7"/>
      <c r="KC83" s="2" t="s">
        <v>140</v>
      </c>
      <c r="KD83" s="2" t="s">
        <v>129</v>
      </c>
      <c r="KE83" s="2" t="s">
        <v>1584</v>
      </c>
      <c r="KF83" s="2" t="s">
        <v>376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178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178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178</v>
      </c>
      <c r="LZ83" s="2" t="s">
        <v>166</v>
      </c>
      <c r="MA83" s="2" t="s">
        <v>132</v>
      </c>
      <c r="MB83" s="2" t="s">
        <v>132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159</v>
      </c>
      <c r="ML83" s="2" t="s">
        <v>129</v>
      </c>
      <c r="MM83" s="2" t="s">
        <v>132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140</v>
      </c>
      <c r="MX83" s="2" t="s">
        <v>129</v>
      </c>
      <c r="MY83" s="2" t="s">
        <v>241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178</v>
      </c>
      <c r="NV83" s="2" t="s">
        <v>129</v>
      </c>
      <c r="NW83" s="2" t="s">
        <v>132</v>
      </c>
      <c r="NX83" s="2" t="s">
        <v>132</v>
      </c>
      <c r="NY83" s="2" t="s">
        <v>142</v>
      </c>
      <c r="NZ83" s="2" t="s">
        <v>132</v>
      </c>
      <c r="OA83" s="4"/>
      <c r="OB83" s="8"/>
      <c r="OC83" s="4"/>
      <c r="OD83" s="8"/>
      <c r="OE83" s="7"/>
      <c r="OF83" s="7"/>
      <c r="OG83" s="2" t="s">
        <v>178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178</v>
      </c>
      <c r="PF83" s="2" t="s">
        <v>129</v>
      </c>
      <c r="PG83" s="2" t="s">
        <v>132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178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178</v>
      </c>
      <c r="QP83" s="2" t="s">
        <v>129</v>
      </c>
      <c r="QQ83" s="2" t="s">
        <v>132</v>
      </c>
      <c r="QR83" s="2" t="s">
        <v>132</v>
      </c>
      <c r="QS83" s="2" t="s">
        <v>142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178</v>
      </c>
      <c r="RN83" s="2" t="s">
        <v>129</v>
      </c>
      <c r="RO83" s="2" t="s">
        <v>132</v>
      </c>
      <c r="RP83" s="2" t="s">
        <v>132</v>
      </c>
      <c r="RQ83" s="2" t="s">
        <v>142</v>
      </c>
      <c r="RR83" s="2" t="s">
        <v>183</v>
      </c>
    </row>
    <row r="84">
      <c r="A84" s="2" t="s">
        <v>1590</v>
      </c>
      <c r="B84" s="2" t="s">
        <v>121</v>
      </c>
      <c r="C84" s="2" t="s">
        <v>122</v>
      </c>
      <c r="D84" s="2" t="s">
        <v>1104</v>
      </c>
      <c r="E84" s="2" t="s">
        <v>1105</v>
      </c>
      <c r="F84" s="2" t="s">
        <v>1578</v>
      </c>
      <c r="G84" s="2" t="s">
        <v>1578</v>
      </c>
      <c r="H84" s="2" t="s">
        <v>1578</v>
      </c>
      <c r="I84" s="2" t="s">
        <v>1591</v>
      </c>
      <c r="J84" s="2" t="s">
        <v>127</v>
      </c>
      <c r="K84" s="2" t="s">
        <v>1592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640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468</v>
      </c>
      <c r="V84" s="2" t="s">
        <v>1008</v>
      </c>
      <c r="W84" s="2" t="s">
        <v>441</v>
      </c>
      <c r="X84" s="2" t="s">
        <v>891</v>
      </c>
      <c r="Y84" s="2" t="s">
        <v>1584</v>
      </c>
      <c r="Z84" s="4"/>
      <c r="AA84" s="4">
        <f>=ROUNDDOWN({0},0)</f>
      </c>
      <c r="AB84" s="5">
        <v>8</v>
      </c>
      <c r="AC84" s="2" t="s">
        <v>892</v>
      </c>
      <c r="AD84" s="4">
        <v>120</v>
      </c>
      <c r="AE84" s="4">
        <v>120</v>
      </c>
      <c r="AF84" s="6">
        <v>63</v>
      </c>
      <c r="AG84" s="6">
        <v>46</v>
      </c>
      <c r="AH84" s="7">
        <v>0.9885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127</v>
      </c>
      <c r="AQ84" s="8">
        <v>1136.3</v>
      </c>
      <c r="AR84" s="4"/>
      <c r="AS84" s="8"/>
      <c r="AT84" s="7"/>
      <c r="AU84" s="7"/>
      <c r="AV84" s="4">
        <v>127</v>
      </c>
      <c r="AW84" s="8">
        <v>1136.3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0.2224</v>
      </c>
      <c r="BJ84" s="4">
        <v>127</v>
      </c>
      <c r="BK84" s="8">
        <v>1136.3</v>
      </c>
      <c r="BL84" s="2" t="s">
        <v>1582</v>
      </c>
      <c r="BM84" s="7">
        <v>1</v>
      </c>
      <c r="BN84" s="7">
        <v>1</v>
      </c>
      <c r="BO84" s="4">
        <v>123</v>
      </c>
      <c r="BP84" s="8">
        <v>1107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132</v>
      </c>
      <c r="BX84" s="2" t="s">
        <v>1504</v>
      </c>
      <c r="BY84" s="2" t="s">
        <v>142</v>
      </c>
      <c r="BZ84" s="2" t="s">
        <v>132</v>
      </c>
      <c r="CA84" s="4"/>
      <c r="CB84" s="8"/>
      <c r="CC84" s="4"/>
      <c r="CD84" s="8"/>
      <c r="CE84" s="7"/>
      <c r="CF84" s="7"/>
      <c r="CG84" s="2" t="s">
        <v>140</v>
      </c>
      <c r="CH84" s="2" t="s">
        <v>129</v>
      </c>
      <c r="CI84" s="2" t="s">
        <v>1583</v>
      </c>
      <c r="CJ84" s="2" t="s">
        <v>1593</v>
      </c>
      <c r="CK84" s="2" t="s">
        <v>142</v>
      </c>
      <c r="CL84" s="2" t="s">
        <v>132</v>
      </c>
      <c r="CM84" s="4">
        <v>3</v>
      </c>
      <c r="CN84" s="8">
        <v>23.3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1594</v>
      </c>
      <c r="CV84" s="2" t="s">
        <v>1595</v>
      </c>
      <c r="CW84" s="2" t="s">
        <v>142</v>
      </c>
      <c r="CX84" s="2" t="s">
        <v>132</v>
      </c>
      <c r="CY84" s="4"/>
      <c r="CZ84" s="8"/>
      <c r="DA84" s="4"/>
      <c r="DB84" s="8"/>
      <c r="DC84" s="7"/>
      <c r="DD84" s="7"/>
      <c r="DE84" s="2" t="s">
        <v>178</v>
      </c>
      <c r="DF84" s="2" t="s">
        <v>129</v>
      </c>
      <c r="DG84" s="2" t="s">
        <v>132</v>
      </c>
      <c r="DH84" s="2" t="s">
        <v>132</v>
      </c>
      <c r="DI84" s="2" t="s">
        <v>142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129</v>
      </c>
      <c r="DS84" s="2" t="s">
        <v>1099</v>
      </c>
      <c r="DT84" s="2" t="s">
        <v>1086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1061</v>
      </c>
      <c r="EF84" s="2" t="s">
        <v>1596</v>
      </c>
      <c r="EG84" s="2" t="s">
        <v>142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1100</v>
      </c>
      <c r="ER84" s="2" t="s">
        <v>1587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502</v>
      </c>
      <c r="FD84" s="2" t="s">
        <v>132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129</v>
      </c>
      <c r="FO84" s="2" t="s">
        <v>156</v>
      </c>
      <c r="FP84" s="2" t="s">
        <v>132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178</v>
      </c>
      <c r="FZ84" s="2" t="s">
        <v>129</v>
      </c>
      <c r="GA84" s="2" t="s">
        <v>132</v>
      </c>
      <c r="GB84" s="2" t="s">
        <v>132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140</v>
      </c>
      <c r="GL84" s="2" t="s">
        <v>129</v>
      </c>
      <c r="GM84" s="2" t="s">
        <v>1089</v>
      </c>
      <c r="GN84" s="2" t="s">
        <v>1084</v>
      </c>
      <c r="GO84" s="2" t="s">
        <v>142</v>
      </c>
      <c r="GP84" s="2" t="s">
        <v>132</v>
      </c>
      <c r="GQ84" s="4"/>
      <c r="GR84" s="8"/>
      <c r="GS84" s="4"/>
      <c r="GT84" s="8"/>
      <c r="GU84" s="7"/>
      <c r="GV84" s="7"/>
      <c r="GW84" s="2" t="s">
        <v>178</v>
      </c>
      <c r="GX84" s="2" t="s">
        <v>129</v>
      </c>
      <c r="GY84" s="2" t="s">
        <v>132</v>
      </c>
      <c r="GZ84" s="2" t="s">
        <v>132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159</v>
      </c>
      <c r="HJ84" s="2" t="s">
        <v>129</v>
      </c>
      <c r="HK84" s="2" t="s">
        <v>132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165</v>
      </c>
      <c r="HV84" s="2" t="s">
        <v>129</v>
      </c>
      <c r="HW84" s="2" t="s">
        <v>132</v>
      </c>
      <c r="HX84" s="2" t="s">
        <v>132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140</v>
      </c>
      <c r="IH84" s="2" t="s">
        <v>166</v>
      </c>
      <c r="II84" s="2" t="s">
        <v>1589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178</v>
      </c>
      <c r="IT84" s="2" t="s">
        <v>129</v>
      </c>
      <c r="IU84" s="2" t="s">
        <v>132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1027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159</v>
      </c>
      <c r="JR84" s="2" t="s">
        <v>129</v>
      </c>
      <c r="JS84" s="2" t="s">
        <v>132</v>
      </c>
      <c r="JT84" s="2" t="s">
        <v>132</v>
      </c>
      <c r="JU84" s="2" t="s">
        <v>142</v>
      </c>
      <c r="JV84" s="2" t="s">
        <v>132</v>
      </c>
      <c r="JW84" s="4">
        <v>1</v>
      </c>
      <c r="JX84" s="8">
        <v>6</v>
      </c>
      <c r="JY84" s="4"/>
      <c r="JZ84" s="8"/>
      <c r="KA84" s="7"/>
      <c r="KB84" s="7"/>
      <c r="KC84" s="2" t="s">
        <v>140</v>
      </c>
      <c r="KD84" s="2" t="s">
        <v>129</v>
      </c>
      <c r="KE84" s="2" t="s">
        <v>1594</v>
      </c>
      <c r="KF84" s="2" t="s">
        <v>1504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178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178</v>
      </c>
      <c r="LN84" s="2" t="s">
        <v>129</v>
      </c>
      <c r="LO84" s="2" t="s">
        <v>132</v>
      </c>
      <c r="LP84" s="2" t="s">
        <v>132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178</v>
      </c>
      <c r="LZ84" s="2" t="s">
        <v>166</v>
      </c>
      <c r="MA84" s="2" t="s">
        <v>132</v>
      </c>
      <c r="MB84" s="2" t="s">
        <v>132</v>
      </c>
      <c r="MC84" s="2" t="s">
        <v>142</v>
      </c>
      <c r="MD84" s="2" t="s">
        <v>132</v>
      </c>
      <c r="ME84" s="4"/>
      <c r="MF84" s="8"/>
      <c r="MG84" s="4"/>
      <c r="MH84" s="8"/>
      <c r="MI84" s="7"/>
      <c r="MJ84" s="7"/>
      <c r="MK84" s="2" t="s">
        <v>159</v>
      </c>
      <c r="ML84" s="2" t="s">
        <v>129</v>
      </c>
      <c r="MM84" s="2" t="s">
        <v>132</v>
      </c>
      <c r="MN84" s="2" t="s">
        <v>132</v>
      </c>
      <c r="MO84" s="2" t="s">
        <v>142</v>
      </c>
      <c r="MP84" s="2" t="s">
        <v>132</v>
      </c>
      <c r="MQ84" s="4"/>
      <c r="MR84" s="8"/>
      <c r="MS84" s="4"/>
      <c r="MT84" s="8"/>
      <c r="MU84" s="7"/>
      <c r="MV84" s="7"/>
      <c r="MW84" s="2" t="s">
        <v>140</v>
      </c>
      <c r="MX84" s="2" t="s">
        <v>129</v>
      </c>
      <c r="MY84" s="2" t="s">
        <v>179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178</v>
      </c>
      <c r="NV84" s="2" t="s">
        <v>129</v>
      </c>
      <c r="NW84" s="2" t="s">
        <v>132</v>
      </c>
      <c r="NX84" s="2" t="s">
        <v>132</v>
      </c>
      <c r="NY84" s="2" t="s">
        <v>142</v>
      </c>
      <c r="NZ84" s="2" t="s">
        <v>132</v>
      </c>
      <c r="OA84" s="4"/>
      <c r="OB84" s="8"/>
      <c r="OC84" s="4"/>
      <c r="OD84" s="8"/>
      <c r="OE84" s="7"/>
      <c r="OF84" s="7"/>
      <c r="OG84" s="2" t="s">
        <v>178</v>
      </c>
      <c r="OH84" s="2" t="s">
        <v>129</v>
      </c>
      <c r="OI84" s="2" t="s">
        <v>132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178</v>
      </c>
      <c r="PF84" s="2" t="s">
        <v>129</v>
      </c>
      <c r="PG84" s="2" t="s">
        <v>132</v>
      </c>
      <c r="PH84" s="2" t="s">
        <v>132</v>
      </c>
      <c r="PI84" s="2" t="s">
        <v>142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178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178</v>
      </c>
      <c r="QP84" s="2" t="s">
        <v>129</v>
      </c>
      <c r="QQ84" s="2" t="s">
        <v>132</v>
      </c>
      <c r="QR84" s="2" t="s">
        <v>132</v>
      </c>
      <c r="QS84" s="2" t="s">
        <v>142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178</v>
      </c>
      <c r="RN84" s="2" t="s">
        <v>129</v>
      </c>
      <c r="RO84" s="2" t="s">
        <v>132</v>
      </c>
      <c r="RP84" s="2" t="s">
        <v>132</v>
      </c>
      <c r="RQ84" s="2" t="s">
        <v>142</v>
      </c>
      <c r="RR84" s="2" t="s">
        <v>183</v>
      </c>
    </row>
    <row r="85">
      <c r="A85" s="2" t="s">
        <v>1597</v>
      </c>
      <c r="B85" s="2" t="s">
        <v>121</v>
      </c>
      <c r="C85" s="2" t="s">
        <v>122</v>
      </c>
      <c r="D85" s="2" t="s">
        <v>1104</v>
      </c>
      <c r="E85" s="2" t="s">
        <v>1105</v>
      </c>
      <c r="F85" s="2" t="s">
        <v>1578</v>
      </c>
      <c r="G85" s="2" t="s">
        <v>1578</v>
      </c>
      <c r="H85" s="2" t="s">
        <v>1578</v>
      </c>
      <c r="I85" s="2" t="s">
        <v>1598</v>
      </c>
      <c r="J85" s="2" t="s">
        <v>127</v>
      </c>
      <c r="K85" s="2" t="s">
        <v>1599</v>
      </c>
      <c r="L85" s="3">
        <v>6.66</v>
      </c>
      <c r="M85" s="3">
        <v>6.99</v>
      </c>
      <c r="N85" s="3">
        <v>19.99</v>
      </c>
      <c r="O85" s="2" t="s">
        <v>129</v>
      </c>
      <c r="P85" s="2" t="s">
        <v>640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468</v>
      </c>
      <c r="V85" s="2" t="s">
        <v>1008</v>
      </c>
      <c r="W85" s="2" t="s">
        <v>441</v>
      </c>
      <c r="X85" s="2" t="s">
        <v>891</v>
      </c>
      <c r="Y85" s="2" t="s">
        <v>1581</v>
      </c>
      <c r="Z85" s="4">
        <v>154</v>
      </c>
      <c r="AA85" s="4">
        <f>=ROUNDDOWN(154,0)</f>
      </c>
      <c r="AB85" s="5">
        <v>1</v>
      </c>
      <c r="AC85" s="2" t="s">
        <v>132</v>
      </c>
      <c r="AD85" s="4"/>
      <c r="AE85" s="4"/>
      <c r="AF85" s="6">
        <v>63</v>
      </c>
      <c r="AG85" s="6"/>
      <c r="AH85" s="7">
        <v>0.9884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119</v>
      </c>
      <c r="AQ85" s="8">
        <v>1065</v>
      </c>
      <c r="AR85" s="4"/>
      <c r="AS85" s="8"/>
      <c r="AT85" s="7"/>
      <c r="AU85" s="7"/>
      <c r="AV85" s="4">
        <v>119</v>
      </c>
      <c r="AW85" s="8">
        <v>1065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0.2085</v>
      </c>
      <c r="BJ85" s="4">
        <v>119</v>
      </c>
      <c r="BK85" s="8">
        <v>1065</v>
      </c>
      <c r="BL85" s="2" t="s">
        <v>1600</v>
      </c>
      <c r="BM85" s="7">
        <v>1</v>
      </c>
      <c r="BN85" s="7">
        <v>1</v>
      </c>
      <c r="BO85" s="4">
        <v>117</v>
      </c>
      <c r="BP85" s="8">
        <v>1053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132</v>
      </c>
      <c r="BX85" s="2" t="s">
        <v>1504</v>
      </c>
      <c r="BY85" s="2" t="s">
        <v>142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1583</v>
      </c>
      <c r="CJ85" s="2" t="s">
        <v>132</v>
      </c>
      <c r="CK85" s="2" t="s">
        <v>142</v>
      </c>
      <c r="CL85" s="2" t="s">
        <v>132</v>
      </c>
      <c r="CM85" s="4"/>
      <c r="CN85" s="8"/>
      <c r="CO85" s="4"/>
      <c r="CP85" s="8"/>
      <c r="CQ85" s="7"/>
      <c r="CR85" s="7"/>
      <c r="CS85" s="2" t="s">
        <v>140</v>
      </c>
      <c r="CT85" s="2" t="s">
        <v>129</v>
      </c>
      <c r="CU85" s="2" t="s">
        <v>1584</v>
      </c>
      <c r="CV85" s="2" t="s">
        <v>1601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178</v>
      </c>
      <c r="DF85" s="2" t="s">
        <v>129</v>
      </c>
      <c r="DG85" s="2" t="s">
        <v>132</v>
      </c>
      <c r="DH85" s="2" t="s">
        <v>132</v>
      </c>
      <c r="DI85" s="2" t="s">
        <v>142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129</v>
      </c>
      <c r="DS85" s="2" t="s">
        <v>1099</v>
      </c>
      <c r="DT85" s="2" t="s">
        <v>132</v>
      </c>
      <c r="DU85" s="2" t="s">
        <v>142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129</v>
      </c>
      <c r="EE85" s="2" t="s">
        <v>1061</v>
      </c>
      <c r="EF85" s="2" t="s">
        <v>132</v>
      </c>
      <c r="EG85" s="2" t="s">
        <v>142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129</v>
      </c>
      <c r="EQ85" s="2" t="s">
        <v>1100</v>
      </c>
      <c r="ER85" s="2" t="s">
        <v>1587</v>
      </c>
      <c r="ES85" s="2" t="s">
        <v>142</v>
      </c>
      <c r="ET85" s="2" t="s">
        <v>132</v>
      </c>
      <c r="EU85" s="4"/>
      <c r="EV85" s="8"/>
      <c r="EW85" s="4"/>
      <c r="EX85" s="8"/>
      <c r="EY85" s="7"/>
      <c r="EZ85" s="7"/>
      <c r="FA85" s="2" t="s">
        <v>140</v>
      </c>
      <c r="FB85" s="2" t="s">
        <v>129</v>
      </c>
      <c r="FC85" s="2" t="s">
        <v>502</v>
      </c>
      <c r="FD85" s="2" t="s">
        <v>132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129</v>
      </c>
      <c r="FO85" s="2" t="s">
        <v>156</v>
      </c>
      <c r="FP85" s="2" t="s">
        <v>132</v>
      </c>
      <c r="FQ85" s="2" t="s">
        <v>142</v>
      </c>
      <c r="FR85" s="2" t="s">
        <v>132</v>
      </c>
      <c r="FS85" s="4"/>
      <c r="FT85" s="8"/>
      <c r="FU85" s="4"/>
      <c r="FV85" s="8"/>
      <c r="FW85" s="7"/>
      <c r="FX85" s="7"/>
      <c r="FY85" s="2" t="s">
        <v>178</v>
      </c>
      <c r="FZ85" s="2" t="s">
        <v>129</v>
      </c>
      <c r="GA85" s="2" t="s">
        <v>132</v>
      </c>
      <c r="GB85" s="2" t="s">
        <v>132</v>
      </c>
      <c r="GC85" s="2" t="s">
        <v>142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129</v>
      </c>
      <c r="GM85" s="2" t="s">
        <v>1089</v>
      </c>
      <c r="GN85" s="2" t="s">
        <v>238</v>
      </c>
      <c r="GO85" s="2" t="s">
        <v>142</v>
      </c>
      <c r="GP85" s="2" t="s">
        <v>132</v>
      </c>
      <c r="GQ85" s="4"/>
      <c r="GR85" s="8"/>
      <c r="GS85" s="4"/>
      <c r="GT85" s="8"/>
      <c r="GU85" s="7"/>
      <c r="GV85" s="7"/>
      <c r="GW85" s="2" t="s">
        <v>178</v>
      </c>
      <c r="GX85" s="2" t="s">
        <v>129</v>
      </c>
      <c r="GY85" s="2" t="s">
        <v>132</v>
      </c>
      <c r="GZ85" s="2" t="s">
        <v>132</v>
      </c>
      <c r="HA85" s="2" t="s">
        <v>142</v>
      </c>
      <c r="HB85" s="2" t="s">
        <v>132</v>
      </c>
      <c r="HC85" s="4"/>
      <c r="HD85" s="8"/>
      <c r="HE85" s="4"/>
      <c r="HF85" s="8"/>
      <c r="HG85" s="7"/>
      <c r="HH85" s="7"/>
      <c r="HI85" s="2" t="s">
        <v>159</v>
      </c>
      <c r="HJ85" s="2" t="s">
        <v>129</v>
      </c>
      <c r="HK85" s="2" t="s">
        <v>132</v>
      </c>
      <c r="HL85" s="2" t="s">
        <v>132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165</v>
      </c>
      <c r="HV85" s="2" t="s">
        <v>129</v>
      </c>
      <c r="HW85" s="2" t="s">
        <v>132</v>
      </c>
      <c r="HX85" s="2" t="s">
        <v>132</v>
      </c>
      <c r="HY85" s="2" t="s">
        <v>142</v>
      </c>
      <c r="HZ85" s="2" t="s">
        <v>132</v>
      </c>
      <c r="IA85" s="4"/>
      <c r="IB85" s="8"/>
      <c r="IC85" s="4"/>
      <c r="ID85" s="8"/>
      <c r="IE85" s="7"/>
      <c r="IF85" s="7"/>
      <c r="IG85" s="2" t="s">
        <v>140</v>
      </c>
      <c r="IH85" s="2" t="s">
        <v>166</v>
      </c>
      <c r="II85" s="2" t="s">
        <v>1589</v>
      </c>
      <c r="IJ85" s="2" t="s">
        <v>132</v>
      </c>
      <c r="IK85" s="2" t="s">
        <v>142</v>
      </c>
      <c r="IL85" s="2" t="s">
        <v>132</v>
      </c>
      <c r="IM85" s="4"/>
      <c r="IN85" s="8"/>
      <c r="IO85" s="4"/>
      <c r="IP85" s="8"/>
      <c r="IQ85" s="7"/>
      <c r="IR85" s="7"/>
      <c r="IS85" s="2" t="s">
        <v>178</v>
      </c>
      <c r="IT85" s="2" t="s">
        <v>129</v>
      </c>
      <c r="IU85" s="2" t="s">
        <v>132</v>
      </c>
      <c r="IV85" s="2" t="s">
        <v>132</v>
      </c>
      <c r="IW85" s="2" t="s">
        <v>142</v>
      </c>
      <c r="IX85" s="2" t="s">
        <v>132</v>
      </c>
      <c r="IY85" s="4"/>
      <c r="IZ85" s="8"/>
      <c r="JA85" s="4"/>
      <c r="JB85" s="8"/>
      <c r="JC85" s="7"/>
      <c r="JD85" s="7"/>
      <c r="JE85" s="2" t="s">
        <v>140</v>
      </c>
      <c r="JF85" s="2" t="s">
        <v>129</v>
      </c>
      <c r="JG85" s="2" t="s">
        <v>1027</v>
      </c>
      <c r="JH85" s="2" t="s">
        <v>132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159</v>
      </c>
      <c r="JR85" s="2" t="s">
        <v>129</v>
      </c>
      <c r="JS85" s="2" t="s">
        <v>132</v>
      </c>
      <c r="JT85" s="2" t="s">
        <v>132</v>
      </c>
      <c r="JU85" s="2" t="s">
        <v>142</v>
      </c>
      <c r="JV85" s="2" t="s">
        <v>132</v>
      </c>
      <c r="JW85" s="4">
        <v>2</v>
      </c>
      <c r="JX85" s="8">
        <v>12</v>
      </c>
      <c r="JY85" s="4"/>
      <c r="JZ85" s="8"/>
      <c r="KA85" s="7"/>
      <c r="KB85" s="7"/>
      <c r="KC85" s="2" t="s">
        <v>140</v>
      </c>
      <c r="KD85" s="2" t="s">
        <v>129</v>
      </c>
      <c r="KE85" s="2" t="s">
        <v>1584</v>
      </c>
      <c r="KF85" s="2" t="s">
        <v>376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178</v>
      </c>
      <c r="KP85" s="2" t="s">
        <v>129</v>
      </c>
      <c r="KQ85" s="2" t="s">
        <v>132</v>
      </c>
      <c r="KR85" s="2" t="s">
        <v>132</v>
      </c>
      <c r="KS85" s="2" t="s">
        <v>142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178</v>
      </c>
      <c r="LN85" s="2" t="s">
        <v>129</v>
      </c>
      <c r="LO85" s="2" t="s">
        <v>132</v>
      </c>
      <c r="LP85" s="2" t="s">
        <v>132</v>
      </c>
      <c r="LQ85" s="2" t="s">
        <v>142</v>
      </c>
      <c r="LR85" s="2" t="s">
        <v>132</v>
      </c>
      <c r="LS85" s="4"/>
      <c r="LT85" s="8"/>
      <c r="LU85" s="4"/>
      <c r="LV85" s="8"/>
      <c r="LW85" s="7"/>
      <c r="LX85" s="7"/>
      <c r="LY85" s="2" t="s">
        <v>178</v>
      </c>
      <c r="LZ85" s="2" t="s">
        <v>166</v>
      </c>
      <c r="MA85" s="2" t="s">
        <v>132</v>
      </c>
      <c r="MB85" s="2" t="s">
        <v>132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159</v>
      </c>
      <c r="ML85" s="2" t="s">
        <v>129</v>
      </c>
      <c r="MM85" s="2" t="s">
        <v>132</v>
      </c>
      <c r="MN85" s="2" t="s">
        <v>132</v>
      </c>
      <c r="MO85" s="2" t="s">
        <v>142</v>
      </c>
      <c r="MP85" s="2" t="s">
        <v>132</v>
      </c>
      <c r="MQ85" s="4"/>
      <c r="MR85" s="8"/>
      <c r="MS85" s="4"/>
      <c r="MT85" s="8"/>
      <c r="MU85" s="7"/>
      <c r="MV85" s="7"/>
      <c r="MW85" s="2" t="s">
        <v>140</v>
      </c>
      <c r="MX85" s="2" t="s">
        <v>129</v>
      </c>
      <c r="MY85" s="2" t="s">
        <v>179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178</v>
      </c>
      <c r="NV85" s="2" t="s">
        <v>129</v>
      </c>
      <c r="NW85" s="2" t="s">
        <v>132</v>
      </c>
      <c r="NX85" s="2" t="s">
        <v>132</v>
      </c>
      <c r="NY85" s="2" t="s">
        <v>142</v>
      </c>
      <c r="NZ85" s="2" t="s">
        <v>132</v>
      </c>
      <c r="OA85" s="4"/>
      <c r="OB85" s="8"/>
      <c r="OC85" s="4"/>
      <c r="OD85" s="8"/>
      <c r="OE85" s="7"/>
      <c r="OF85" s="7"/>
      <c r="OG85" s="2" t="s">
        <v>178</v>
      </c>
      <c r="OH85" s="2" t="s">
        <v>129</v>
      </c>
      <c r="OI85" s="2" t="s">
        <v>132</v>
      </c>
      <c r="OJ85" s="2" t="s">
        <v>132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178</v>
      </c>
      <c r="PF85" s="2" t="s">
        <v>129</v>
      </c>
      <c r="PG85" s="2" t="s">
        <v>132</v>
      </c>
      <c r="PH85" s="2" t="s">
        <v>132</v>
      </c>
      <c r="PI85" s="2" t="s">
        <v>142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178</v>
      </c>
      <c r="QD85" s="2" t="s">
        <v>129</v>
      </c>
      <c r="QE85" s="2" t="s">
        <v>132</v>
      </c>
      <c r="QF85" s="2" t="s">
        <v>132</v>
      </c>
      <c r="QG85" s="2" t="s">
        <v>142</v>
      </c>
      <c r="QH85" s="2" t="s">
        <v>132</v>
      </c>
      <c r="QI85" s="4"/>
      <c r="QJ85" s="8"/>
      <c r="QK85" s="4"/>
      <c r="QL85" s="8"/>
      <c r="QM85" s="7"/>
      <c r="QN85" s="7"/>
      <c r="QO85" s="2" t="s">
        <v>178</v>
      </c>
      <c r="QP85" s="2" t="s">
        <v>129</v>
      </c>
      <c r="QQ85" s="2" t="s">
        <v>132</v>
      </c>
      <c r="QR85" s="2" t="s">
        <v>132</v>
      </c>
      <c r="QS85" s="2" t="s">
        <v>142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178</v>
      </c>
      <c r="RN85" s="2" t="s">
        <v>129</v>
      </c>
      <c r="RO85" s="2" t="s">
        <v>132</v>
      </c>
      <c r="RP85" s="2" t="s">
        <v>132</v>
      </c>
      <c r="RQ85" s="2" t="s">
        <v>142</v>
      </c>
      <c r="RR85" s="2" t="s">
        <v>183</v>
      </c>
    </row>
    <row r="86">
      <c r="A86" s="2" t="s">
        <v>1602</v>
      </c>
      <c r="B86" s="2" t="s">
        <v>121</v>
      </c>
      <c r="C86" s="2" t="s">
        <v>122</v>
      </c>
      <c r="D86" s="2" t="s">
        <v>1104</v>
      </c>
      <c r="E86" s="2" t="s">
        <v>1105</v>
      </c>
      <c r="F86" s="2" t="s">
        <v>1578</v>
      </c>
      <c r="G86" s="2" t="s">
        <v>1578</v>
      </c>
      <c r="H86" s="2" t="s">
        <v>1578</v>
      </c>
      <c r="I86" s="2" t="s">
        <v>1603</v>
      </c>
      <c r="J86" s="2" t="s">
        <v>127</v>
      </c>
      <c r="K86" s="2" t="s">
        <v>1604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1094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468</v>
      </c>
      <c r="V86" s="2" t="s">
        <v>1008</v>
      </c>
      <c r="W86" s="2" t="s">
        <v>441</v>
      </c>
      <c r="X86" s="2" t="s">
        <v>891</v>
      </c>
      <c r="Y86" s="2" t="s">
        <v>1581</v>
      </c>
      <c r="Z86" s="4">
        <v>91</v>
      </c>
      <c r="AA86" s="4">
        <f>=ROUNDDOWN(30.3333333333333,0)</f>
      </c>
      <c r="AB86" s="5">
        <v>3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61</v>
      </c>
      <c r="AQ86" s="8">
        <v>549</v>
      </c>
      <c r="AR86" s="4"/>
      <c r="AS86" s="8"/>
      <c r="AT86" s="7"/>
      <c r="AU86" s="7"/>
      <c r="AV86" s="4">
        <v>61</v>
      </c>
      <c r="AW86" s="8">
        <v>549</v>
      </c>
      <c r="AX86" s="4"/>
      <c r="AY86" s="8"/>
      <c r="AZ86" s="7"/>
      <c r="BA86" s="7"/>
      <c r="BB86" s="7">
        <v>1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0.1075</v>
      </c>
      <c r="BJ86" s="4">
        <v>61</v>
      </c>
      <c r="BK86" s="8">
        <v>549</v>
      </c>
      <c r="BL86" s="2" t="s">
        <v>1605</v>
      </c>
      <c r="BM86" s="7">
        <v>1</v>
      </c>
      <c r="BN86" s="7">
        <v>1</v>
      </c>
      <c r="BO86" s="4">
        <v>61</v>
      </c>
      <c r="BP86" s="8">
        <v>549</v>
      </c>
      <c r="BQ86" s="4"/>
      <c r="BR86" s="8"/>
      <c r="BS86" s="7"/>
      <c r="BT86" s="7"/>
      <c r="BU86" s="2" t="s">
        <v>140</v>
      </c>
      <c r="BV86" s="2" t="s">
        <v>129</v>
      </c>
      <c r="BW86" s="2" t="s">
        <v>132</v>
      </c>
      <c r="BX86" s="2" t="s">
        <v>1504</v>
      </c>
      <c r="BY86" s="2" t="s">
        <v>142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1583</v>
      </c>
      <c r="CJ86" s="2" t="s">
        <v>1606</v>
      </c>
      <c r="CK86" s="2" t="s">
        <v>142</v>
      </c>
      <c r="CL86" s="2" t="s">
        <v>132</v>
      </c>
      <c r="CM86" s="4"/>
      <c r="CN86" s="8"/>
      <c r="CO86" s="4"/>
      <c r="CP86" s="8"/>
      <c r="CQ86" s="7"/>
      <c r="CR86" s="7"/>
      <c r="CS86" s="2" t="s">
        <v>140</v>
      </c>
      <c r="CT86" s="2" t="s">
        <v>129</v>
      </c>
      <c r="CU86" s="2" t="s">
        <v>1584</v>
      </c>
      <c r="CV86" s="2" t="s">
        <v>955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178</v>
      </c>
      <c r="DF86" s="2" t="s">
        <v>129</v>
      </c>
      <c r="DG86" s="2" t="s">
        <v>132</v>
      </c>
      <c r="DH86" s="2" t="s">
        <v>132</v>
      </c>
      <c r="DI86" s="2" t="s">
        <v>142</v>
      </c>
      <c r="DJ86" s="2" t="s">
        <v>132</v>
      </c>
      <c r="DK86" s="4"/>
      <c r="DL86" s="8"/>
      <c r="DM86" s="4"/>
      <c r="DN86" s="8"/>
      <c r="DO86" s="7"/>
      <c r="DP86" s="7"/>
      <c r="DQ86" s="2" t="s">
        <v>140</v>
      </c>
      <c r="DR86" s="2" t="s">
        <v>129</v>
      </c>
      <c r="DS86" s="2" t="s">
        <v>1099</v>
      </c>
      <c r="DT86" s="2" t="s">
        <v>1519</v>
      </c>
      <c r="DU86" s="2" t="s">
        <v>142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1061</v>
      </c>
      <c r="EF86" s="2" t="s">
        <v>132</v>
      </c>
      <c r="EG86" s="2" t="s">
        <v>142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1100</v>
      </c>
      <c r="ER86" s="2" t="s">
        <v>1587</v>
      </c>
      <c r="ES86" s="2" t="s">
        <v>142</v>
      </c>
      <c r="ET86" s="2" t="s">
        <v>132</v>
      </c>
      <c r="EU86" s="4"/>
      <c r="EV86" s="8"/>
      <c r="EW86" s="4"/>
      <c r="EX86" s="8"/>
      <c r="EY86" s="7"/>
      <c r="EZ86" s="7"/>
      <c r="FA86" s="2" t="s">
        <v>140</v>
      </c>
      <c r="FB86" s="2" t="s">
        <v>129</v>
      </c>
      <c r="FC86" s="2" t="s">
        <v>502</v>
      </c>
      <c r="FD86" s="2" t="s">
        <v>132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129</v>
      </c>
      <c r="FO86" s="2" t="s">
        <v>156</v>
      </c>
      <c r="FP86" s="2" t="s">
        <v>132</v>
      </c>
      <c r="FQ86" s="2" t="s">
        <v>142</v>
      </c>
      <c r="FR86" s="2" t="s">
        <v>132</v>
      </c>
      <c r="FS86" s="4"/>
      <c r="FT86" s="8"/>
      <c r="FU86" s="4"/>
      <c r="FV86" s="8"/>
      <c r="FW86" s="7"/>
      <c r="FX86" s="7"/>
      <c r="FY86" s="2" t="s">
        <v>178</v>
      </c>
      <c r="FZ86" s="2" t="s">
        <v>129</v>
      </c>
      <c r="GA86" s="2" t="s">
        <v>132</v>
      </c>
      <c r="GB86" s="2" t="s">
        <v>132</v>
      </c>
      <c r="GC86" s="2" t="s">
        <v>142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1089</v>
      </c>
      <c r="GN86" s="2" t="s">
        <v>1607</v>
      </c>
      <c r="GO86" s="2" t="s">
        <v>142</v>
      </c>
      <c r="GP86" s="2" t="s">
        <v>132</v>
      </c>
      <c r="GQ86" s="4"/>
      <c r="GR86" s="8"/>
      <c r="GS86" s="4"/>
      <c r="GT86" s="8"/>
      <c r="GU86" s="7"/>
      <c r="GV86" s="7"/>
      <c r="GW86" s="2" t="s">
        <v>178</v>
      </c>
      <c r="GX86" s="2" t="s">
        <v>129</v>
      </c>
      <c r="GY86" s="2" t="s">
        <v>132</v>
      </c>
      <c r="GZ86" s="2" t="s">
        <v>132</v>
      </c>
      <c r="HA86" s="2" t="s">
        <v>142</v>
      </c>
      <c r="HB86" s="2" t="s">
        <v>132</v>
      </c>
      <c r="HC86" s="4"/>
      <c r="HD86" s="8"/>
      <c r="HE86" s="4"/>
      <c r="HF86" s="8"/>
      <c r="HG86" s="7"/>
      <c r="HH86" s="7"/>
      <c r="HI86" s="2" t="s">
        <v>181</v>
      </c>
      <c r="HJ86" s="2" t="s">
        <v>129</v>
      </c>
      <c r="HK86" s="2" t="s">
        <v>132</v>
      </c>
      <c r="HL86" s="2" t="s">
        <v>132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165</v>
      </c>
      <c r="HV86" s="2" t="s">
        <v>129</v>
      </c>
      <c r="HW86" s="2" t="s">
        <v>132</v>
      </c>
      <c r="HX86" s="2" t="s">
        <v>132</v>
      </c>
      <c r="HY86" s="2" t="s">
        <v>142</v>
      </c>
      <c r="HZ86" s="2" t="s">
        <v>132</v>
      </c>
      <c r="IA86" s="4"/>
      <c r="IB86" s="8"/>
      <c r="IC86" s="4"/>
      <c r="ID86" s="8"/>
      <c r="IE86" s="7"/>
      <c r="IF86" s="7"/>
      <c r="IG86" s="2" t="s">
        <v>140</v>
      </c>
      <c r="IH86" s="2" t="s">
        <v>166</v>
      </c>
      <c r="II86" s="2" t="s">
        <v>1589</v>
      </c>
      <c r="IJ86" s="2" t="s">
        <v>132</v>
      </c>
      <c r="IK86" s="2" t="s">
        <v>142</v>
      </c>
      <c r="IL86" s="2" t="s">
        <v>132</v>
      </c>
      <c r="IM86" s="4"/>
      <c r="IN86" s="8"/>
      <c r="IO86" s="4"/>
      <c r="IP86" s="8"/>
      <c r="IQ86" s="7"/>
      <c r="IR86" s="7"/>
      <c r="IS86" s="2" t="s">
        <v>178</v>
      </c>
      <c r="IT86" s="2" t="s">
        <v>129</v>
      </c>
      <c r="IU86" s="2" t="s">
        <v>132</v>
      </c>
      <c r="IV86" s="2" t="s">
        <v>132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140</v>
      </c>
      <c r="JF86" s="2" t="s">
        <v>129</v>
      </c>
      <c r="JG86" s="2" t="s">
        <v>1027</v>
      </c>
      <c r="JH86" s="2" t="s">
        <v>132</v>
      </c>
      <c r="JI86" s="2" t="s">
        <v>142</v>
      </c>
      <c r="JJ86" s="2" t="s">
        <v>132</v>
      </c>
      <c r="JK86" s="4"/>
      <c r="JL86" s="8"/>
      <c r="JM86" s="4"/>
      <c r="JN86" s="8"/>
      <c r="JO86" s="7"/>
      <c r="JP86" s="7"/>
      <c r="JQ86" s="2" t="s">
        <v>159</v>
      </c>
      <c r="JR86" s="2" t="s">
        <v>129</v>
      </c>
      <c r="JS86" s="2" t="s">
        <v>132</v>
      </c>
      <c r="JT86" s="2" t="s">
        <v>132</v>
      </c>
      <c r="JU86" s="2" t="s">
        <v>142</v>
      </c>
      <c r="JV86" s="2" t="s">
        <v>132</v>
      </c>
      <c r="JW86" s="4"/>
      <c r="JX86" s="8"/>
      <c r="JY86" s="4"/>
      <c r="JZ86" s="8"/>
      <c r="KA86" s="7"/>
      <c r="KB86" s="7"/>
      <c r="KC86" s="2" t="s">
        <v>140</v>
      </c>
      <c r="KD86" s="2" t="s">
        <v>129</v>
      </c>
      <c r="KE86" s="2" t="s">
        <v>1584</v>
      </c>
      <c r="KF86" s="2" t="s">
        <v>132</v>
      </c>
      <c r="KG86" s="2" t="s">
        <v>142</v>
      </c>
      <c r="KH86" s="2" t="s">
        <v>132</v>
      </c>
      <c r="KI86" s="4"/>
      <c r="KJ86" s="8"/>
      <c r="KK86" s="4"/>
      <c r="KL86" s="8"/>
      <c r="KM86" s="7"/>
      <c r="KN86" s="7"/>
      <c r="KO86" s="2" t="s">
        <v>178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178</v>
      </c>
      <c r="LN86" s="2" t="s">
        <v>129</v>
      </c>
      <c r="LO86" s="2" t="s">
        <v>132</v>
      </c>
      <c r="LP86" s="2" t="s">
        <v>132</v>
      </c>
      <c r="LQ86" s="2" t="s">
        <v>142</v>
      </c>
      <c r="LR86" s="2" t="s">
        <v>132</v>
      </c>
      <c r="LS86" s="4"/>
      <c r="LT86" s="8"/>
      <c r="LU86" s="4"/>
      <c r="LV86" s="8"/>
      <c r="LW86" s="7"/>
      <c r="LX86" s="7"/>
      <c r="LY86" s="2" t="s">
        <v>178</v>
      </c>
      <c r="LZ86" s="2" t="s">
        <v>166</v>
      </c>
      <c r="MA86" s="2" t="s">
        <v>132</v>
      </c>
      <c r="MB86" s="2" t="s">
        <v>132</v>
      </c>
      <c r="MC86" s="2" t="s">
        <v>142</v>
      </c>
      <c r="MD86" s="2" t="s">
        <v>132</v>
      </c>
      <c r="ME86" s="4"/>
      <c r="MF86" s="8"/>
      <c r="MG86" s="4"/>
      <c r="MH86" s="8"/>
      <c r="MI86" s="7"/>
      <c r="MJ86" s="7"/>
      <c r="MK86" s="2" t="s">
        <v>159</v>
      </c>
      <c r="ML86" s="2" t="s">
        <v>129</v>
      </c>
      <c r="MM86" s="2" t="s">
        <v>132</v>
      </c>
      <c r="MN86" s="2" t="s">
        <v>132</v>
      </c>
      <c r="MO86" s="2" t="s">
        <v>142</v>
      </c>
      <c r="MP86" s="2" t="s">
        <v>132</v>
      </c>
      <c r="MQ86" s="4"/>
      <c r="MR86" s="8"/>
      <c r="MS86" s="4"/>
      <c r="MT86" s="8"/>
      <c r="MU86" s="7"/>
      <c r="MV86" s="7"/>
      <c r="MW86" s="2" t="s">
        <v>140</v>
      </c>
      <c r="MX86" s="2" t="s">
        <v>129</v>
      </c>
      <c r="MY86" s="2" t="s">
        <v>179</v>
      </c>
      <c r="MZ86" s="2" t="s">
        <v>132</v>
      </c>
      <c r="NA86" s="2" t="s">
        <v>142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178</v>
      </c>
      <c r="NV86" s="2" t="s">
        <v>129</v>
      </c>
      <c r="NW86" s="2" t="s">
        <v>132</v>
      </c>
      <c r="NX86" s="2" t="s">
        <v>132</v>
      </c>
      <c r="NY86" s="2" t="s">
        <v>142</v>
      </c>
      <c r="NZ86" s="2" t="s">
        <v>132</v>
      </c>
      <c r="OA86" s="4"/>
      <c r="OB86" s="8"/>
      <c r="OC86" s="4"/>
      <c r="OD86" s="8"/>
      <c r="OE86" s="7"/>
      <c r="OF86" s="7"/>
      <c r="OG86" s="2" t="s">
        <v>178</v>
      </c>
      <c r="OH86" s="2" t="s">
        <v>129</v>
      </c>
      <c r="OI86" s="2" t="s">
        <v>132</v>
      </c>
      <c r="OJ86" s="2" t="s">
        <v>132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181</v>
      </c>
      <c r="PF86" s="2" t="s">
        <v>129</v>
      </c>
      <c r="PG86" s="2" t="s">
        <v>132</v>
      </c>
      <c r="PH86" s="2" t="s">
        <v>132</v>
      </c>
      <c r="PI86" s="2" t="s">
        <v>142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178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178</v>
      </c>
      <c r="QP86" s="2" t="s">
        <v>129</v>
      </c>
      <c r="QQ86" s="2" t="s">
        <v>132</v>
      </c>
      <c r="QR86" s="2" t="s">
        <v>132</v>
      </c>
      <c r="QS86" s="2" t="s">
        <v>142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178</v>
      </c>
      <c r="RN86" s="2" t="s">
        <v>129</v>
      </c>
      <c r="RO86" s="2" t="s">
        <v>132</v>
      </c>
      <c r="RP86" s="2" t="s">
        <v>132</v>
      </c>
      <c r="RQ86" s="2" t="s">
        <v>142</v>
      </c>
      <c r="RR86" s="2" t="s">
        <v>183</v>
      </c>
    </row>
    <row r="87">
      <c r="A87" s="2" t="s">
        <v>1608</v>
      </c>
      <c r="B87" s="2" t="s">
        <v>121</v>
      </c>
      <c r="C87" s="2" t="s">
        <v>122</v>
      </c>
      <c r="D87" s="2" t="s">
        <v>1104</v>
      </c>
      <c r="E87" s="2" t="s">
        <v>1105</v>
      </c>
      <c r="F87" s="2" t="s">
        <v>1578</v>
      </c>
      <c r="G87" s="2" t="s">
        <v>1578</v>
      </c>
      <c r="H87" s="2" t="s">
        <v>1578</v>
      </c>
      <c r="I87" s="2" t="s">
        <v>1609</v>
      </c>
      <c r="J87" s="2" t="s">
        <v>127</v>
      </c>
      <c r="K87" s="2" t="s">
        <v>1610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1094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468</v>
      </c>
      <c r="V87" s="2" t="s">
        <v>1008</v>
      </c>
      <c r="W87" s="2" t="s">
        <v>441</v>
      </c>
      <c r="X87" s="2" t="s">
        <v>891</v>
      </c>
      <c r="Y87" s="2" t="s">
        <v>1581</v>
      </c>
      <c r="Z87" s="4">
        <v>139</v>
      </c>
      <c r="AA87" s="4">
        <f>=ROUNDDOWN(69.5,0)</f>
      </c>
      <c r="AB87" s="5">
        <v>2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38</v>
      </c>
      <c r="AQ87" s="8">
        <v>356.99</v>
      </c>
      <c r="AR87" s="4"/>
      <c r="AS87" s="8"/>
      <c r="AT87" s="7"/>
      <c r="AU87" s="7"/>
      <c r="AV87" s="4">
        <v>38</v>
      </c>
      <c r="AW87" s="8">
        <v>356.99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0.0699</v>
      </c>
      <c r="BJ87" s="4">
        <v>38</v>
      </c>
      <c r="BK87" s="8">
        <v>356.99</v>
      </c>
      <c r="BL87" s="2" t="s">
        <v>1600</v>
      </c>
      <c r="BM87" s="7">
        <v>1</v>
      </c>
      <c r="BN87" s="7">
        <v>1</v>
      </c>
      <c r="BO87" s="4">
        <v>37</v>
      </c>
      <c r="BP87" s="8">
        <v>333</v>
      </c>
      <c r="BQ87" s="4"/>
      <c r="BR87" s="8"/>
      <c r="BS87" s="7"/>
      <c r="BT87" s="7"/>
      <c r="BU87" s="2" t="s">
        <v>140</v>
      </c>
      <c r="BV87" s="2" t="s">
        <v>129</v>
      </c>
      <c r="BW87" s="2" t="s">
        <v>132</v>
      </c>
      <c r="BX87" s="2" t="s">
        <v>1504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1583</v>
      </c>
      <c r="CJ87" s="2" t="s">
        <v>1611</v>
      </c>
      <c r="CK87" s="2" t="s">
        <v>142</v>
      </c>
      <c r="CL87" s="2" t="s">
        <v>132</v>
      </c>
      <c r="CM87" s="4"/>
      <c r="CN87" s="8"/>
      <c r="CO87" s="4"/>
      <c r="CP87" s="8"/>
      <c r="CQ87" s="7"/>
      <c r="CR87" s="7"/>
      <c r="CS87" s="2" t="s">
        <v>140</v>
      </c>
      <c r="CT87" s="2" t="s">
        <v>129</v>
      </c>
      <c r="CU87" s="2" t="s">
        <v>1584</v>
      </c>
      <c r="CV87" s="2" t="s">
        <v>1612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178</v>
      </c>
      <c r="DF87" s="2" t="s">
        <v>129</v>
      </c>
      <c r="DG87" s="2" t="s">
        <v>132</v>
      </c>
      <c r="DH87" s="2" t="s">
        <v>132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140</v>
      </c>
      <c r="DR87" s="2" t="s">
        <v>129</v>
      </c>
      <c r="DS87" s="2" t="s">
        <v>1099</v>
      </c>
      <c r="DT87" s="2" t="s">
        <v>1613</v>
      </c>
      <c r="DU87" s="2" t="s">
        <v>142</v>
      </c>
      <c r="DV87" s="2" t="s">
        <v>132</v>
      </c>
      <c r="DW87" s="4"/>
      <c r="DX87" s="8"/>
      <c r="DY87" s="4"/>
      <c r="DZ87" s="8"/>
      <c r="EA87" s="7"/>
      <c r="EB87" s="7"/>
      <c r="EC87" s="2" t="s">
        <v>140</v>
      </c>
      <c r="ED87" s="2" t="s">
        <v>129</v>
      </c>
      <c r="EE87" s="2" t="s">
        <v>1061</v>
      </c>
      <c r="EF87" s="2" t="s">
        <v>132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1100</v>
      </c>
      <c r="ER87" s="2" t="s">
        <v>1587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502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140</v>
      </c>
      <c r="FN87" s="2" t="s">
        <v>129</v>
      </c>
      <c r="FO87" s="2" t="s">
        <v>156</v>
      </c>
      <c r="FP87" s="2" t="s">
        <v>132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178</v>
      </c>
      <c r="FZ87" s="2" t="s">
        <v>129</v>
      </c>
      <c r="GA87" s="2" t="s">
        <v>132</v>
      </c>
      <c r="GB87" s="2" t="s">
        <v>132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1089</v>
      </c>
      <c r="GN87" s="2" t="s">
        <v>1082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178</v>
      </c>
      <c r="GX87" s="2" t="s">
        <v>129</v>
      </c>
      <c r="GY87" s="2" t="s">
        <v>132</v>
      </c>
      <c r="GZ87" s="2" t="s">
        <v>132</v>
      </c>
      <c r="HA87" s="2" t="s">
        <v>142</v>
      </c>
      <c r="HB87" s="2" t="s">
        <v>132</v>
      </c>
      <c r="HC87" s="4"/>
      <c r="HD87" s="8"/>
      <c r="HE87" s="4"/>
      <c r="HF87" s="8"/>
      <c r="HG87" s="7"/>
      <c r="HH87" s="7"/>
      <c r="HI87" s="2" t="s">
        <v>181</v>
      </c>
      <c r="HJ87" s="2" t="s">
        <v>129</v>
      </c>
      <c r="HK87" s="2" t="s">
        <v>132</v>
      </c>
      <c r="HL87" s="2" t="s">
        <v>132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165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140</v>
      </c>
      <c r="IH87" s="2" t="s">
        <v>166</v>
      </c>
      <c r="II87" s="2" t="s">
        <v>1589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178</v>
      </c>
      <c r="IT87" s="2" t="s">
        <v>129</v>
      </c>
      <c r="IU87" s="2" t="s">
        <v>132</v>
      </c>
      <c r="IV87" s="2" t="s">
        <v>132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140</v>
      </c>
      <c r="JF87" s="2" t="s">
        <v>129</v>
      </c>
      <c r="JG87" s="2" t="s">
        <v>1027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159</v>
      </c>
      <c r="JR87" s="2" t="s">
        <v>129</v>
      </c>
      <c r="JS87" s="2" t="s">
        <v>132</v>
      </c>
      <c r="JT87" s="2" t="s">
        <v>132</v>
      </c>
      <c r="JU87" s="2" t="s">
        <v>142</v>
      </c>
      <c r="JV87" s="2" t="s">
        <v>132</v>
      </c>
      <c r="JW87" s="4">
        <v>1</v>
      </c>
      <c r="JX87" s="8">
        <v>23.99</v>
      </c>
      <c r="JY87" s="4"/>
      <c r="JZ87" s="8"/>
      <c r="KA87" s="7"/>
      <c r="KB87" s="7"/>
      <c r="KC87" s="2" t="s">
        <v>140</v>
      </c>
      <c r="KD87" s="2" t="s">
        <v>129</v>
      </c>
      <c r="KE87" s="2" t="s">
        <v>1584</v>
      </c>
      <c r="KF87" s="2" t="s">
        <v>1614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178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178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178</v>
      </c>
      <c r="LZ87" s="2" t="s">
        <v>166</v>
      </c>
      <c r="MA87" s="2" t="s">
        <v>132</v>
      </c>
      <c r="MB87" s="2" t="s">
        <v>132</v>
      </c>
      <c r="MC87" s="2" t="s">
        <v>142</v>
      </c>
      <c r="MD87" s="2" t="s">
        <v>132</v>
      </c>
      <c r="ME87" s="4"/>
      <c r="MF87" s="8"/>
      <c r="MG87" s="4"/>
      <c r="MH87" s="8"/>
      <c r="MI87" s="7"/>
      <c r="MJ87" s="7"/>
      <c r="MK87" s="2" t="s">
        <v>159</v>
      </c>
      <c r="ML87" s="2" t="s">
        <v>129</v>
      </c>
      <c r="MM87" s="2" t="s">
        <v>132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140</v>
      </c>
      <c r="MX87" s="2" t="s">
        <v>129</v>
      </c>
      <c r="MY87" s="2" t="s">
        <v>179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178</v>
      </c>
      <c r="NV87" s="2" t="s">
        <v>129</v>
      </c>
      <c r="NW87" s="2" t="s">
        <v>132</v>
      </c>
      <c r="NX87" s="2" t="s">
        <v>132</v>
      </c>
      <c r="NY87" s="2" t="s">
        <v>142</v>
      </c>
      <c r="NZ87" s="2" t="s">
        <v>132</v>
      </c>
      <c r="OA87" s="4"/>
      <c r="OB87" s="8"/>
      <c r="OC87" s="4"/>
      <c r="OD87" s="8"/>
      <c r="OE87" s="7"/>
      <c r="OF87" s="7"/>
      <c r="OG87" s="2" t="s">
        <v>178</v>
      </c>
      <c r="OH87" s="2" t="s">
        <v>129</v>
      </c>
      <c r="OI87" s="2" t="s">
        <v>132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181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178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178</v>
      </c>
      <c r="QP87" s="2" t="s">
        <v>129</v>
      </c>
      <c r="QQ87" s="2" t="s">
        <v>132</v>
      </c>
      <c r="QR87" s="2" t="s">
        <v>132</v>
      </c>
      <c r="QS87" s="2" t="s">
        <v>142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178</v>
      </c>
      <c r="RN87" s="2" t="s">
        <v>129</v>
      </c>
      <c r="RO87" s="2" t="s">
        <v>132</v>
      </c>
      <c r="RP87" s="2" t="s">
        <v>132</v>
      </c>
      <c r="RQ87" s="2" t="s">
        <v>142</v>
      </c>
      <c r="RR87" s="2" t="s">
        <v>183</v>
      </c>
    </row>
    <row r="88">
      <c r="A88" s="2" t="s">
        <v>1615</v>
      </c>
      <c r="B88" s="2" t="s">
        <v>121</v>
      </c>
      <c r="C88" s="2" t="s">
        <v>122</v>
      </c>
      <c r="D88" s="2" t="s">
        <v>1104</v>
      </c>
      <c r="E88" s="2" t="s">
        <v>1105</v>
      </c>
      <c r="F88" s="2" t="s">
        <v>1578</v>
      </c>
      <c r="G88" s="2" t="s">
        <v>1578</v>
      </c>
      <c r="H88" s="2" t="s">
        <v>1578</v>
      </c>
      <c r="I88" s="2" t="s">
        <v>1616</v>
      </c>
      <c r="J88" s="2" t="s">
        <v>127</v>
      </c>
      <c r="K88" s="2" t="s">
        <v>1617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1094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468</v>
      </c>
      <c r="V88" s="2" t="s">
        <v>1008</v>
      </c>
      <c r="W88" s="2" t="s">
        <v>441</v>
      </c>
      <c r="X88" s="2" t="s">
        <v>891</v>
      </c>
      <c r="Y88" s="2" t="s">
        <v>1584</v>
      </c>
      <c r="Z88" s="4">
        <v>104</v>
      </c>
      <c r="AA88" s="4">
        <f>=ROUNDDOWN(34.6666666666667,0)</f>
      </c>
      <c r="AB88" s="5">
        <v>3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32</v>
      </c>
      <c r="AQ88" s="8">
        <v>288</v>
      </c>
      <c r="AR88" s="4"/>
      <c r="AS88" s="8"/>
      <c r="AT88" s="7"/>
      <c r="AU88" s="7"/>
      <c r="AV88" s="4">
        <v>32</v>
      </c>
      <c r="AW88" s="8">
        <v>288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0.0564</v>
      </c>
      <c r="BJ88" s="4">
        <v>32</v>
      </c>
      <c r="BK88" s="8">
        <v>288</v>
      </c>
      <c r="BL88" s="2" t="s">
        <v>1605</v>
      </c>
      <c r="BM88" s="7">
        <v>1</v>
      </c>
      <c r="BN88" s="7">
        <v>1</v>
      </c>
      <c r="BO88" s="4">
        <v>32</v>
      </c>
      <c r="BP88" s="8">
        <v>288</v>
      </c>
      <c r="BQ88" s="4"/>
      <c r="BR88" s="8"/>
      <c r="BS88" s="7"/>
      <c r="BT88" s="7"/>
      <c r="BU88" s="2" t="s">
        <v>140</v>
      </c>
      <c r="BV88" s="2" t="s">
        <v>129</v>
      </c>
      <c r="BW88" s="2" t="s">
        <v>132</v>
      </c>
      <c r="BX88" s="2" t="s">
        <v>1504</v>
      </c>
      <c r="BY88" s="2" t="s">
        <v>142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129</v>
      </c>
      <c r="CI88" s="2" t="s">
        <v>1583</v>
      </c>
      <c r="CJ88" s="2" t="s">
        <v>1618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1594</v>
      </c>
      <c r="CV88" s="2" t="s">
        <v>1179</v>
      </c>
      <c r="CW88" s="2" t="s">
        <v>142</v>
      </c>
      <c r="CX88" s="2" t="s">
        <v>132</v>
      </c>
      <c r="CY88" s="4"/>
      <c r="CZ88" s="8"/>
      <c r="DA88" s="4"/>
      <c r="DB88" s="8"/>
      <c r="DC88" s="7"/>
      <c r="DD88" s="7"/>
      <c r="DE88" s="2" t="s">
        <v>178</v>
      </c>
      <c r="DF88" s="2" t="s">
        <v>129</v>
      </c>
      <c r="DG88" s="2" t="s">
        <v>132</v>
      </c>
      <c r="DH88" s="2" t="s">
        <v>132</v>
      </c>
      <c r="DI88" s="2" t="s">
        <v>142</v>
      </c>
      <c r="DJ88" s="2" t="s">
        <v>132</v>
      </c>
      <c r="DK88" s="4"/>
      <c r="DL88" s="8"/>
      <c r="DM88" s="4"/>
      <c r="DN88" s="8"/>
      <c r="DO88" s="7"/>
      <c r="DP88" s="7"/>
      <c r="DQ88" s="2" t="s">
        <v>140</v>
      </c>
      <c r="DR88" s="2" t="s">
        <v>129</v>
      </c>
      <c r="DS88" s="2" t="s">
        <v>1099</v>
      </c>
      <c r="DT88" s="2" t="s">
        <v>1619</v>
      </c>
      <c r="DU88" s="2" t="s">
        <v>142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1061</v>
      </c>
      <c r="EF88" s="2" t="s">
        <v>132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129</v>
      </c>
      <c r="EQ88" s="2" t="s">
        <v>1100</v>
      </c>
      <c r="ER88" s="2" t="s">
        <v>1587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129</v>
      </c>
      <c r="FC88" s="2" t="s">
        <v>502</v>
      </c>
      <c r="FD88" s="2" t="s">
        <v>132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129</v>
      </c>
      <c r="FO88" s="2" t="s">
        <v>156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178</v>
      </c>
      <c r="FZ88" s="2" t="s">
        <v>129</v>
      </c>
      <c r="GA88" s="2" t="s">
        <v>132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1089</v>
      </c>
      <c r="GN88" s="2" t="s">
        <v>1620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178</v>
      </c>
      <c r="GX88" s="2" t="s">
        <v>129</v>
      </c>
      <c r="GY88" s="2" t="s">
        <v>132</v>
      </c>
      <c r="GZ88" s="2" t="s">
        <v>132</v>
      </c>
      <c r="HA88" s="2" t="s">
        <v>142</v>
      </c>
      <c r="HB88" s="2" t="s">
        <v>132</v>
      </c>
      <c r="HC88" s="4"/>
      <c r="HD88" s="8"/>
      <c r="HE88" s="4"/>
      <c r="HF88" s="8"/>
      <c r="HG88" s="7"/>
      <c r="HH88" s="7"/>
      <c r="HI88" s="2" t="s">
        <v>181</v>
      </c>
      <c r="HJ88" s="2" t="s">
        <v>129</v>
      </c>
      <c r="HK88" s="2" t="s">
        <v>132</v>
      </c>
      <c r="HL88" s="2" t="s">
        <v>132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165</v>
      </c>
      <c r="HV88" s="2" t="s">
        <v>129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166</v>
      </c>
      <c r="II88" s="2" t="s">
        <v>1589</v>
      </c>
      <c r="IJ88" s="2" t="s">
        <v>132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178</v>
      </c>
      <c r="IT88" s="2" t="s">
        <v>129</v>
      </c>
      <c r="IU88" s="2" t="s">
        <v>132</v>
      </c>
      <c r="IV88" s="2" t="s">
        <v>132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129</v>
      </c>
      <c r="JG88" s="2" t="s">
        <v>1027</v>
      </c>
      <c r="JH88" s="2" t="s">
        <v>132</v>
      </c>
      <c r="JI88" s="2" t="s">
        <v>142</v>
      </c>
      <c r="JJ88" s="2" t="s">
        <v>132</v>
      </c>
      <c r="JK88" s="4"/>
      <c r="JL88" s="8"/>
      <c r="JM88" s="4"/>
      <c r="JN88" s="8"/>
      <c r="JO88" s="7"/>
      <c r="JP88" s="7"/>
      <c r="JQ88" s="2" t="s">
        <v>159</v>
      </c>
      <c r="JR88" s="2" t="s">
        <v>129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140</v>
      </c>
      <c r="KD88" s="2" t="s">
        <v>129</v>
      </c>
      <c r="KE88" s="2" t="s">
        <v>1594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178</v>
      </c>
      <c r="KP88" s="2" t="s">
        <v>129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178</v>
      </c>
      <c r="LN88" s="2" t="s">
        <v>129</v>
      </c>
      <c r="LO88" s="2" t="s">
        <v>132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178</v>
      </c>
      <c r="LZ88" s="2" t="s">
        <v>166</v>
      </c>
      <c r="MA88" s="2" t="s">
        <v>132</v>
      </c>
      <c r="MB88" s="2" t="s">
        <v>132</v>
      </c>
      <c r="MC88" s="2" t="s">
        <v>142</v>
      </c>
      <c r="MD88" s="2" t="s">
        <v>132</v>
      </c>
      <c r="ME88" s="4"/>
      <c r="MF88" s="8"/>
      <c r="MG88" s="4"/>
      <c r="MH88" s="8"/>
      <c r="MI88" s="7"/>
      <c r="MJ88" s="7"/>
      <c r="MK88" s="2" t="s">
        <v>159</v>
      </c>
      <c r="ML88" s="2" t="s">
        <v>129</v>
      </c>
      <c r="MM88" s="2" t="s">
        <v>132</v>
      </c>
      <c r="MN88" s="2" t="s">
        <v>132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140</v>
      </c>
      <c r="MX88" s="2" t="s">
        <v>129</v>
      </c>
      <c r="MY88" s="2" t="s">
        <v>179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178</v>
      </c>
      <c r="NV88" s="2" t="s">
        <v>129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178</v>
      </c>
      <c r="OH88" s="2" t="s">
        <v>129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181</v>
      </c>
      <c r="PF88" s="2" t="s">
        <v>129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178</v>
      </c>
      <c r="QD88" s="2" t="s">
        <v>129</v>
      </c>
      <c r="QE88" s="2" t="s">
        <v>132</v>
      </c>
      <c r="QF88" s="2" t="s">
        <v>132</v>
      </c>
      <c r="QG88" s="2" t="s">
        <v>142</v>
      </c>
      <c r="QH88" s="2" t="s">
        <v>132</v>
      </c>
      <c r="QI88" s="4"/>
      <c r="QJ88" s="8"/>
      <c r="QK88" s="4"/>
      <c r="QL88" s="8"/>
      <c r="QM88" s="7"/>
      <c r="QN88" s="7"/>
      <c r="QO88" s="2" t="s">
        <v>178</v>
      </c>
      <c r="QP88" s="2" t="s">
        <v>129</v>
      </c>
      <c r="QQ88" s="2" t="s">
        <v>132</v>
      </c>
      <c r="QR88" s="2" t="s">
        <v>132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178</v>
      </c>
      <c r="RN88" s="2" t="s">
        <v>129</v>
      </c>
      <c r="RO88" s="2" t="s">
        <v>132</v>
      </c>
      <c r="RP88" s="2" t="s">
        <v>132</v>
      </c>
      <c r="RQ88" s="2" t="s">
        <v>142</v>
      </c>
      <c r="RR88" s="2" t="s">
        <v>183</v>
      </c>
    </row>
    <row r="89">
      <c r="A89" s="2" t="s">
        <v>1621</v>
      </c>
      <c r="B89" s="2" t="s">
        <v>121</v>
      </c>
      <c r="C89" s="2" t="s">
        <v>122</v>
      </c>
      <c r="D89" s="2" t="s">
        <v>1104</v>
      </c>
      <c r="E89" s="2" t="s">
        <v>1105</v>
      </c>
      <c r="F89" s="2" t="s">
        <v>1622</v>
      </c>
      <c r="G89" s="2" t="s">
        <v>1622</v>
      </c>
      <c r="H89" s="2" t="s">
        <v>1622</v>
      </c>
      <c r="I89" s="2" t="s">
        <v>1623</v>
      </c>
      <c r="J89" s="2" t="s">
        <v>127</v>
      </c>
      <c r="K89" s="2" t="s">
        <v>1624</v>
      </c>
      <c r="L89" s="3">
        <v>74.24</v>
      </c>
      <c r="M89" s="3">
        <v>77.95</v>
      </c>
      <c r="N89" s="3">
        <v>159.99</v>
      </c>
      <c r="O89" s="2" t="s">
        <v>421</v>
      </c>
      <c r="P89" s="2" t="s">
        <v>422</v>
      </c>
      <c r="Q89" s="2" t="s">
        <v>131</v>
      </c>
      <c r="R89" s="2" t="s">
        <v>132</v>
      </c>
      <c r="S89" s="2" t="s">
        <v>1625</v>
      </c>
      <c r="T89" s="2" t="s">
        <v>132</v>
      </c>
      <c r="U89" s="2" t="s">
        <v>1410</v>
      </c>
      <c r="V89" s="2" t="s">
        <v>815</v>
      </c>
      <c r="W89" s="2" t="s">
        <v>247</v>
      </c>
      <c r="X89" s="2" t="s">
        <v>132</v>
      </c>
      <c r="Y89" s="2" t="s">
        <v>1626</v>
      </c>
      <c r="Z89" s="4"/>
      <c r="AA89" s="4">
        <f>=ROUNDDOWN({0},0)</f>
      </c>
      <c r="AB89" s="5">
        <v>2.3</v>
      </c>
      <c r="AC89" s="2" t="s">
        <v>132</v>
      </c>
      <c r="AD89" s="4"/>
      <c r="AE89" s="4"/>
      <c r="AF89" s="6">
        <v>63</v>
      </c>
      <c r="AG89" s="6"/>
      <c r="AH89" s="7">
        <v>0.9452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64</v>
      </c>
      <c r="AQ89" s="8">
        <v>5043.62</v>
      </c>
      <c r="AR89" s="4">
        <v>124</v>
      </c>
      <c r="AS89" s="8">
        <v>9139.72</v>
      </c>
      <c r="AT89" s="7">
        <v>-0.4839</v>
      </c>
      <c r="AU89" s="7">
        <v>-0.4482</v>
      </c>
      <c r="AV89" s="4">
        <v>64</v>
      </c>
      <c r="AW89" s="8">
        <v>5043.62</v>
      </c>
      <c r="AX89" s="4">
        <v>124</v>
      </c>
      <c r="AY89" s="8">
        <v>9139.72</v>
      </c>
      <c r="AZ89" s="7">
        <v>-0.4839</v>
      </c>
      <c r="BA89" s="7">
        <v>-0.4482</v>
      </c>
      <c r="BB89" s="7">
        <v>1</v>
      </c>
      <c r="BC89" s="4">
        <v>64</v>
      </c>
      <c r="BD89" s="8">
        <v>5043.62</v>
      </c>
      <c r="BE89" s="4">
        <v>124</v>
      </c>
      <c r="BF89" s="8">
        <v>9139.72</v>
      </c>
      <c r="BG89" s="7">
        <v>-0.4839</v>
      </c>
      <c r="BH89" s="7">
        <v>-0.4482</v>
      </c>
      <c r="BI89" s="7">
        <v>1</v>
      </c>
      <c r="BJ89" s="4">
        <v>64</v>
      </c>
      <c r="BK89" s="8">
        <v>5043.62</v>
      </c>
      <c r="BL89" s="2" t="s">
        <v>1627</v>
      </c>
      <c r="BM89" s="7">
        <v>1</v>
      </c>
      <c r="BN89" s="7">
        <v>1</v>
      </c>
      <c r="BO89" s="4"/>
      <c r="BP89" s="8"/>
      <c r="BQ89" s="4">
        <v>2</v>
      </c>
      <c r="BR89" s="8">
        <v>148.12</v>
      </c>
      <c r="BS89" s="7">
        <v>-1</v>
      </c>
      <c r="BT89" s="7">
        <v>-1</v>
      </c>
      <c r="BU89" s="2" t="s">
        <v>558</v>
      </c>
      <c r="BV89" s="2" t="s">
        <v>166</v>
      </c>
      <c r="BW89" s="2" t="s">
        <v>132</v>
      </c>
      <c r="BX89" s="2" t="s">
        <v>1350</v>
      </c>
      <c r="BY89" s="2" t="s">
        <v>142</v>
      </c>
      <c r="BZ89" s="2" t="s">
        <v>132</v>
      </c>
      <c r="CA89" s="4">
        <v>1</v>
      </c>
      <c r="CB89" s="8">
        <v>28.41</v>
      </c>
      <c r="CC89" s="4"/>
      <c r="CD89" s="8"/>
      <c r="CE89" s="7"/>
      <c r="CF89" s="7"/>
      <c r="CG89" s="2" t="s">
        <v>140</v>
      </c>
      <c r="CH89" s="2" t="s">
        <v>166</v>
      </c>
      <c r="CI89" s="2" t="s">
        <v>1413</v>
      </c>
      <c r="CJ89" s="2" t="s">
        <v>1628</v>
      </c>
      <c r="CK89" s="2" t="s">
        <v>142</v>
      </c>
      <c r="CL89" s="2" t="s">
        <v>132</v>
      </c>
      <c r="CM89" s="4">
        <v>4</v>
      </c>
      <c r="CN89" s="8">
        <v>311.8</v>
      </c>
      <c r="CO89" s="4">
        <v>14</v>
      </c>
      <c r="CP89" s="8">
        <v>994.25</v>
      </c>
      <c r="CQ89" s="7">
        <v>-0.7143</v>
      </c>
      <c r="CR89" s="7">
        <v>-0.6864</v>
      </c>
      <c r="CS89" s="2" t="s">
        <v>140</v>
      </c>
      <c r="CT89" s="2" t="s">
        <v>166</v>
      </c>
      <c r="CU89" s="2" t="s">
        <v>1415</v>
      </c>
      <c r="CV89" s="2" t="s">
        <v>1629</v>
      </c>
      <c r="CW89" s="2" t="s">
        <v>142</v>
      </c>
      <c r="CX89" s="2" t="s">
        <v>132</v>
      </c>
      <c r="CY89" s="4">
        <v>14</v>
      </c>
      <c r="CZ89" s="8">
        <v>1145.9</v>
      </c>
      <c r="DA89" s="4">
        <v>26</v>
      </c>
      <c r="DB89" s="8">
        <v>1967.36</v>
      </c>
      <c r="DC89" s="7">
        <v>-0.4615</v>
      </c>
      <c r="DD89" s="7">
        <v>-0.4175</v>
      </c>
      <c r="DE89" s="2" t="s">
        <v>140</v>
      </c>
      <c r="DF89" s="2" t="s">
        <v>166</v>
      </c>
      <c r="DG89" s="2" t="s">
        <v>933</v>
      </c>
      <c r="DH89" s="2" t="s">
        <v>1630</v>
      </c>
      <c r="DI89" s="2" t="s">
        <v>142</v>
      </c>
      <c r="DJ89" s="2" t="s">
        <v>132</v>
      </c>
      <c r="DK89" s="4">
        <v>7</v>
      </c>
      <c r="DL89" s="8">
        <v>498.4</v>
      </c>
      <c r="DM89" s="4">
        <v>38</v>
      </c>
      <c r="DN89" s="8">
        <v>2705.6</v>
      </c>
      <c r="DO89" s="7">
        <v>-0.8158</v>
      </c>
      <c r="DP89" s="7">
        <v>-0.8158</v>
      </c>
      <c r="DQ89" s="2" t="s">
        <v>140</v>
      </c>
      <c r="DR89" s="2" t="s">
        <v>166</v>
      </c>
      <c r="DS89" s="2" t="s">
        <v>1417</v>
      </c>
      <c r="DT89" s="2" t="s">
        <v>412</v>
      </c>
      <c r="DU89" s="2" t="s">
        <v>142</v>
      </c>
      <c r="DV89" s="2" t="s">
        <v>132</v>
      </c>
      <c r="DW89" s="4">
        <v>1</v>
      </c>
      <c r="DX89" s="8">
        <v>82.98</v>
      </c>
      <c r="DY89" s="4">
        <v>1</v>
      </c>
      <c r="DZ89" s="8">
        <v>75.44</v>
      </c>
      <c r="EA89" s="7"/>
      <c r="EB89" s="7">
        <v>0.0999</v>
      </c>
      <c r="EC89" s="2" t="s">
        <v>140</v>
      </c>
      <c r="ED89" s="2" t="s">
        <v>166</v>
      </c>
      <c r="EE89" s="2" t="s">
        <v>1419</v>
      </c>
      <c r="EF89" s="2" t="s">
        <v>1414</v>
      </c>
      <c r="EG89" s="2" t="s">
        <v>142</v>
      </c>
      <c r="EH89" s="2" t="s">
        <v>132</v>
      </c>
      <c r="EI89" s="4">
        <v>16</v>
      </c>
      <c r="EJ89" s="8">
        <v>1232</v>
      </c>
      <c r="EK89" s="4">
        <v>13</v>
      </c>
      <c r="EL89" s="8">
        <v>1001</v>
      </c>
      <c r="EM89" s="7">
        <v>0.2308</v>
      </c>
      <c r="EN89" s="7">
        <v>0.2308</v>
      </c>
      <c r="EO89" s="2" t="s">
        <v>140</v>
      </c>
      <c r="EP89" s="2" t="s">
        <v>166</v>
      </c>
      <c r="EQ89" s="2" t="s">
        <v>1289</v>
      </c>
      <c r="ER89" s="2" t="s">
        <v>1631</v>
      </c>
      <c r="ES89" s="2" t="s">
        <v>142</v>
      </c>
      <c r="ET89" s="2" t="s">
        <v>132</v>
      </c>
      <c r="EU89" s="4"/>
      <c r="EV89" s="8"/>
      <c r="EW89" s="4"/>
      <c r="EX89" s="8"/>
      <c r="EY89" s="7"/>
      <c r="EZ89" s="7"/>
      <c r="FA89" s="2" t="s">
        <v>140</v>
      </c>
      <c r="FB89" s="2" t="s">
        <v>166</v>
      </c>
      <c r="FC89" s="2" t="s">
        <v>1421</v>
      </c>
      <c r="FD89" s="2" t="s">
        <v>1530</v>
      </c>
      <c r="FE89" s="2" t="s">
        <v>142</v>
      </c>
      <c r="FF89" s="2" t="s">
        <v>132</v>
      </c>
      <c r="FG89" s="4">
        <v>10</v>
      </c>
      <c r="FH89" s="8">
        <v>779.5</v>
      </c>
      <c r="FI89" s="4">
        <v>1</v>
      </c>
      <c r="FJ89" s="8">
        <v>77.95</v>
      </c>
      <c r="FK89" s="7">
        <v>9</v>
      </c>
      <c r="FL89" s="7">
        <v>9</v>
      </c>
      <c r="FM89" s="2" t="s">
        <v>140</v>
      </c>
      <c r="FN89" s="2" t="s">
        <v>166</v>
      </c>
      <c r="FO89" s="2" t="s">
        <v>292</v>
      </c>
      <c r="FP89" s="2" t="s">
        <v>1632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178</v>
      </c>
      <c r="FZ89" s="2" t="s">
        <v>166</v>
      </c>
      <c r="GA89" s="2" t="s">
        <v>132</v>
      </c>
      <c r="GB89" s="2" t="s">
        <v>132</v>
      </c>
      <c r="GC89" s="2" t="s">
        <v>142</v>
      </c>
      <c r="GD89" s="2" t="s">
        <v>132</v>
      </c>
      <c r="GE89" s="4">
        <v>3</v>
      </c>
      <c r="GF89" s="8">
        <v>245.55</v>
      </c>
      <c r="GG89" s="4">
        <v>3</v>
      </c>
      <c r="GH89" s="8">
        <v>228.63</v>
      </c>
      <c r="GI89" s="7"/>
      <c r="GJ89" s="7">
        <v>0.074</v>
      </c>
      <c r="GK89" s="2" t="s">
        <v>140</v>
      </c>
      <c r="GL89" s="2" t="s">
        <v>166</v>
      </c>
      <c r="GM89" s="2" t="s">
        <v>1423</v>
      </c>
      <c r="GN89" s="2" t="s">
        <v>1633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166</v>
      </c>
      <c r="GY89" s="2" t="s">
        <v>334</v>
      </c>
      <c r="GZ89" s="2" t="s">
        <v>132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166</v>
      </c>
      <c r="HK89" s="2" t="s">
        <v>944</v>
      </c>
      <c r="HL89" s="2" t="s">
        <v>1634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165</v>
      </c>
      <c r="HV89" s="2" t="s">
        <v>166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>
        <v>1</v>
      </c>
      <c r="ID89" s="8">
        <v>70.86</v>
      </c>
      <c r="IE89" s="7">
        <v>-1</v>
      </c>
      <c r="IF89" s="7">
        <v>-1</v>
      </c>
      <c r="IG89" s="2" t="s">
        <v>140</v>
      </c>
      <c r="IH89" s="2" t="s">
        <v>166</v>
      </c>
      <c r="II89" s="2" t="s">
        <v>1635</v>
      </c>
      <c r="IJ89" s="2" t="s">
        <v>1291</v>
      </c>
      <c r="IK89" s="2" t="s">
        <v>142</v>
      </c>
      <c r="IL89" s="2" t="s">
        <v>132</v>
      </c>
      <c r="IM89" s="4">
        <v>6</v>
      </c>
      <c r="IN89" s="8">
        <v>505.14</v>
      </c>
      <c r="IO89" s="4">
        <v>3</v>
      </c>
      <c r="IP89" s="8">
        <v>229.62</v>
      </c>
      <c r="IQ89" s="7">
        <v>1</v>
      </c>
      <c r="IR89" s="7">
        <v>1.1999</v>
      </c>
      <c r="IS89" s="2" t="s">
        <v>140</v>
      </c>
      <c r="IT89" s="2" t="s">
        <v>166</v>
      </c>
      <c r="IU89" s="2" t="s">
        <v>614</v>
      </c>
      <c r="IV89" s="2" t="s">
        <v>239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178</v>
      </c>
      <c r="JF89" s="2" t="s">
        <v>166</v>
      </c>
      <c r="JG89" s="2" t="s">
        <v>132</v>
      </c>
      <c r="JH89" s="2" t="s">
        <v>132</v>
      </c>
      <c r="JI89" s="2" t="s">
        <v>142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166</v>
      </c>
      <c r="JS89" s="2" t="s">
        <v>341</v>
      </c>
      <c r="JT89" s="2" t="s">
        <v>1026</v>
      </c>
      <c r="JU89" s="2" t="s">
        <v>142</v>
      </c>
      <c r="JV89" s="2" t="s">
        <v>132</v>
      </c>
      <c r="JW89" s="4">
        <v>1</v>
      </c>
      <c r="JX89" s="8">
        <v>135.99</v>
      </c>
      <c r="JY89" s="4"/>
      <c r="JZ89" s="8"/>
      <c r="KA89" s="7"/>
      <c r="KB89" s="7"/>
      <c r="KC89" s="2" t="s">
        <v>140</v>
      </c>
      <c r="KD89" s="2" t="s">
        <v>166</v>
      </c>
      <c r="KE89" s="2" t="s">
        <v>1415</v>
      </c>
      <c r="KF89" s="2" t="s">
        <v>1636</v>
      </c>
      <c r="KG89" s="2" t="s">
        <v>142</v>
      </c>
      <c r="KH89" s="2" t="s">
        <v>132</v>
      </c>
      <c r="KI89" s="4"/>
      <c r="KJ89" s="8"/>
      <c r="KK89" s="4">
        <v>1</v>
      </c>
      <c r="KL89" s="8">
        <v>84.19</v>
      </c>
      <c r="KM89" s="7">
        <v>-1</v>
      </c>
      <c r="KN89" s="7">
        <v>-1</v>
      </c>
      <c r="KO89" s="2" t="s">
        <v>140</v>
      </c>
      <c r="KP89" s="2" t="s">
        <v>166</v>
      </c>
      <c r="KQ89" s="2" t="s">
        <v>575</v>
      </c>
      <c r="KR89" s="2" t="s">
        <v>428</v>
      </c>
      <c r="KS89" s="2" t="s">
        <v>142</v>
      </c>
      <c r="KT89" s="2" t="s">
        <v>132</v>
      </c>
      <c r="KU89" s="4"/>
      <c r="KV89" s="8"/>
      <c r="KW89" s="4">
        <v>14</v>
      </c>
      <c r="KX89" s="8">
        <v>1046.5</v>
      </c>
      <c r="KY89" s="7">
        <v>-1</v>
      </c>
      <c r="KZ89" s="7">
        <v>-1</v>
      </c>
      <c r="LA89" s="2" t="s">
        <v>140</v>
      </c>
      <c r="LB89" s="2" t="s">
        <v>166</v>
      </c>
      <c r="LC89" s="2" t="s">
        <v>1428</v>
      </c>
      <c r="LD89" s="2" t="s">
        <v>1135</v>
      </c>
      <c r="LE89" s="2" t="s">
        <v>142</v>
      </c>
      <c r="LF89" s="2" t="s">
        <v>132</v>
      </c>
      <c r="LG89" s="4">
        <v>1</v>
      </c>
      <c r="LH89" s="8">
        <v>77.95</v>
      </c>
      <c r="LI89" s="4">
        <v>7</v>
      </c>
      <c r="LJ89" s="8">
        <v>510.2</v>
      </c>
      <c r="LK89" s="7">
        <v>-0.8571</v>
      </c>
      <c r="LL89" s="7">
        <v>-0.8472</v>
      </c>
      <c r="LM89" s="2" t="s">
        <v>140</v>
      </c>
      <c r="LN89" s="2" t="s">
        <v>166</v>
      </c>
      <c r="LO89" s="2" t="s">
        <v>957</v>
      </c>
      <c r="LP89" s="2" t="s">
        <v>1370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159</v>
      </c>
      <c r="ML89" s="2" t="s">
        <v>166</v>
      </c>
      <c r="MM89" s="2" t="s">
        <v>132</v>
      </c>
      <c r="MN89" s="2" t="s">
        <v>132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178</v>
      </c>
      <c r="NV89" s="2" t="s">
        <v>166</v>
      </c>
      <c r="NW89" s="2" t="s">
        <v>132</v>
      </c>
      <c r="NX89" s="2" t="s">
        <v>132</v>
      </c>
      <c r="NY89" s="2" t="s">
        <v>142</v>
      </c>
      <c r="NZ89" s="2" t="s">
        <v>132</v>
      </c>
      <c r="OA89" s="4"/>
      <c r="OB89" s="8"/>
      <c r="OC89" s="4"/>
      <c r="OD89" s="8"/>
      <c r="OE89" s="7"/>
      <c r="OF89" s="7"/>
      <c r="OG89" s="2" t="s">
        <v>178</v>
      </c>
      <c r="OH89" s="2" t="s">
        <v>166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181</v>
      </c>
      <c r="PF89" s="2" t="s">
        <v>166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178</v>
      </c>
      <c r="PR89" s="2" t="s">
        <v>166</v>
      </c>
      <c r="PS89" s="2" t="s">
        <v>132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140</v>
      </c>
      <c r="RB89" s="2" t="s">
        <v>166</v>
      </c>
      <c r="RC89" s="2" t="s">
        <v>957</v>
      </c>
      <c r="RD89" s="2" t="s">
        <v>1161</v>
      </c>
      <c r="RE89" s="2" t="s">
        <v>142</v>
      </c>
      <c r="RF89" s="2" t="s">
        <v>132</v>
      </c>
      <c r="RG89" s="4"/>
      <c r="RH89" s="8"/>
      <c r="RI89" s="4"/>
      <c r="RJ89" s="8"/>
      <c r="RK89" s="7"/>
      <c r="RL89" s="7"/>
      <c r="RM89" s="2" t="s">
        <v>178</v>
      </c>
      <c r="RN89" s="2" t="s">
        <v>166</v>
      </c>
      <c r="RO89" s="2" t="s">
        <v>132</v>
      </c>
      <c r="RP89" s="2" t="s">
        <v>132</v>
      </c>
      <c r="RQ89" s="2" t="s">
        <v>142</v>
      </c>
      <c r="RR89" s="2" t="s">
        <v>132</v>
      </c>
    </row>
    <row r="90">
      <c r="A90" s="2" t="s">
        <v>1637</v>
      </c>
      <c r="B90" s="2" t="s">
        <v>121</v>
      </c>
      <c r="C90" s="2" t="s">
        <v>122</v>
      </c>
      <c r="D90" s="2" t="s">
        <v>1104</v>
      </c>
      <c r="E90" s="2" t="s">
        <v>1105</v>
      </c>
      <c r="F90" s="2" t="s">
        <v>1638</v>
      </c>
      <c r="G90" s="2" t="s">
        <v>1638</v>
      </c>
      <c r="H90" s="2" t="s">
        <v>1638</v>
      </c>
      <c r="I90" s="2" t="s">
        <v>1639</v>
      </c>
      <c r="J90" s="2" t="s">
        <v>127</v>
      </c>
      <c r="K90" s="2" t="s">
        <v>1296</v>
      </c>
      <c r="L90" s="3">
        <v>29.43</v>
      </c>
      <c r="M90" s="3">
        <v>30.9</v>
      </c>
      <c r="N90" s="3">
        <v>64.99</v>
      </c>
      <c r="O90" s="2" t="s">
        <v>421</v>
      </c>
      <c r="P90" s="2" t="s">
        <v>422</v>
      </c>
      <c r="Q90" s="2" t="s">
        <v>131</v>
      </c>
      <c r="R90" s="2" t="s">
        <v>132</v>
      </c>
      <c r="S90" s="2" t="s">
        <v>1640</v>
      </c>
      <c r="T90" s="2" t="s">
        <v>132</v>
      </c>
      <c r="U90" s="2" t="s">
        <v>468</v>
      </c>
      <c r="V90" s="2" t="s">
        <v>815</v>
      </c>
      <c r="W90" s="2" t="s">
        <v>247</v>
      </c>
      <c r="X90" s="2" t="s">
        <v>1641</v>
      </c>
      <c r="Y90" s="2" t="s">
        <v>1642</v>
      </c>
      <c r="Z90" s="4"/>
      <c r="AA90" s="4">
        <f>=ROUNDDOWN({0},0)</f>
      </c>
      <c r="AB90" s="5">
        <v>3</v>
      </c>
      <c r="AC90" s="2" t="s">
        <v>132</v>
      </c>
      <c r="AD90" s="4"/>
      <c r="AE90" s="4"/>
      <c r="AF90" s="6">
        <v>63</v>
      </c>
      <c r="AG90" s="6"/>
      <c r="AH90" s="7">
        <v>0.6959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89</v>
      </c>
      <c r="AQ90" s="8">
        <v>3035.23</v>
      </c>
      <c r="AR90" s="4">
        <v>400</v>
      </c>
      <c r="AS90" s="8">
        <v>12861.74</v>
      </c>
      <c r="AT90" s="7">
        <v>-0.7775</v>
      </c>
      <c r="AU90" s="7">
        <v>-0.764</v>
      </c>
      <c r="AV90" s="4">
        <v>89</v>
      </c>
      <c r="AW90" s="8">
        <v>3035.23</v>
      </c>
      <c r="AX90" s="4">
        <v>400</v>
      </c>
      <c r="AY90" s="8">
        <v>12861.74</v>
      </c>
      <c r="AZ90" s="7">
        <v>-0.7775</v>
      </c>
      <c r="BA90" s="7">
        <v>-0.764</v>
      </c>
      <c r="BB90" s="7">
        <v>1</v>
      </c>
      <c r="BC90" s="4">
        <v>113</v>
      </c>
      <c r="BD90" s="8">
        <v>4987.29</v>
      </c>
      <c r="BE90" s="4">
        <v>601</v>
      </c>
      <c r="BF90" s="8">
        <v>21272.64</v>
      </c>
      <c r="BG90" s="7">
        <v>-0.812</v>
      </c>
      <c r="BH90" s="7">
        <v>-0.7656</v>
      </c>
      <c r="BI90" s="7">
        <v>0.6086</v>
      </c>
      <c r="BJ90" s="4">
        <v>89</v>
      </c>
      <c r="BK90" s="8">
        <v>3035.23</v>
      </c>
      <c r="BL90" s="2" t="s">
        <v>1643</v>
      </c>
      <c r="BM90" s="7">
        <v>1</v>
      </c>
      <c r="BN90" s="7">
        <v>1</v>
      </c>
      <c r="BO90" s="4">
        <v>43</v>
      </c>
      <c r="BP90" s="8">
        <v>1527.36</v>
      </c>
      <c r="BQ90" s="4">
        <v>90</v>
      </c>
      <c r="BR90" s="8">
        <v>3196.8</v>
      </c>
      <c r="BS90" s="7">
        <v>-0.5222</v>
      </c>
      <c r="BT90" s="7">
        <v>-0.5222</v>
      </c>
      <c r="BU90" s="2" t="s">
        <v>140</v>
      </c>
      <c r="BV90" s="2" t="s">
        <v>166</v>
      </c>
      <c r="BW90" s="2" t="s">
        <v>132</v>
      </c>
      <c r="BX90" s="2" t="s">
        <v>1644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166</v>
      </c>
      <c r="CI90" s="2" t="s">
        <v>1645</v>
      </c>
      <c r="CJ90" s="2" t="s">
        <v>1646</v>
      </c>
      <c r="CK90" s="2" t="s">
        <v>142</v>
      </c>
      <c r="CL90" s="2" t="s">
        <v>132</v>
      </c>
      <c r="CM90" s="4">
        <v>7</v>
      </c>
      <c r="CN90" s="8">
        <v>250.04</v>
      </c>
      <c r="CO90" s="4">
        <v>87</v>
      </c>
      <c r="CP90" s="8">
        <v>2537.9</v>
      </c>
      <c r="CQ90" s="7">
        <v>-0.9195</v>
      </c>
      <c r="CR90" s="7">
        <v>-0.9015</v>
      </c>
      <c r="CS90" s="2" t="s">
        <v>140</v>
      </c>
      <c r="CT90" s="2" t="s">
        <v>166</v>
      </c>
      <c r="CU90" s="2" t="s">
        <v>1647</v>
      </c>
      <c r="CV90" s="2" t="s">
        <v>413</v>
      </c>
      <c r="CW90" s="2" t="s">
        <v>142</v>
      </c>
      <c r="CX90" s="2" t="s">
        <v>132</v>
      </c>
      <c r="CY90" s="4">
        <v>9</v>
      </c>
      <c r="CZ90" s="8">
        <v>288</v>
      </c>
      <c r="DA90" s="4">
        <v>18</v>
      </c>
      <c r="DB90" s="8">
        <v>576</v>
      </c>
      <c r="DC90" s="7">
        <v>-0.5</v>
      </c>
      <c r="DD90" s="7">
        <v>-0.5</v>
      </c>
      <c r="DE90" s="2" t="s">
        <v>140</v>
      </c>
      <c r="DF90" s="2" t="s">
        <v>166</v>
      </c>
      <c r="DG90" s="2" t="s">
        <v>933</v>
      </c>
      <c r="DH90" s="2" t="s">
        <v>413</v>
      </c>
      <c r="DI90" s="2" t="s">
        <v>142</v>
      </c>
      <c r="DJ90" s="2" t="s">
        <v>132</v>
      </c>
      <c r="DK90" s="4">
        <v>12</v>
      </c>
      <c r="DL90" s="8">
        <v>372.48</v>
      </c>
      <c r="DM90" s="4">
        <v>88</v>
      </c>
      <c r="DN90" s="8">
        <v>2731.52</v>
      </c>
      <c r="DO90" s="7">
        <v>-0.8636</v>
      </c>
      <c r="DP90" s="7">
        <v>-0.8636</v>
      </c>
      <c r="DQ90" s="2" t="s">
        <v>140</v>
      </c>
      <c r="DR90" s="2" t="s">
        <v>166</v>
      </c>
      <c r="DS90" s="2" t="s">
        <v>1499</v>
      </c>
      <c r="DT90" s="2" t="s">
        <v>1351</v>
      </c>
      <c r="DU90" s="2" t="s">
        <v>142</v>
      </c>
      <c r="DV90" s="2" t="s">
        <v>132</v>
      </c>
      <c r="DW90" s="4">
        <v>2</v>
      </c>
      <c r="DX90" s="8">
        <v>64</v>
      </c>
      <c r="DY90" s="4">
        <v>10</v>
      </c>
      <c r="DZ90" s="8">
        <v>322.7</v>
      </c>
      <c r="EA90" s="7">
        <v>-0.8</v>
      </c>
      <c r="EB90" s="7">
        <v>-0.8017</v>
      </c>
      <c r="EC90" s="2" t="s">
        <v>140</v>
      </c>
      <c r="ED90" s="2" t="s">
        <v>166</v>
      </c>
      <c r="EE90" s="2" t="s">
        <v>1648</v>
      </c>
      <c r="EF90" s="2" t="s">
        <v>1160</v>
      </c>
      <c r="EG90" s="2" t="s">
        <v>142</v>
      </c>
      <c r="EH90" s="2" t="s">
        <v>132</v>
      </c>
      <c r="EI90" s="4">
        <v>3</v>
      </c>
      <c r="EJ90" s="8">
        <v>103.38</v>
      </c>
      <c r="EK90" s="4">
        <v>25</v>
      </c>
      <c r="EL90" s="8">
        <v>861.5</v>
      </c>
      <c r="EM90" s="7">
        <v>-0.88</v>
      </c>
      <c r="EN90" s="7">
        <v>-0.88</v>
      </c>
      <c r="EO90" s="2" t="s">
        <v>140</v>
      </c>
      <c r="EP90" s="2" t="s">
        <v>166</v>
      </c>
      <c r="EQ90" s="2" t="s">
        <v>986</v>
      </c>
      <c r="ER90" s="2" t="s">
        <v>1649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166</v>
      </c>
      <c r="FC90" s="2" t="s">
        <v>1650</v>
      </c>
      <c r="FD90" s="2" t="s">
        <v>1651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140</v>
      </c>
      <c r="FN90" s="2" t="s">
        <v>166</v>
      </c>
      <c r="FO90" s="2" t="s">
        <v>292</v>
      </c>
      <c r="FP90" s="2" t="s">
        <v>132</v>
      </c>
      <c r="FQ90" s="2" t="s">
        <v>142</v>
      </c>
      <c r="FR90" s="2" t="s">
        <v>132</v>
      </c>
      <c r="FS90" s="4">
        <v>7</v>
      </c>
      <c r="FT90" s="8">
        <v>233.59</v>
      </c>
      <c r="FU90" s="4">
        <v>6</v>
      </c>
      <c r="FV90" s="8">
        <v>195.21</v>
      </c>
      <c r="FW90" s="7">
        <v>0.1667</v>
      </c>
      <c r="FX90" s="7">
        <v>0.1966</v>
      </c>
      <c r="FY90" s="2" t="s">
        <v>140</v>
      </c>
      <c r="FZ90" s="2" t="s">
        <v>166</v>
      </c>
      <c r="GA90" s="2" t="s">
        <v>827</v>
      </c>
      <c r="GB90" s="2" t="s">
        <v>542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166</v>
      </c>
      <c r="GM90" s="2" t="s">
        <v>1241</v>
      </c>
      <c r="GN90" s="2" t="s">
        <v>1652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166</v>
      </c>
      <c r="GY90" s="2" t="s">
        <v>334</v>
      </c>
      <c r="GZ90" s="2" t="s">
        <v>132</v>
      </c>
      <c r="HA90" s="2" t="s">
        <v>142</v>
      </c>
      <c r="HB90" s="2" t="s">
        <v>132</v>
      </c>
      <c r="HC90" s="4">
        <v>1</v>
      </c>
      <c r="HD90" s="8">
        <v>32</v>
      </c>
      <c r="HE90" s="4">
        <v>4</v>
      </c>
      <c r="HF90" s="8">
        <v>128</v>
      </c>
      <c r="HG90" s="7">
        <v>-0.75</v>
      </c>
      <c r="HH90" s="7">
        <v>-0.75</v>
      </c>
      <c r="HI90" s="2" t="s">
        <v>140</v>
      </c>
      <c r="HJ90" s="2" t="s">
        <v>166</v>
      </c>
      <c r="HK90" s="2" t="s">
        <v>944</v>
      </c>
      <c r="HL90" s="2" t="s">
        <v>1653</v>
      </c>
      <c r="HM90" s="2" t="s">
        <v>142</v>
      </c>
      <c r="HN90" s="2" t="s">
        <v>132</v>
      </c>
      <c r="HO90" s="4">
        <v>4</v>
      </c>
      <c r="HP90" s="8">
        <v>133.48</v>
      </c>
      <c r="HQ90" s="4">
        <v>12</v>
      </c>
      <c r="HR90" s="8">
        <v>367.44</v>
      </c>
      <c r="HS90" s="7">
        <v>-0.6667</v>
      </c>
      <c r="HT90" s="7">
        <v>-0.6367</v>
      </c>
      <c r="HU90" s="2" t="s">
        <v>140</v>
      </c>
      <c r="HV90" s="2" t="s">
        <v>166</v>
      </c>
      <c r="HW90" s="2" t="s">
        <v>1654</v>
      </c>
      <c r="HX90" s="2" t="s">
        <v>1533</v>
      </c>
      <c r="HY90" s="2" t="s">
        <v>142</v>
      </c>
      <c r="HZ90" s="2" t="s">
        <v>132</v>
      </c>
      <c r="IA90" s="4"/>
      <c r="IB90" s="8"/>
      <c r="IC90" s="4">
        <v>4</v>
      </c>
      <c r="ID90" s="8">
        <v>117.42</v>
      </c>
      <c r="IE90" s="7">
        <v>-1</v>
      </c>
      <c r="IF90" s="7">
        <v>-1</v>
      </c>
      <c r="IG90" s="2" t="s">
        <v>140</v>
      </c>
      <c r="IH90" s="2" t="s">
        <v>166</v>
      </c>
      <c r="II90" s="2" t="s">
        <v>1652</v>
      </c>
      <c r="IJ90" s="2" t="s">
        <v>1655</v>
      </c>
      <c r="IK90" s="2" t="s">
        <v>142</v>
      </c>
      <c r="IL90" s="2" t="s">
        <v>132</v>
      </c>
      <c r="IM90" s="4"/>
      <c r="IN90" s="8"/>
      <c r="IO90" s="4">
        <v>1</v>
      </c>
      <c r="IP90" s="8">
        <v>33.37</v>
      </c>
      <c r="IQ90" s="7">
        <v>-1</v>
      </c>
      <c r="IR90" s="7">
        <v>-1</v>
      </c>
      <c r="IS90" s="2" t="s">
        <v>140</v>
      </c>
      <c r="IT90" s="2" t="s">
        <v>166</v>
      </c>
      <c r="IU90" s="2" t="s">
        <v>208</v>
      </c>
      <c r="IV90" s="2" t="s">
        <v>549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178</v>
      </c>
      <c r="JF90" s="2" t="s">
        <v>166</v>
      </c>
      <c r="JG90" s="2" t="s">
        <v>132</v>
      </c>
      <c r="JH90" s="2" t="s">
        <v>132</v>
      </c>
      <c r="JI90" s="2" t="s">
        <v>142</v>
      </c>
      <c r="JJ90" s="2" t="s">
        <v>132</v>
      </c>
      <c r="JK90" s="4"/>
      <c r="JL90" s="8"/>
      <c r="JM90" s="4">
        <v>4</v>
      </c>
      <c r="JN90" s="8">
        <v>133.48</v>
      </c>
      <c r="JO90" s="7">
        <v>-1</v>
      </c>
      <c r="JP90" s="7">
        <v>-1</v>
      </c>
      <c r="JQ90" s="2" t="s">
        <v>140</v>
      </c>
      <c r="JR90" s="2" t="s">
        <v>166</v>
      </c>
      <c r="JS90" s="2" t="s">
        <v>1132</v>
      </c>
      <c r="JT90" s="2" t="s">
        <v>328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166</v>
      </c>
      <c r="KE90" s="2" t="s">
        <v>1647</v>
      </c>
      <c r="KF90" s="2" t="s">
        <v>1656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140</v>
      </c>
      <c r="KP90" s="2" t="s">
        <v>166</v>
      </c>
      <c r="KQ90" s="2" t="s">
        <v>575</v>
      </c>
      <c r="KR90" s="2" t="s">
        <v>132</v>
      </c>
      <c r="KS90" s="2" t="s">
        <v>142</v>
      </c>
      <c r="KT90" s="2" t="s">
        <v>132</v>
      </c>
      <c r="KU90" s="4"/>
      <c r="KV90" s="8"/>
      <c r="KW90" s="4">
        <v>50</v>
      </c>
      <c r="KX90" s="8">
        <v>1629.5</v>
      </c>
      <c r="KY90" s="7">
        <v>-1</v>
      </c>
      <c r="KZ90" s="7">
        <v>-1</v>
      </c>
      <c r="LA90" s="2" t="s">
        <v>140</v>
      </c>
      <c r="LB90" s="2" t="s">
        <v>166</v>
      </c>
      <c r="LC90" s="2" t="s">
        <v>1314</v>
      </c>
      <c r="LD90" s="2" t="s">
        <v>1657</v>
      </c>
      <c r="LE90" s="2" t="s">
        <v>142</v>
      </c>
      <c r="LF90" s="2" t="s">
        <v>132</v>
      </c>
      <c r="LG90" s="4">
        <v>1</v>
      </c>
      <c r="LH90" s="8">
        <v>30.9</v>
      </c>
      <c r="LI90" s="4">
        <v>1</v>
      </c>
      <c r="LJ90" s="8">
        <v>30.9</v>
      </c>
      <c r="LK90" s="7"/>
      <c r="LL90" s="7"/>
      <c r="LM90" s="2" t="s">
        <v>140</v>
      </c>
      <c r="LN90" s="2" t="s">
        <v>166</v>
      </c>
      <c r="LO90" s="2" t="s">
        <v>1137</v>
      </c>
      <c r="LP90" s="2" t="s">
        <v>452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178</v>
      </c>
      <c r="LZ90" s="2" t="s">
        <v>166</v>
      </c>
      <c r="MA90" s="2" t="s">
        <v>132</v>
      </c>
      <c r="MB90" s="2" t="s">
        <v>132</v>
      </c>
      <c r="MC90" s="2" t="s">
        <v>142</v>
      </c>
      <c r="MD90" s="2" t="s">
        <v>132</v>
      </c>
      <c r="ME90" s="4"/>
      <c r="MF90" s="8"/>
      <c r="MG90" s="4"/>
      <c r="MH90" s="8"/>
      <c r="MI90" s="7"/>
      <c r="MJ90" s="7"/>
      <c r="MK90" s="2" t="s">
        <v>159</v>
      </c>
      <c r="ML90" s="2" t="s">
        <v>166</v>
      </c>
      <c r="MM90" s="2" t="s">
        <v>132</v>
      </c>
      <c r="MN90" s="2" t="s">
        <v>132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178</v>
      </c>
      <c r="NV90" s="2" t="s">
        <v>166</v>
      </c>
      <c r="NW90" s="2" t="s">
        <v>132</v>
      </c>
      <c r="NX90" s="2" t="s">
        <v>132</v>
      </c>
      <c r="NY90" s="2" t="s">
        <v>142</v>
      </c>
      <c r="NZ90" s="2" t="s">
        <v>132</v>
      </c>
      <c r="OA90" s="4"/>
      <c r="OB90" s="8"/>
      <c r="OC90" s="4"/>
      <c r="OD90" s="8"/>
      <c r="OE90" s="7"/>
      <c r="OF90" s="7"/>
      <c r="OG90" s="2" t="s">
        <v>178</v>
      </c>
      <c r="OH90" s="2" t="s">
        <v>166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181</v>
      </c>
      <c r="PF90" s="2" t="s">
        <v>166</v>
      </c>
      <c r="PG90" s="2" t="s">
        <v>132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178</v>
      </c>
      <c r="PR90" s="2" t="s">
        <v>166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140</v>
      </c>
      <c r="RB90" s="2" t="s">
        <v>166</v>
      </c>
      <c r="RC90" s="2" t="s">
        <v>1140</v>
      </c>
      <c r="RD90" s="2" t="s">
        <v>1658</v>
      </c>
      <c r="RE90" s="2" t="s">
        <v>142</v>
      </c>
      <c r="RF90" s="2" t="s">
        <v>132</v>
      </c>
      <c r="RG90" s="4"/>
      <c r="RH90" s="8"/>
      <c r="RI90" s="4"/>
      <c r="RJ90" s="8"/>
      <c r="RK90" s="7"/>
      <c r="RL90" s="7"/>
      <c r="RM90" s="2" t="s">
        <v>178</v>
      </c>
      <c r="RN90" s="2" t="s">
        <v>166</v>
      </c>
      <c r="RO90" s="2" t="s">
        <v>132</v>
      </c>
      <c r="RP90" s="2" t="s">
        <v>132</v>
      </c>
      <c r="RQ90" s="2" t="s">
        <v>142</v>
      </c>
      <c r="RR90" s="2" t="s">
        <v>132</v>
      </c>
    </row>
    <row r="91">
      <c r="A91" s="2" t="s">
        <v>1659</v>
      </c>
      <c r="B91" s="2" t="s">
        <v>121</v>
      </c>
      <c r="C91" s="2" t="s">
        <v>122</v>
      </c>
      <c r="D91" s="2" t="s">
        <v>1104</v>
      </c>
      <c r="E91" s="2" t="s">
        <v>1105</v>
      </c>
      <c r="F91" s="2" t="s">
        <v>1638</v>
      </c>
      <c r="G91" s="2" t="s">
        <v>1638</v>
      </c>
      <c r="H91" s="2" t="s">
        <v>1638</v>
      </c>
      <c r="I91" s="2" t="s">
        <v>1660</v>
      </c>
      <c r="J91" s="2" t="s">
        <v>127</v>
      </c>
      <c r="K91" s="2" t="s">
        <v>281</v>
      </c>
      <c r="L91" s="3">
        <v>67.66</v>
      </c>
      <c r="M91" s="3">
        <v>71.04</v>
      </c>
      <c r="N91" s="3">
        <v>262</v>
      </c>
      <c r="O91" s="2" t="s">
        <v>727</v>
      </c>
      <c r="P91" s="2" t="s">
        <v>1452</v>
      </c>
      <c r="Q91" s="2" t="s">
        <v>131</v>
      </c>
      <c r="R91" s="2" t="s">
        <v>18</v>
      </c>
      <c r="S91" s="2" t="s">
        <v>132</v>
      </c>
      <c r="T91" s="2" t="s">
        <v>132</v>
      </c>
      <c r="U91" s="2" t="s">
        <v>468</v>
      </c>
      <c r="V91" s="2" t="s">
        <v>815</v>
      </c>
      <c r="W91" s="2" t="s">
        <v>247</v>
      </c>
      <c r="X91" s="2" t="s">
        <v>441</v>
      </c>
      <c r="Y91" s="2" t="s">
        <v>690</v>
      </c>
      <c r="Z91" s="4">
        <v>32</v>
      </c>
      <c r="AA91" s="4">
        <f>=ROUNDDOWN(29.0909090909091,0)</f>
      </c>
      <c r="AB91" s="5">
        <v>1.1</v>
      </c>
      <c r="AC91" s="2" t="s">
        <v>132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14</v>
      </c>
      <c r="AQ91" s="8">
        <v>1421.93</v>
      </c>
      <c r="AR91" s="4"/>
      <c r="AS91" s="8"/>
      <c r="AT91" s="7"/>
      <c r="AU91" s="7"/>
      <c r="AV91" s="4">
        <v>14</v>
      </c>
      <c r="AW91" s="8">
        <v>1421.93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0.2851</v>
      </c>
      <c r="BJ91" s="4">
        <v>14</v>
      </c>
      <c r="BK91" s="8">
        <v>1421.93</v>
      </c>
      <c r="BL91" s="2" t="s">
        <v>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>
        <v>14</v>
      </c>
      <c r="CN91" s="8">
        <v>1421.93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690</v>
      </c>
      <c r="CV91" s="2" t="s">
        <v>765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129</v>
      </c>
      <c r="JS91" s="2" t="s">
        <v>484</v>
      </c>
      <c r="JT91" s="2" t="s">
        <v>132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129</v>
      </c>
      <c r="KE91" s="2" t="s">
        <v>1661</v>
      </c>
      <c r="KF91" s="2" t="s">
        <v>132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1662</v>
      </c>
      <c r="B92" s="2" t="s">
        <v>121</v>
      </c>
      <c r="C92" s="2" t="s">
        <v>122</v>
      </c>
      <c r="D92" s="2" t="s">
        <v>1104</v>
      </c>
      <c r="E92" s="2" t="s">
        <v>1105</v>
      </c>
      <c r="F92" s="2" t="s">
        <v>1638</v>
      </c>
      <c r="G92" s="2" t="s">
        <v>1638</v>
      </c>
      <c r="H92" s="2" t="s">
        <v>1638</v>
      </c>
      <c r="I92" s="2" t="s">
        <v>1663</v>
      </c>
      <c r="J92" s="2" t="s">
        <v>127</v>
      </c>
      <c r="K92" s="2" t="s">
        <v>924</v>
      </c>
      <c r="L92" s="3">
        <v>38.46</v>
      </c>
      <c r="M92" s="3">
        <v>40.38</v>
      </c>
      <c r="N92" s="3">
        <v>84.99</v>
      </c>
      <c r="O92" s="2" t="s">
        <v>421</v>
      </c>
      <c r="P92" s="2" t="s">
        <v>801</v>
      </c>
      <c r="Q92" s="2" t="s">
        <v>131</v>
      </c>
      <c r="R92" s="2" t="s">
        <v>132</v>
      </c>
      <c r="S92" s="2" t="s">
        <v>1664</v>
      </c>
      <c r="T92" s="2" t="s">
        <v>132</v>
      </c>
      <c r="U92" s="2" t="s">
        <v>468</v>
      </c>
      <c r="V92" s="2" t="s">
        <v>815</v>
      </c>
      <c r="W92" s="2" t="s">
        <v>247</v>
      </c>
      <c r="X92" s="2" t="s">
        <v>132</v>
      </c>
      <c r="Y92" s="2" t="s">
        <v>1665</v>
      </c>
      <c r="Z92" s="4"/>
      <c r="AA92" s="4">
        <f>=ROUNDDOWN({0},0)</f>
      </c>
      <c r="AB92" s="5">
        <v>0.4</v>
      </c>
      <c r="AC92" s="2" t="s">
        <v>132</v>
      </c>
      <c r="AD92" s="4"/>
      <c r="AE92" s="4"/>
      <c r="AF92" s="6">
        <v>63</v>
      </c>
      <c r="AG92" s="6"/>
      <c r="AH92" s="7">
        <v>0.8329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10</v>
      </c>
      <c r="AQ92" s="8">
        <v>530.13</v>
      </c>
      <c r="AR92" s="4">
        <v>201</v>
      </c>
      <c r="AS92" s="8">
        <v>8410.9</v>
      </c>
      <c r="AT92" s="7">
        <v>-0.9502</v>
      </c>
      <c r="AU92" s="7">
        <v>-0.937</v>
      </c>
      <c r="AV92" s="4">
        <v>10</v>
      </c>
      <c r="AW92" s="8">
        <v>530.13</v>
      </c>
      <c r="AX92" s="4">
        <v>201</v>
      </c>
      <c r="AY92" s="8">
        <v>8410.9</v>
      </c>
      <c r="AZ92" s="7">
        <v>-0.9502</v>
      </c>
      <c r="BA92" s="7">
        <v>-0.937</v>
      </c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0.1063</v>
      </c>
      <c r="BJ92" s="4">
        <v>10</v>
      </c>
      <c r="BK92" s="8">
        <v>530.13</v>
      </c>
      <c r="BL92" s="2" t="s">
        <v>1666</v>
      </c>
      <c r="BM92" s="7">
        <v>1</v>
      </c>
      <c r="BN92" s="7">
        <v>1</v>
      </c>
      <c r="BO92" s="4"/>
      <c r="BP92" s="8"/>
      <c r="BQ92" s="4">
        <v>1</v>
      </c>
      <c r="BR92" s="8">
        <v>45.8</v>
      </c>
      <c r="BS92" s="7">
        <v>-1</v>
      </c>
      <c r="BT92" s="7">
        <v>-1</v>
      </c>
      <c r="BU92" s="2" t="s">
        <v>558</v>
      </c>
      <c r="BV92" s="2" t="s">
        <v>166</v>
      </c>
      <c r="BW92" s="2" t="s">
        <v>132</v>
      </c>
      <c r="BX92" s="2" t="s">
        <v>145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166</v>
      </c>
      <c r="CI92" s="2" t="s">
        <v>1667</v>
      </c>
      <c r="CJ92" s="2" t="s">
        <v>153</v>
      </c>
      <c r="CK92" s="2" t="s">
        <v>183</v>
      </c>
      <c r="CL92" s="2" t="s">
        <v>132</v>
      </c>
      <c r="CM92" s="4">
        <v>10</v>
      </c>
      <c r="CN92" s="8">
        <v>530.13</v>
      </c>
      <c r="CO92" s="4">
        <v>77</v>
      </c>
      <c r="CP92" s="8">
        <v>3274.68</v>
      </c>
      <c r="CQ92" s="7">
        <v>-0.8701</v>
      </c>
      <c r="CR92" s="7">
        <v>-0.8381</v>
      </c>
      <c r="CS92" s="2" t="s">
        <v>140</v>
      </c>
      <c r="CT92" s="2" t="s">
        <v>166</v>
      </c>
      <c r="CU92" s="2" t="s">
        <v>1668</v>
      </c>
      <c r="CV92" s="2" t="s">
        <v>1669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166</v>
      </c>
      <c r="DG92" s="2" t="s">
        <v>933</v>
      </c>
      <c r="DH92" s="2" t="s">
        <v>1670</v>
      </c>
      <c r="DI92" s="2" t="s">
        <v>142</v>
      </c>
      <c r="DJ92" s="2" t="s">
        <v>132</v>
      </c>
      <c r="DK92" s="4"/>
      <c r="DL92" s="8"/>
      <c r="DM92" s="4">
        <v>43</v>
      </c>
      <c r="DN92" s="8">
        <v>1849</v>
      </c>
      <c r="DO92" s="7">
        <v>-1</v>
      </c>
      <c r="DP92" s="7">
        <v>-1</v>
      </c>
      <c r="DQ92" s="2" t="s">
        <v>140</v>
      </c>
      <c r="DR92" s="2" t="s">
        <v>166</v>
      </c>
      <c r="DS92" s="2" t="s">
        <v>1123</v>
      </c>
      <c r="DT92" s="2" t="s">
        <v>1022</v>
      </c>
      <c r="DU92" s="2" t="s">
        <v>142</v>
      </c>
      <c r="DV92" s="2" t="s">
        <v>132</v>
      </c>
      <c r="DW92" s="4"/>
      <c r="DX92" s="8"/>
      <c r="DY92" s="4">
        <v>3</v>
      </c>
      <c r="DZ92" s="8">
        <v>121.15</v>
      </c>
      <c r="EA92" s="7">
        <v>-1</v>
      </c>
      <c r="EB92" s="7">
        <v>-1</v>
      </c>
      <c r="EC92" s="2" t="s">
        <v>140</v>
      </c>
      <c r="ED92" s="2" t="s">
        <v>166</v>
      </c>
      <c r="EE92" s="2" t="s">
        <v>1671</v>
      </c>
      <c r="EF92" s="2" t="s">
        <v>1672</v>
      </c>
      <c r="EG92" s="2" t="s">
        <v>142</v>
      </c>
      <c r="EH92" s="2" t="s">
        <v>132</v>
      </c>
      <c r="EI92" s="4"/>
      <c r="EJ92" s="8"/>
      <c r="EK92" s="4">
        <v>19</v>
      </c>
      <c r="EL92" s="8">
        <v>874</v>
      </c>
      <c r="EM92" s="7">
        <v>-1</v>
      </c>
      <c r="EN92" s="7">
        <v>-1</v>
      </c>
      <c r="EO92" s="2" t="s">
        <v>140</v>
      </c>
      <c r="EP92" s="2" t="s">
        <v>166</v>
      </c>
      <c r="EQ92" s="2" t="s">
        <v>1289</v>
      </c>
      <c r="ER92" s="2" t="s">
        <v>1552</v>
      </c>
      <c r="ES92" s="2" t="s">
        <v>183</v>
      </c>
      <c r="ET92" s="2" t="s">
        <v>132</v>
      </c>
      <c r="EU92" s="4"/>
      <c r="EV92" s="8"/>
      <c r="EW92" s="4"/>
      <c r="EX92" s="8"/>
      <c r="EY92" s="7"/>
      <c r="EZ92" s="7"/>
      <c r="FA92" s="2" t="s">
        <v>140</v>
      </c>
      <c r="FB92" s="2" t="s">
        <v>166</v>
      </c>
      <c r="FC92" s="2" t="s">
        <v>1673</v>
      </c>
      <c r="FD92" s="2" t="s">
        <v>132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140</v>
      </c>
      <c r="FN92" s="2" t="s">
        <v>166</v>
      </c>
      <c r="FO92" s="2" t="s">
        <v>292</v>
      </c>
      <c r="FP92" s="2" t="s">
        <v>132</v>
      </c>
      <c r="FQ92" s="2" t="s">
        <v>142</v>
      </c>
      <c r="FR92" s="2" t="s">
        <v>132</v>
      </c>
      <c r="FS92" s="4"/>
      <c r="FT92" s="8"/>
      <c r="FU92" s="4">
        <v>4</v>
      </c>
      <c r="FV92" s="8">
        <v>174.44</v>
      </c>
      <c r="FW92" s="7">
        <v>-1</v>
      </c>
      <c r="FX92" s="7">
        <v>-1</v>
      </c>
      <c r="FY92" s="2" t="s">
        <v>140</v>
      </c>
      <c r="FZ92" s="2" t="s">
        <v>166</v>
      </c>
      <c r="GA92" s="2" t="s">
        <v>827</v>
      </c>
      <c r="GB92" s="2" t="s">
        <v>542</v>
      </c>
      <c r="GC92" s="2" t="s">
        <v>142</v>
      </c>
      <c r="GD92" s="2" t="s">
        <v>132</v>
      </c>
      <c r="GE92" s="4"/>
      <c r="GF92" s="8"/>
      <c r="GG92" s="4">
        <v>1</v>
      </c>
      <c r="GH92" s="8">
        <v>39.82</v>
      </c>
      <c r="GI92" s="7">
        <v>-1</v>
      </c>
      <c r="GJ92" s="7">
        <v>-1</v>
      </c>
      <c r="GK92" s="2" t="s">
        <v>140</v>
      </c>
      <c r="GL92" s="2" t="s">
        <v>166</v>
      </c>
      <c r="GM92" s="2" t="s">
        <v>1423</v>
      </c>
      <c r="GN92" s="2" t="s">
        <v>1166</v>
      </c>
      <c r="GO92" s="2" t="s">
        <v>183</v>
      </c>
      <c r="GP92" s="2" t="s">
        <v>132</v>
      </c>
      <c r="GQ92" s="4"/>
      <c r="GR92" s="8"/>
      <c r="GS92" s="4">
        <v>4</v>
      </c>
      <c r="GT92" s="8">
        <v>161.52</v>
      </c>
      <c r="GU92" s="7">
        <v>-1</v>
      </c>
      <c r="GV92" s="7">
        <v>-1</v>
      </c>
      <c r="GW92" s="2" t="s">
        <v>140</v>
      </c>
      <c r="GX92" s="2" t="s">
        <v>166</v>
      </c>
      <c r="GY92" s="2" t="s">
        <v>334</v>
      </c>
      <c r="GZ92" s="2" t="s">
        <v>735</v>
      </c>
      <c r="HA92" s="2" t="s">
        <v>142</v>
      </c>
      <c r="HB92" s="2" t="s">
        <v>132</v>
      </c>
      <c r="HC92" s="4"/>
      <c r="HD92" s="8"/>
      <c r="HE92" s="4">
        <v>22</v>
      </c>
      <c r="HF92" s="8">
        <v>876.04</v>
      </c>
      <c r="HG92" s="7">
        <v>-1</v>
      </c>
      <c r="HH92" s="7">
        <v>-1</v>
      </c>
      <c r="HI92" s="2" t="s">
        <v>140</v>
      </c>
      <c r="HJ92" s="2" t="s">
        <v>166</v>
      </c>
      <c r="HK92" s="2" t="s">
        <v>944</v>
      </c>
      <c r="HL92" s="2" t="s">
        <v>152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165</v>
      </c>
      <c r="HV92" s="2" t="s">
        <v>166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>
        <v>2</v>
      </c>
      <c r="ID92" s="8">
        <v>72.68</v>
      </c>
      <c r="IE92" s="7">
        <v>-1</v>
      </c>
      <c r="IF92" s="7">
        <v>-1</v>
      </c>
      <c r="IG92" s="2" t="s">
        <v>140</v>
      </c>
      <c r="IH92" s="2" t="s">
        <v>166</v>
      </c>
      <c r="II92" s="2" t="s">
        <v>1674</v>
      </c>
      <c r="IJ92" s="2" t="s">
        <v>1675</v>
      </c>
      <c r="IK92" s="2" t="s">
        <v>142</v>
      </c>
      <c r="IL92" s="2" t="s">
        <v>132</v>
      </c>
      <c r="IM92" s="4"/>
      <c r="IN92" s="8"/>
      <c r="IO92" s="4">
        <v>7</v>
      </c>
      <c r="IP92" s="8">
        <v>305.27</v>
      </c>
      <c r="IQ92" s="7">
        <v>-1</v>
      </c>
      <c r="IR92" s="7">
        <v>-1</v>
      </c>
      <c r="IS92" s="2" t="s">
        <v>140</v>
      </c>
      <c r="IT92" s="2" t="s">
        <v>166</v>
      </c>
      <c r="IU92" s="2" t="s">
        <v>614</v>
      </c>
      <c r="IV92" s="2" t="s">
        <v>1676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178</v>
      </c>
      <c r="JF92" s="2" t="s">
        <v>166</v>
      </c>
      <c r="JG92" s="2" t="s">
        <v>132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140</v>
      </c>
      <c r="JR92" s="2" t="s">
        <v>166</v>
      </c>
      <c r="JS92" s="2" t="s">
        <v>341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166</v>
      </c>
      <c r="KE92" s="2" t="s">
        <v>1263</v>
      </c>
      <c r="KF92" s="2" t="s">
        <v>1552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140</v>
      </c>
      <c r="KP92" s="2" t="s">
        <v>166</v>
      </c>
      <c r="KQ92" s="2" t="s">
        <v>575</v>
      </c>
      <c r="KR92" s="2" t="s">
        <v>471</v>
      </c>
      <c r="KS92" s="2" t="s">
        <v>142</v>
      </c>
      <c r="KT92" s="2" t="s">
        <v>132</v>
      </c>
      <c r="KU92" s="4"/>
      <c r="KV92" s="8"/>
      <c r="KW92" s="4">
        <v>18</v>
      </c>
      <c r="KX92" s="8">
        <v>616.5</v>
      </c>
      <c r="KY92" s="7">
        <v>-1</v>
      </c>
      <c r="KZ92" s="7">
        <v>-1</v>
      </c>
      <c r="LA92" s="2" t="s">
        <v>140</v>
      </c>
      <c r="LB92" s="2" t="s">
        <v>166</v>
      </c>
      <c r="LC92" s="2" t="s">
        <v>1677</v>
      </c>
      <c r="LD92" s="2" t="s">
        <v>987</v>
      </c>
      <c r="LE92" s="2" t="s">
        <v>183</v>
      </c>
      <c r="LF92" s="2" t="s">
        <v>132</v>
      </c>
      <c r="LG92" s="4"/>
      <c r="LH92" s="8"/>
      <c r="LI92" s="4"/>
      <c r="LJ92" s="8"/>
      <c r="LK92" s="7"/>
      <c r="LL92" s="7"/>
      <c r="LM92" s="2" t="s">
        <v>140</v>
      </c>
      <c r="LN92" s="2" t="s">
        <v>166</v>
      </c>
      <c r="LO92" s="2" t="s">
        <v>1430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159</v>
      </c>
      <c r="ML92" s="2" t="s">
        <v>166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178</v>
      </c>
      <c r="NV92" s="2" t="s">
        <v>166</v>
      </c>
      <c r="NW92" s="2" t="s">
        <v>132</v>
      </c>
      <c r="NX92" s="2" t="s">
        <v>132</v>
      </c>
      <c r="NY92" s="2" t="s">
        <v>142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178</v>
      </c>
      <c r="PF92" s="2" t="s">
        <v>166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178</v>
      </c>
      <c r="PR92" s="2" t="s">
        <v>166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140</v>
      </c>
      <c r="RB92" s="2" t="s">
        <v>166</v>
      </c>
      <c r="RC92" s="2" t="s">
        <v>957</v>
      </c>
      <c r="RD92" s="2" t="s">
        <v>1678</v>
      </c>
      <c r="RE92" s="2" t="s">
        <v>142</v>
      </c>
      <c r="RF92" s="2" t="s">
        <v>132</v>
      </c>
      <c r="RG92" s="4"/>
      <c r="RH92" s="8"/>
      <c r="RI92" s="4"/>
      <c r="RJ92" s="8"/>
      <c r="RK92" s="7"/>
      <c r="RL92" s="7"/>
      <c r="RM92" s="2" t="s">
        <v>178</v>
      </c>
      <c r="RN92" s="2" t="s">
        <v>166</v>
      </c>
      <c r="RO92" s="2" t="s">
        <v>132</v>
      </c>
      <c r="RP92" s="2" t="s">
        <v>132</v>
      </c>
      <c r="RQ92" s="2" t="s">
        <v>142</v>
      </c>
      <c r="RR92" s="2" t="s">
        <v>132</v>
      </c>
    </row>
    <row r="93">
      <c r="A93" s="2" t="s">
        <v>1679</v>
      </c>
      <c r="B93" s="2" t="s">
        <v>121</v>
      </c>
      <c r="C93" s="2" t="s">
        <v>122</v>
      </c>
      <c r="D93" s="2" t="s">
        <v>1104</v>
      </c>
      <c r="E93" s="2" t="s">
        <v>1105</v>
      </c>
      <c r="F93" s="2" t="s">
        <v>1680</v>
      </c>
      <c r="G93" s="2" t="s">
        <v>1680</v>
      </c>
      <c r="H93" s="2" t="s">
        <v>1680</v>
      </c>
      <c r="I93" s="2" t="s">
        <v>1681</v>
      </c>
      <c r="J93" s="2" t="s">
        <v>127</v>
      </c>
      <c r="K93" s="2" t="s">
        <v>313</v>
      </c>
      <c r="L93" s="3">
        <v>64</v>
      </c>
      <c r="M93" s="3">
        <v>67.2</v>
      </c>
      <c r="N93" s="3">
        <v>248</v>
      </c>
      <c r="O93" s="2" t="s">
        <v>727</v>
      </c>
      <c r="P93" s="2" t="s">
        <v>1452</v>
      </c>
      <c r="Q93" s="2" t="s">
        <v>131</v>
      </c>
      <c r="R93" s="2" t="s">
        <v>18</v>
      </c>
      <c r="S93" s="2" t="s">
        <v>132</v>
      </c>
      <c r="T93" s="2" t="s">
        <v>132</v>
      </c>
      <c r="U93" s="2" t="s">
        <v>468</v>
      </c>
      <c r="V93" s="2" t="s">
        <v>815</v>
      </c>
      <c r="W93" s="2" t="s">
        <v>136</v>
      </c>
      <c r="X93" s="2" t="s">
        <v>247</v>
      </c>
      <c r="Y93" s="2" t="s">
        <v>690</v>
      </c>
      <c r="Z93" s="4"/>
      <c r="AA93" s="4">
        <f>=ROUNDDOWN({0},0)</f>
      </c>
      <c r="AB93" s="5">
        <v>0.6</v>
      </c>
      <c r="AC93" s="2" t="s">
        <v>132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32</v>
      </c>
      <c r="AQ93" s="8">
        <v>4022.04</v>
      </c>
      <c r="AR93" s="4">
        <v>2</v>
      </c>
      <c r="AS93" s="8">
        <v>335.98</v>
      </c>
      <c r="AT93" s="7">
        <v>15</v>
      </c>
      <c r="AU93" s="7">
        <v>10.9711</v>
      </c>
      <c r="AV93" s="4">
        <v>32</v>
      </c>
      <c r="AW93" s="8">
        <v>4022.04</v>
      </c>
      <c r="AX93" s="4">
        <v>2</v>
      </c>
      <c r="AY93" s="8">
        <v>335.98</v>
      </c>
      <c r="AZ93" s="7">
        <v>15</v>
      </c>
      <c r="BA93" s="7">
        <v>10.9711</v>
      </c>
      <c r="BB93" s="7">
        <v>1</v>
      </c>
      <c r="BC93" s="4">
        <v>32</v>
      </c>
      <c r="BD93" s="8">
        <v>4022.04</v>
      </c>
      <c r="BE93" s="4">
        <v>2</v>
      </c>
      <c r="BF93" s="8">
        <v>335.98</v>
      </c>
      <c r="BG93" s="7">
        <v>15</v>
      </c>
      <c r="BH93" s="7">
        <v>10.9711</v>
      </c>
      <c r="BI93" s="7">
        <v>1</v>
      </c>
      <c r="BJ93" s="4">
        <v>32</v>
      </c>
      <c r="BK93" s="8">
        <v>4022.04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>
        <v>32</v>
      </c>
      <c r="CN93" s="8">
        <v>4022.04</v>
      </c>
      <c r="CO93" s="4">
        <v>2</v>
      </c>
      <c r="CP93" s="8">
        <v>335.98</v>
      </c>
      <c r="CQ93" s="7">
        <v>15</v>
      </c>
      <c r="CR93" s="7">
        <v>10.9711</v>
      </c>
      <c r="CS93" s="2" t="s">
        <v>140</v>
      </c>
      <c r="CT93" s="2" t="s">
        <v>166</v>
      </c>
      <c r="CU93" s="2" t="s">
        <v>690</v>
      </c>
      <c r="CV93" s="2" t="s">
        <v>1682</v>
      </c>
      <c r="CW93" s="2" t="s">
        <v>142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132</v>
      </c>
      <c r="GL93" s="2" t="s">
        <v>132</v>
      </c>
      <c r="GM93" s="2" t="s">
        <v>132</v>
      </c>
      <c r="GN93" s="2" t="s">
        <v>132</v>
      </c>
      <c r="GO93" s="2" t="s">
        <v>132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166</v>
      </c>
      <c r="JS93" s="2" t="s">
        <v>484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140</v>
      </c>
      <c r="KD93" s="2" t="s">
        <v>166</v>
      </c>
      <c r="KE93" s="2" t="s">
        <v>1661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1683</v>
      </c>
      <c r="B94" s="2" t="s">
        <v>121</v>
      </c>
      <c r="C94" s="2" t="s">
        <v>122</v>
      </c>
      <c r="D94" s="2" t="s">
        <v>1104</v>
      </c>
      <c r="E94" s="2" t="s">
        <v>1105</v>
      </c>
      <c r="F94" s="2" t="s">
        <v>1684</v>
      </c>
      <c r="G94" s="2" t="s">
        <v>1684</v>
      </c>
      <c r="H94" s="2" t="s">
        <v>1684</v>
      </c>
      <c r="I94" s="2" t="s">
        <v>1685</v>
      </c>
      <c r="J94" s="2" t="s">
        <v>127</v>
      </c>
      <c r="K94" s="2" t="s">
        <v>281</v>
      </c>
      <c r="L94" s="3">
        <v>35.61</v>
      </c>
      <c r="M94" s="3">
        <v>37.39</v>
      </c>
      <c r="N94" s="3">
        <v>69.99</v>
      </c>
      <c r="O94" s="2" t="s">
        <v>421</v>
      </c>
      <c r="P94" s="2" t="s">
        <v>422</v>
      </c>
      <c r="Q94" s="2" t="s">
        <v>131</v>
      </c>
      <c r="R94" s="2" t="s">
        <v>132</v>
      </c>
      <c r="S94" s="2" t="s">
        <v>1686</v>
      </c>
      <c r="T94" s="2" t="s">
        <v>132</v>
      </c>
      <c r="U94" s="2" t="s">
        <v>468</v>
      </c>
      <c r="V94" s="2" t="s">
        <v>815</v>
      </c>
      <c r="W94" s="2" t="s">
        <v>136</v>
      </c>
      <c r="X94" s="2" t="s">
        <v>132</v>
      </c>
      <c r="Y94" s="2" t="s">
        <v>1687</v>
      </c>
      <c r="Z94" s="4"/>
      <c r="AA94" s="4">
        <f>=ROUNDDOWN({0},0)</f>
      </c>
      <c r="AB94" s="5">
        <v>0.2</v>
      </c>
      <c r="AC94" s="2" t="s">
        <v>132</v>
      </c>
      <c r="AD94" s="4"/>
      <c r="AE94" s="4"/>
      <c r="AF94" s="6">
        <v>63</v>
      </c>
      <c r="AG94" s="6"/>
      <c r="AH94" s="7">
        <v>0.8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102</v>
      </c>
      <c r="AQ94" s="8">
        <v>3872.69</v>
      </c>
      <c r="AR94" s="4">
        <v>299</v>
      </c>
      <c r="AS94" s="8">
        <v>10980.98</v>
      </c>
      <c r="AT94" s="7">
        <v>-0.6589</v>
      </c>
      <c r="AU94" s="7">
        <v>-0.6473</v>
      </c>
      <c r="AV94" s="4">
        <v>102</v>
      </c>
      <c r="AW94" s="8">
        <v>3872.69</v>
      </c>
      <c r="AX94" s="4">
        <v>299</v>
      </c>
      <c r="AY94" s="8">
        <v>10980.98</v>
      </c>
      <c r="AZ94" s="7">
        <v>-0.6589</v>
      </c>
      <c r="BA94" s="7">
        <v>-0.6473</v>
      </c>
      <c r="BB94" s="7">
        <v>1</v>
      </c>
      <c r="BC94" s="4">
        <v>102</v>
      </c>
      <c r="BD94" s="8">
        <v>3872.69</v>
      </c>
      <c r="BE94" s="4">
        <v>299</v>
      </c>
      <c r="BF94" s="8">
        <v>10980.98</v>
      </c>
      <c r="BG94" s="7">
        <v>-0.6589</v>
      </c>
      <c r="BH94" s="7">
        <v>-0.6473</v>
      </c>
      <c r="BI94" s="7">
        <v>1</v>
      </c>
      <c r="BJ94" s="4">
        <v>102</v>
      </c>
      <c r="BK94" s="8">
        <v>3872.69</v>
      </c>
      <c r="BL94" s="2" t="s">
        <v>1688</v>
      </c>
      <c r="BM94" s="7">
        <v>1</v>
      </c>
      <c r="BN94" s="7">
        <v>1</v>
      </c>
      <c r="BO94" s="4">
        <v>13</v>
      </c>
      <c r="BP94" s="8">
        <v>481.78</v>
      </c>
      <c r="BQ94" s="4">
        <v>26</v>
      </c>
      <c r="BR94" s="8">
        <v>905.56</v>
      </c>
      <c r="BS94" s="7">
        <v>-0.5</v>
      </c>
      <c r="BT94" s="7">
        <v>-0.468</v>
      </c>
      <c r="BU94" s="2" t="s">
        <v>140</v>
      </c>
      <c r="BV94" s="2" t="s">
        <v>166</v>
      </c>
      <c r="BW94" s="2" t="s">
        <v>132</v>
      </c>
      <c r="BX94" s="2" t="s">
        <v>1344</v>
      </c>
      <c r="BY94" s="2" t="s">
        <v>142</v>
      </c>
      <c r="BZ94" s="2" t="s">
        <v>132</v>
      </c>
      <c r="CA94" s="4">
        <v>2</v>
      </c>
      <c r="CB94" s="8">
        <v>53.54</v>
      </c>
      <c r="CC94" s="4"/>
      <c r="CD94" s="8"/>
      <c r="CE94" s="7"/>
      <c r="CF94" s="7"/>
      <c r="CG94" s="2" t="s">
        <v>140</v>
      </c>
      <c r="CH94" s="2" t="s">
        <v>166</v>
      </c>
      <c r="CI94" s="2" t="s">
        <v>1196</v>
      </c>
      <c r="CJ94" s="2" t="s">
        <v>1689</v>
      </c>
      <c r="CK94" s="2" t="s">
        <v>142</v>
      </c>
      <c r="CL94" s="2" t="s">
        <v>132</v>
      </c>
      <c r="CM94" s="4">
        <v>28</v>
      </c>
      <c r="CN94" s="8">
        <v>1088.68</v>
      </c>
      <c r="CO94" s="4">
        <v>41</v>
      </c>
      <c r="CP94" s="8">
        <v>1629.42</v>
      </c>
      <c r="CQ94" s="7">
        <v>-0.3171</v>
      </c>
      <c r="CR94" s="7">
        <v>-0.3319</v>
      </c>
      <c r="CS94" s="2" t="s">
        <v>140</v>
      </c>
      <c r="CT94" s="2" t="s">
        <v>166</v>
      </c>
      <c r="CU94" s="2" t="s">
        <v>1690</v>
      </c>
      <c r="CV94" s="2" t="s">
        <v>1691</v>
      </c>
      <c r="CW94" s="2" t="s">
        <v>142</v>
      </c>
      <c r="CX94" s="2" t="s">
        <v>132</v>
      </c>
      <c r="CY94" s="4"/>
      <c r="CZ94" s="8"/>
      <c r="DA94" s="4"/>
      <c r="DB94" s="8"/>
      <c r="DC94" s="7"/>
      <c r="DD94" s="7"/>
      <c r="DE94" s="2" t="s">
        <v>140</v>
      </c>
      <c r="DF94" s="2" t="s">
        <v>166</v>
      </c>
      <c r="DG94" s="2" t="s">
        <v>1196</v>
      </c>
      <c r="DH94" s="2" t="s">
        <v>1346</v>
      </c>
      <c r="DI94" s="2" t="s">
        <v>142</v>
      </c>
      <c r="DJ94" s="2" t="s">
        <v>132</v>
      </c>
      <c r="DK94" s="4">
        <v>27</v>
      </c>
      <c r="DL94" s="8">
        <v>972</v>
      </c>
      <c r="DM94" s="4">
        <v>77</v>
      </c>
      <c r="DN94" s="8">
        <v>2772</v>
      </c>
      <c r="DO94" s="7">
        <v>-0.6494</v>
      </c>
      <c r="DP94" s="7">
        <v>-0.6494</v>
      </c>
      <c r="DQ94" s="2" t="s">
        <v>140</v>
      </c>
      <c r="DR94" s="2" t="s">
        <v>166</v>
      </c>
      <c r="DS94" s="2" t="s">
        <v>1235</v>
      </c>
      <c r="DT94" s="2" t="s">
        <v>1345</v>
      </c>
      <c r="DU94" s="2" t="s">
        <v>142</v>
      </c>
      <c r="DV94" s="2" t="s">
        <v>132</v>
      </c>
      <c r="DW94" s="4"/>
      <c r="DX94" s="8"/>
      <c r="DY94" s="4">
        <v>3</v>
      </c>
      <c r="DZ94" s="8">
        <v>118.42</v>
      </c>
      <c r="EA94" s="7">
        <v>-1</v>
      </c>
      <c r="EB94" s="7">
        <v>-1</v>
      </c>
      <c r="EC94" s="2" t="s">
        <v>140</v>
      </c>
      <c r="ED94" s="2" t="s">
        <v>166</v>
      </c>
      <c r="EE94" s="2" t="s">
        <v>1196</v>
      </c>
      <c r="EF94" s="2" t="s">
        <v>1351</v>
      </c>
      <c r="EG94" s="2" t="s">
        <v>142</v>
      </c>
      <c r="EH94" s="2" t="s">
        <v>132</v>
      </c>
      <c r="EI94" s="4">
        <v>24</v>
      </c>
      <c r="EJ94" s="8">
        <v>960</v>
      </c>
      <c r="EK94" s="4">
        <v>27</v>
      </c>
      <c r="EL94" s="8">
        <v>1080</v>
      </c>
      <c r="EM94" s="7">
        <v>-0.1111</v>
      </c>
      <c r="EN94" s="7">
        <v>-0.1111</v>
      </c>
      <c r="EO94" s="2" t="s">
        <v>140</v>
      </c>
      <c r="EP94" s="2" t="s">
        <v>166</v>
      </c>
      <c r="EQ94" s="2" t="s">
        <v>986</v>
      </c>
      <c r="ER94" s="2" t="s">
        <v>1046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166</v>
      </c>
      <c r="FC94" s="2" t="s">
        <v>1123</v>
      </c>
      <c r="FD94" s="2" t="s">
        <v>1692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140</v>
      </c>
      <c r="FN94" s="2" t="s">
        <v>166</v>
      </c>
      <c r="FO94" s="2" t="s">
        <v>292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178</v>
      </c>
      <c r="FZ94" s="2" t="s">
        <v>166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>
        <v>2</v>
      </c>
      <c r="GF94" s="8">
        <v>78.52</v>
      </c>
      <c r="GG94" s="4">
        <v>41</v>
      </c>
      <c r="GH94" s="8">
        <v>1457.2</v>
      </c>
      <c r="GI94" s="7">
        <v>-0.9512</v>
      </c>
      <c r="GJ94" s="7">
        <v>-0.9461</v>
      </c>
      <c r="GK94" s="2" t="s">
        <v>140</v>
      </c>
      <c r="GL94" s="2" t="s">
        <v>166</v>
      </c>
      <c r="GM94" s="2" t="s">
        <v>1241</v>
      </c>
      <c r="GN94" s="2" t="s">
        <v>1693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166</v>
      </c>
      <c r="GY94" s="2" t="s">
        <v>1694</v>
      </c>
      <c r="GZ94" s="2" t="s">
        <v>132</v>
      </c>
      <c r="HA94" s="2" t="s">
        <v>142</v>
      </c>
      <c r="HB94" s="2" t="s">
        <v>132</v>
      </c>
      <c r="HC94" s="4">
        <v>1</v>
      </c>
      <c r="HD94" s="8">
        <v>39.26</v>
      </c>
      <c r="HE94" s="4">
        <v>42</v>
      </c>
      <c r="HF94" s="8">
        <v>1520.4</v>
      </c>
      <c r="HG94" s="7">
        <v>-0.9762</v>
      </c>
      <c r="HH94" s="7">
        <v>-0.9742</v>
      </c>
      <c r="HI94" s="2" t="s">
        <v>140</v>
      </c>
      <c r="HJ94" s="2" t="s">
        <v>166</v>
      </c>
      <c r="HK94" s="2" t="s">
        <v>1567</v>
      </c>
      <c r="HL94" s="2" t="s">
        <v>1371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165</v>
      </c>
      <c r="HV94" s="2" t="s">
        <v>166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>
        <v>1</v>
      </c>
      <c r="ID94" s="8">
        <v>28.89</v>
      </c>
      <c r="IE94" s="7">
        <v>-1</v>
      </c>
      <c r="IF94" s="7">
        <v>-1</v>
      </c>
      <c r="IG94" s="2" t="s">
        <v>140</v>
      </c>
      <c r="IH94" s="2" t="s">
        <v>166</v>
      </c>
      <c r="II94" s="2" t="s">
        <v>1465</v>
      </c>
      <c r="IJ94" s="2" t="s">
        <v>1695</v>
      </c>
      <c r="IK94" s="2" t="s">
        <v>142</v>
      </c>
      <c r="IL94" s="2" t="s">
        <v>132</v>
      </c>
      <c r="IM94" s="4">
        <v>1</v>
      </c>
      <c r="IN94" s="8">
        <v>40.38</v>
      </c>
      <c r="IO94" s="4">
        <v>7</v>
      </c>
      <c r="IP94" s="8">
        <v>260.64</v>
      </c>
      <c r="IQ94" s="7">
        <v>-0.8571</v>
      </c>
      <c r="IR94" s="7">
        <v>-0.8451</v>
      </c>
      <c r="IS94" s="2" t="s">
        <v>140</v>
      </c>
      <c r="IT94" s="2" t="s">
        <v>166</v>
      </c>
      <c r="IU94" s="2" t="s">
        <v>614</v>
      </c>
      <c r="IV94" s="2" t="s">
        <v>1696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178</v>
      </c>
      <c r="JF94" s="2" t="s">
        <v>166</v>
      </c>
      <c r="JG94" s="2" t="s">
        <v>132</v>
      </c>
      <c r="JH94" s="2" t="s">
        <v>132</v>
      </c>
      <c r="JI94" s="2" t="s">
        <v>142</v>
      </c>
      <c r="JJ94" s="2" t="s">
        <v>132</v>
      </c>
      <c r="JK94" s="4"/>
      <c r="JL94" s="8"/>
      <c r="JM94" s="4">
        <v>2</v>
      </c>
      <c r="JN94" s="8">
        <v>73.42</v>
      </c>
      <c r="JO94" s="7">
        <v>-1</v>
      </c>
      <c r="JP94" s="7">
        <v>-1</v>
      </c>
      <c r="JQ94" s="2" t="s">
        <v>140</v>
      </c>
      <c r="JR94" s="2" t="s">
        <v>166</v>
      </c>
      <c r="JS94" s="2" t="s">
        <v>1132</v>
      </c>
      <c r="JT94" s="2" t="s">
        <v>1697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140</v>
      </c>
      <c r="KD94" s="2" t="s">
        <v>166</v>
      </c>
      <c r="KE94" s="2" t="s">
        <v>1690</v>
      </c>
      <c r="KF94" s="2" t="s">
        <v>1241</v>
      </c>
      <c r="KG94" s="2" t="s">
        <v>142</v>
      </c>
      <c r="KH94" s="2" t="s">
        <v>132</v>
      </c>
      <c r="KI94" s="4">
        <v>3</v>
      </c>
      <c r="KJ94" s="8">
        <v>121.14</v>
      </c>
      <c r="KK94" s="4"/>
      <c r="KL94" s="8"/>
      <c r="KM94" s="7"/>
      <c r="KN94" s="7"/>
      <c r="KO94" s="2" t="s">
        <v>140</v>
      </c>
      <c r="KP94" s="2" t="s">
        <v>166</v>
      </c>
      <c r="KQ94" s="2" t="s">
        <v>575</v>
      </c>
      <c r="KR94" s="2" t="s">
        <v>848</v>
      </c>
      <c r="KS94" s="2" t="s">
        <v>142</v>
      </c>
      <c r="KT94" s="2" t="s">
        <v>132</v>
      </c>
      <c r="KU94" s="4"/>
      <c r="KV94" s="8"/>
      <c r="KW94" s="4">
        <v>15</v>
      </c>
      <c r="KX94" s="8">
        <v>543.6</v>
      </c>
      <c r="KY94" s="7">
        <v>-1</v>
      </c>
      <c r="KZ94" s="7">
        <v>-1</v>
      </c>
      <c r="LA94" s="2" t="s">
        <v>140</v>
      </c>
      <c r="LB94" s="2" t="s">
        <v>166</v>
      </c>
      <c r="LC94" s="2" t="s">
        <v>1196</v>
      </c>
      <c r="LD94" s="2" t="s">
        <v>1651</v>
      </c>
      <c r="LE94" s="2" t="s">
        <v>142</v>
      </c>
      <c r="LF94" s="2" t="s">
        <v>132</v>
      </c>
      <c r="LG94" s="4">
        <v>1</v>
      </c>
      <c r="LH94" s="8">
        <v>37.39</v>
      </c>
      <c r="LI94" s="4">
        <v>17</v>
      </c>
      <c r="LJ94" s="8">
        <v>591.43</v>
      </c>
      <c r="LK94" s="7">
        <v>-0.9412</v>
      </c>
      <c r="LL94" s="7">
        <v>-0.9368</v>
      </c>
      <c r="LM94" s="2" t="s">
        <v>140</v>
      </c>
      <c r="LN94" s="2" t="s">
        <v>166</v>
      </c>
      <c r="LO94" s="2" t="s">
        <v>1137</v>
      </c>
      <c r="LP94" s="2" t="s">
        <v>559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178</v>
      </c>
      <c r="LZ94" s="2" t="s">
        <v>166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159</v>
      </c>
      <c r="ML94" s="2" t="s">
        <v>166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178</v>
      </c>
      <c r="NV94" s="2" t="s">
        <v>166</v>
      </c>
      <c r="NW94" s="2" t="s">
        <v>132</v>
      </c>
      <c r="NX94" s="2" t="s">
        <v>132</v>
      </c>
      <c r="NY94" s="2" t="s">
        <v>142</v>
      </c>
      <c r="NZ94" s="2" t="s">
        <v>132</v>
      </c>
      <c r="OA94" s="4"/>
      <c r="OB94" s="8"/>
      <c r="OC94" s="4"/>
      <c r="OD94" s="8"/>
      <c r="OE94" s="7"/>
      <c r="OF94" s="7"/>
      <c r="OG94" s="2" t="s">
        <v>178</v>
      </c>
      <c r="OH94" s="2" t="s">
        <v>166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181</v>
      </c>
      <c r="PF94" s="2" t="s">
        <v>166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178</v>
      </c>
      <c r="PR94" s="2" t="s">
        <v>166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140</v>
      </c>
      <c r="RB94" s="2" t="s">
        <v>166</v>
      </c>
      <c r="RC94" s="2" t="s">
        <v>1140</v>
      </c>
      <c r="RD94" s="2" t="s">
        <v>1698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178</v>
      </c>
      <c r="RN94" s="2" t="s">
        <v>166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1699</v>
      </c>
      <c r="B95" s="2" t="s">
        <v>121</v>
      </c>
      <c r="C95" s="2" t="s">
        <v>122</v>
      </c>
      <c r="D95" s="2" t="s">
        <v>1104</v>
      </c>
      <c r="E95" s="2" t="s">
        <v>1105</v>
      </c>
      <c r="F95" s="2" t="s">
        <v>1700</v>
      </c>
      <c r="G95" s="2" t="s">
        <v>1700</v>
      </c>
      <c r="H95" s="2" t="s">
        <v>1700</v>
      </c>
      <c r="I95" s="2" t="s">
        <v>1183</v>
      </c>
      <c r="J95" s="2" t="s">
        <v>127</v>
      </c>
      <c r="K95" s="2" t="s">
        <v>281</v>
      </c>
      <c r="L95" s="3">
        <v>18</v>
      </c>
      <c r="M95" s="3">
        <v>18.9</v>
      </c>
      <c r="N95" s="3"/>
      <c r="O95" s="2" t="s">
        <v>655</v>
      </c>
      <c r="P95" s="2" t="s">
        <v>1074</v>
      </c>
      <c r="Q95" s="2" t="s">
        <v>131</v>
      </c>
      <c r="R95" s="2" t="s">
        <v>20</v>
      </c>
      <c r="S95" s="2" t="s">
        <v>132</v>
      </c>
      <c r="T95" s="2" t="s">
        <v>132</v>
      </c>
      <c r="U95" s="2" t="s">
        <v>132</v>
      </c>
      <c r="V95" s="2" t="s">
        <v>815</v>
      </c>
      <c r="W95" s="2" t="s">
        <v>132</v>
      </c>
      <c r="X95" s="2" t="s">
        <v>132</v>
      </c>
      <c r="Y95" s="2" t="s">
        <v>413</v>
      </c>
      <c r="Z95" s="4">
        <v>251</v>
      </c>
      <c r="AA95" s="4">
        <f>=ROUNDDOWN(62.75,0)</f>
      </c>
      <c r="AB95" s="5">
        <v>4</v>
      </c>
      <c r="AC95" s="2" t="s">
        <v>132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163</v>
      </c>
      <c r="AQ95" s="8">
        <v>3696.84</v>
      </c>
      <c r="AR95" s="4">
        <v>844</v>
      </c>
      <c r="AS95" s="8">
        <v>19141.92</v>
      </c>
      <c r="AT95" s="7">
        <v>-0.8069</v>
      </c>
      <c r="AU95" s="7">
        <v>-0.8069</v>
      </c>
      <c r="AV95" s="4">
        <v>163</v>
      </c>
      <c r="AW95" s="8">
        <v>3696.84</v>
      </c>
      <c r="AX95" s="4">
        <v>844</v>
      </c>
      <c r="AY95" s="8">
        <v>19141.92</v>
      </c>
      <c r="AZ95" s="7">
        <v>-0.8069</v>
      </c>
      <c r="BA95" s="7">
        <v>-0.8069</v>
      </c>
      <c r="BB95" s="7">
        <v>1</v>
      </c>
      <c r="BC95" s="4">
        <v>163</v>
      </c>
      <c r="BD95" s="8">
        <v>3696.84</v>
      </c>
      <c r="BE95" s="4">
        <v>844</v>
      </c>
      <c r="BF95" s="8">
        <v>19141.92</v>
      </c>
      <c r="BG95" s="7">
        <v>-0.8069</v>
      </c>
      <c r="BH95" s="7">
        <v>-0.8069</v>
      </c>
      <c r="BI95" s="7">
        <v>1</v>
      </c>
      <c r="BJ95" s="4">
        <v>163</v>
      </c>
      <c r="BK95" s="8">
        <v>3696.84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132</v>
      </c>
      <c r="BV95" s="2" t="s">
        <v>132</v>
      </c>
      <c r="BW95" s="2" t="s">
        <v>132</v>
      </c>
      <c r="BX95" s="2" t="s">
        <v>132</v>
      </c>
      <c r="BY95" s="2" t="s">
        <v>132</v>
      </c>
      <c r="BZ95" s="2" t="s">
        <v>132</v>
      </c>
      <c r="CA95" s="4"/>
      <c r="CB95" s="8"/>
      <c r="CC95" s="4"/>
      <c r="CD95" s="8"/>
      <c r="CE95" s="7"/>
      <c r="CF95" s="7"/>
      <c r="CG95" s="2" t="s">
        <v>132</v>
      </c>
      <c r="CH95" s="2" t="s">
        <v>132</v>
      </c>
      <c r="CI95" s="2" t="s">
        <v>132</v>
      </c>
      <c r="CJ95" s="2" t="s">
        <v>132</v>
      </c>
      <c r="CK95" s="2" t="s">
        <v>132</v>
      </c>
      <c r="CL95" s="2" t="s">
        <v>132</v>
      </c>
      <c r="CM95" s="4"/>
      <c r="CN95" s="8"/>
      <c r="CO95" s="4"/>
      <c r="CP95" s="8"/>
      <c r="CQ95" s="7"/>
      <c r="CR95" s="7"/>
      <c r="CS95" s="2" t="s">
        <v>132</v>
      </c>
      <c r="CT95" s="2" t="s">
        <v>132</v>
      </c>
      <c r="CU95" s="2" t="s">
        <v>132</v>
      </c>
      <c r="CV95" s="2" t="s">
        <v>132</v>
      </c>
      <c r="CW95" s="2" t="s">
        <v>132</v>
      </c>
      <c r="CX95" s="2" t="s">
        <v>132</v>
      </c>
      <c r="CY95" s="4"/>
      <c r="CZ95" s="8"/>
      <c r="DA95" s="4"/>
      <c r="DB95" s="8"/>
      <c r="DC95" s="7"/>
      <c r="DD95" s="7"/>
      <c r="DE95" s="2" t="s">
        <v>132</v>
      </c>
      <c r="DF95" s="2" t="s">
        <v>132</v>
      </c>
      <c r="DG95" s="2" t="s">
        <v>132</v>
      </c>
      <c r="DH95" s="2" t="s">
        <v>132</v>
      </c>
      <c r="DI95" s="2" t="s">
        <v>132</v>
      </c>
      <c r="DJ95" s="2" t="s">
        <v>132</v>
      </c>
      <c r="DK95" s="4">
        <v>163</v>
      </c>
      <c r="DL95" s="8">
        <v>3696.84</v>
      </c>
      <c r="DM95" s="4">
        <v>844</v>
      </c>
      <c r="DN95" s="8">
        <v>19141.92</v>
      </c>
      <c r="DO95" s="7">
        <v>-0.8069</v>
      </c>
      <c r="DP95" s="7">
        <v>-0.8069</v>
      </c>
      <c r="DQ95" s="2" t="s">
        <v>140</v>
      </c>
      <c r="DR95" s="2" t="s">
        <v>129</v>
      </c>
      <c r="DS95" s="2" t="s">
        <v>1185</v>
      </c>
      <c r="DT95" s="2" t="s">
        <v>1186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132</v>
      </c>
      <c r="ED95" s="2" t="s">
        <v>132</v>
      </c>
      <c r="EE95" s="2" t="s">
        <v>132</v>
      </c>
      <c r="EF95" s="2" t="s">
        <v>132</v>
      </c>
      <c r="EG95" s="2" t="s">
        <v>132</v>
      </c>
      <c r="EH95" s="2" t="s">
        <v>132</v>
      </c>
      <c r="EI95" s="4"/>
      <c r="EJ95" s="8"/>
      <c r="EK95" s="4"/>
      <c r="EL95" s="8"/>
      <c r="EM95" s="7"/>
      <c r="EN95" s="7"/>
      <c r="EO95" s="2" t="s">
        <v>132</v>
      </c>
      <c r="EP95" s="2" t="s">
        <v>132</v>
      </c>
      <c r="EQ95" s="2" t="s">
        <v>132</v>
      </c>
      <c r="ER95" s="2" t="s">
        <v>132</v>
      </c>
      <c r="ES95" s="2" t="s">
        <v>132</v>
      </c>
      <c r="ET95" s="2" t="s">
        <v>132</v>
      </c>
      <c r="EU95" s="4"/>
      <c r="EV95" s="8"/>
      <c r="EW95" s="4"/>
      <c r="EX95" s="8"/>
      <c r="EY95" s="7"/>
      <c r="EZ95" s="7"/>
      <c r="FA95" s="2" t="s">
        <v>132</v>
      </c>
      <c r="FB95" s="2" t="s">
        <v>132</v>
      </c>
      <c r="FC95" s="2" t="s">
        <v>132</v>
      </c>
      <c r="FD95" s="2" t="s">
        <v>132</v>
      </c>
      <c r="FE95" s="2" t="s">
        <v>132</v>
      </c>
      <c r="FF95" s="2" t="s">
        <v>132</v>
      </c>
      <c r="FG95" s="4"/>
      <c r="FH95" s="8"/>
      <c r="FI95" s="4"/>
      <c r="FJ95" s="8"/>
      <c r="FK95" s="7"/>
      <c r="FL95" s="7"/>
      <c r="FM95" s="2" t="s">
        <v>132</v>
      </c>
      <c r="FN95" s="2" t="s">
        <v>132</v>
      </c>
      <c r="FO95" s="2" t="s">
        <v>132</v>
      </c>
      <c r="FP95" s="2" t="s">
        <v>132</v>
      </c>
      <c r="FQ95" s="2" t="s">
        <v>132</v>
      </c>
      <c r="FR95" s="2" t="s">
        <v>132</v>
      </c>
      <c r="FS95" s="4"/>
      <c r="FT95" s="8"/>
      <c r="FU95" s="4"/>
      <c r="FV95" s="8"/>
      <c r="FW95" s="7"/>
      <c r="FX95" s="7"/>
      <c r="FY95" s="2" t="s">
        <v>132</v>
      </c>
      <c r="FZ95" s="2" t="s">
        <v>132</v>
      </c>
      <c r="GA95" s="2" t="s">
        <v>132</v>
      </c>
      <c r="GB95" s="2" t="s">
        <v>132</v>
      </c>
      <c r="GC95" s="2" t="s">
        <v>132</v>
      </c>
      <c r="GD95" s="2" t="s">
        <v>132</v>
      </c>
      <c r="GE95" s="4"/>
      <c r="GF95" s="8"/>
      <c r="GG95" s="4"/>
      <c r="GH95" s="8"/>
      <c r="GI95" s="7"/>
      <c r="GJ95" s="7"/>
      <c r="GK95" s="2" t="s">
        <v>132</v>
      </c>
      <c r="GL95" s="2" t="s">
        <v>132</v>
      </c>
      <c r="GM95" s="2" t="s">
        <v>132</v>
      </c>
      <c r="GN95" s="2" t="s">
        <v>132</v>
      </c>
      <c r="GO95" s="2" t="s">
        <v>132</v>
      </c>
      <c r="GP95" s="2" t="s">
        <v>132</v>
      </c>
      <c r="GQ95" s="4"/>
      <c r="GR95" s="8"/>
      <c r="GS95" s="4"/>
      <c r="GT95" s="8"/>
      <c r="GU95" s="7"/>
      <c r="GV95" s="7"/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4"/>
      <c r="IB95" s="8"/>
      <c r="IC95" s="4"/>
      <c r="ID95" s="8"/>
      <c r="IE95" s="7"/>
      <c r="IF95" s="7"/>
      <c r="IG95" s="2" t="s">
        <v>132</v>
      </c>
      <c r="IH95" s="2" t="s">
        <v>132</v>
      </c>
      <c r="II95" s="2" t="s">
        <v>132</v>
      </c>
      <c r="IJ95" s="2" t="s">
        <v>132</v>
      </c>
      <c r="IK95" s="2" t="s">
        <v>132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132</v>
      </c>
      <c r="LN95" s="2" t="s">
        <v>132</v>
      </c>
      <c r="LO95" s="2" t="s">
        <v>132</v>
      </c>
      <c r="LP95" s="2" t="s">
        <v>132</v>
      </c>
      <c r="LQ95" s="2" t="s">
        <v>132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132</v>
      </c>
      <c r="RN95" s="2" t="s">
        <v>132</v>
      </c>
      <c r="RO95" s="2" t="s">
        <v>132</v>
      </c>
      <c r="RP95" s="2" t="s">
        <v>132</v>
      </c>
      <c r="RQ95" s="2" t="s">
        <v>132</v>
      </c>
      <c r="RR95" s="2" t="s">
        <v>132</v>
      </c>
    </row>
    <row r="96">
      <c r="A96" s="2" t="s">
        <v>1701</v>
      </c>
      <c r="B96" s="2" t="s">
        <v>121</v>
      </c>
      <c r="C96" s="2" t="s">
        <v>122</v>
      </c>
      <c r="D96" s="2" t="s">
        <v>1104</v>
      </c>
      <c r="E96" s="2" t="s">
        <v>1105</v>
      </c>
      <c r="F96" s="2" t="s">
        <v>1702</v>
      </c>
      <c r="G96" s="2" t="s">
        <v>1702</v>
      </c>
      <c r="H96" s="2" t="s">
        <v>1702</v>
      </c>
      <c r="I96" s="2" t="s">
        <v>1703</v>
      </c>
      <c r="J96" s="2" t="s">
        <v>127</v>
      </c>
      <c r="K96" s="2" t="s">
        <v>1704</v>
      </c>
      <c r="L96" s="3">
        <v>26.98</v>
      </c>
      <c r="M96" s="3">
        <v>28.33</v>
      </c>
      <c r="N96" s="3">
        <v>59.99</v>
      </c>
      <c r="O96" s="2" t="s">
        <v>727</v>
      </c>
      <c r="P96" s="2" t="s">
        <v>422</v>
      </c>
      <c r="Q96" s="2" t="s">
        <v>131</v>
      </c>
      <c r="R96" s="2" t="s">
        <v>132</v>
      </c>
      <c r="S96" s="2" t="s">
        <v>1705</v>
      </c>
      <c r="T96" s="2" t="s">
        <v>132</v>
      </c>
      <c r="U96" s="2" t="s">
        <v>315</v>
      </c>
      <c r="V96" s="2" t="s">
        <v>440</v>
      </c>
      <c r="W96" s="2" t="s">
        <v>187</v>
      </c>
      <c r="X96" s="2" t="s">
        <v>136</v>
      </c>
      <c r="Y96" s="2" t="s">
        <v>1497</v>
      </c>
      <c r="Z96" s="4"/>
      <c r="AA96" s="4">
        <f>=ROUNDDOWN({0},0)</f>
      </c>
      <c r="AB96" s="5"/>
      <c r="AC96" s="2" t="s">
        <v>132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134</v>
      </c>
      <c r="AQ96" s="8">
        <v>3571.89</v>
      </c>
      <c r="AR96" s="4">
        <v>181</v>
      </c>
      <c r="AS96" s="8">
        <v>5556.54</v>
      </c>
      <c r="AT96" s="7">
        <v>-0.2597</v>
      </c>
      <c r="AU96" s="7">
        <v>-0.3572</v>
      </c>
      <c r="AV96" s="4">
        <v>134</v>
      </c>
      <c r="AW96" s="8">
        <v>3571.89</v>
      </c>
      <c r="AX96" s="4">
        <v>181</v>
      </c>
      <c r="AY96" s="8">
        <v>5556.54</v>
      </c>
      <c r="AZ96" s="7">
        <v>-0.2597</v>
      </c>
      <c r="BA96" s="7">
        <v>-0.3572</v>
      </c>
      <c r="BB96" s="7">
        <v>1</v>
      </c>
      <c r="BC96" s="4">
        <v>134</v>
      </c>
      <c r="BD96" s="8">
        <v>3571.89</v>
      </c>
      <c r="BE96" s="4">
        <v>181</v>
      </c>
      <c r="BF96" s="8">
        <v>5556.54</v>
      </c>
      <c r="BG96" s="7">
        <v>-0.2597</v>
      </c>
      <c r="BH96" s="7">
        <v>-0.3572</v>
      </c>
      <c r="BI96" s="7">
        <v>1</v>
      </c>
      <c r="BJ96" s="4">
        <v>134</v>
      </c>
      <c r="BK96" s="8">
        <v>3571.89</v>
      </c>
      <c r="BL96" s="2" t="s">
        <v>1706</v>
      </c>
      <c r="BM96" s="7">
        <v>1</v>
      </c>
      <c r="BN96" s="7">
        <v>1</v>
      </c>
      <c r="BO96" s="4">
        <v>24</v>
      </c>
      <c r="BP96" s="8">
        <v>671.64</v>
      </c>
      <c r="BQ96" s="4">
        <v>20</v>
      </c>
      <c r="BR96" s="8">
        <v>593.4</v>
      </c>
      <c r="BS96" s="7">
        <v>0.2</v>
      </c>
      <c r="BT96" s="7">
        <v>0.1319</v>
      </c>
      <c r="BU96" s="2" t="s">
        <v>140</v>
      </c>
      <c r="BV96" s="2" t="s">
        <v>166</v>
      </c>
      <c r="BW96" s="2" t="s">
        <v>132</v>
      </c>
      <c r="BX96" s="2" t="s">
        <v>515</v>
      </c>
      <c r="BY96" s="2" t="s">
        <v>142</v>
      </c>
      <c r="BZ96" s="2" t="s">
        <v>132</v>
      </c>
      <c r="CA96" s="4">
        <v>10</v>
      </c>
      <c r="CB96" s="8">
        <v>187.4</v>
      </c>
      <c r="CC96" s="4">
        <v>12</v>
      </c>
      <c r="CD96" s="8">
        <v>323.64</v>
      </c>
      <c r="CE96" s="7">
        <v>-0.1667</v>
      </c>
      <c r="CF96" s="7">
        <v>-0.421</v>
      </c>
      <c r="CG96" s="2" t="s">
        <v>140</v>
      </c>
      <c r="CH96" s="2" t="s">
        <v>166</v>
      </c>
      <c r="CI96" s="2" t="s">
        <v>1499</v>
      </c>
      <c r="CJ96" s="2" t="s">
        <v>1651</v>
      </c>
      <c r="CK96" s="2" t="s">
        <v>142</v>
      </c>
      <c r="CL96" s="2" t="s">
        <v>132</v>
      </c>
      <c r="CM96" s="4">
        <v>4</v>
      </c>
      <c r="CN96" s="8">
        <v>165.18</v>
      </c>
      <c r="CO96" s="4">
        <v>28</v>
      </c>
      <c r="CP96" s="8">
        <v>1077.32</v>
      </c>
      <c r="CQ96" s="7">
        <v>-0.8571</v>
      </c>
      <c r="CR96" s="7">
        <v>-0.8467</v>
      </c>
      <c r="CS96" s="2" t="s">
        <v>140</v>
      </c>
      <c r="CT96" s="2" t="s">
        <v>166</v>
      </c>
      <c r="CU96" s="2" t="s">
        <v>1497</v>
      </c>
      <c r="CV96" s="2" t="s">
        <v>1651</v>
      </c>
      <c r="CW96" s="2" t="s">
        <v>142</v>
      </c>
      <c r="CX96" s="2" t="s">
        <v>132</v>
      </c>
      <c r="CY96" s="4">
        <v>19</v>
      </c>
      <c r="CZ96" s="8">
        <v>557.46</v>
      </c>
      <c r="DA96" s="4">
        <v>29</v>
      </c>
      <c r="DB96" s="8">
        <v>850.86</v>
      </c>
      <c r="DC96" s="7">
        <v>-0.3448</v>
      </c>
      <c r="DD96" s="7">
        <v>-0.3448</v>
      </c>
      <c r="DE96" s="2" t="s">
        <v>140</v>
      </c>
      <c r="DF96" s="2" t="s">
        <v>166</v>
      </c>
      <c r="DG96" s="2" t="s">
        <v>1707</v>
      </c>
      <c r="DH96" s="2" t="s">
        <v>1708</v>
      </c>
      <c r="DI96" s="2" t="s">
        <v>142</v>
      </c>
      <c r="DJ96" s="2" t="s">
        <v>132</v>
      </c>
      <c r="DK96" s="4">
        <v>12</v>
      </c>
      <c r="DL96" s="8">
        <v>341.52</v>
      </c>
      <c r="DM96" s="4">
        <v>38</v>
      </c>
      <c r="DN96" s="8">
        <v>1081.48</v>
      </c>
      <c r="DO96" s="7">
        <v>-0.6842</v>
      </c>
      <c r="DP96" s="7">
        <v>-0.6842</v>
      </c>
      <c r="DQ96" s="2" t="s">
        <v>140</v>
      </c>
      <c r="DR96" s="2" t="s">
        <v>166</v>
      </c>
      <c r="DS96" s="2" t="s">
        <v>982</v>
      </c>
      <c r="DT96" s="2" t="s">
        <v>1709</v>
      </c>
      <c r="DU96" s="2" t="s">
        <v>142</v>
      </c>
      <c r="DV96" s="2" t="s">
        <v>132</v>
      </c>
      <c r="DW96" s="4">
        <v>8</v>
      </c>
      <c r="DX96" s="8">
        <v>241.28</v>
      </c>
      <c r="DY96" s="4">
        <v>18</v>
      </c>
      <c r="DZ96" s="8">
        <v>542.88</v>
      </c>
      <c r="EA96" s="7">
        <v>-0.5556</v>
      </c>
      <c r="EB96" s="7">
        <v>-0.5556</v>
      </c>
      <c r="EC96" s="2" t="s">
        <v>140</v>
      </c>
      <c r="ED96" s="2" t="s">
        <v>166</v>
      </c>
      <c r="EE96" s="2" t="s">
        <v>1499</v>
      </c>
      <c r="EF96" s="2" t="s">
        <v>1356</v>
      </c>
      <c r="EG96" s="2" t="s">
        <v>142</v>
      </c>
      <c r="EH96" s="2" t="s">
        <v>132</v>
      </c>
      <c r="EI96" s="4">
        <v>30</v>
      </c>
      <c r="EJ96" s="8">
        <v>947.7</v>
      </c>
      <c r="EK96" s="4">
        <v>14</v>
      </c>
      <c r="EL96" s="8">
        <v>442.26</v>
      </c>
      <c r="EM96" s="7">
        <v>1.1429</v>
      </c>
      <c r="EN96" s="7">
        <v>1.1429</v>
      </c>
      <c r="EO96" s="2" t="s">
        <v>140</v>
      </c>
      <c r="EP96" s="2" t="s">
        <v>166</v>
      </c>
      <c r="EQ96" s="2" t="s">
        <v>986</v>
      </c>
      <c r="ER96" s="2" t="s">
        <v>1353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140</v>
      </c>
      <c r="FB96" s="2" t="s">
        <v>166</v>
      </c>
      <c r="FC96" s="2" t="s">
        <v>988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140</v>
      </c>
      <c r="FN96" s="2" t="s">
        <v>166</v>
      </c>
      <c r="FO96" s="2" t="s">
        <v>292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178</v>
      </c>
      <c r="FZ96" s="2" t="s">
        <v>166</v>
      </c>
      <c r="GA96" s="2" t="s">
        <v>132</v>
      </c>
      <c r="GB96" s="2" t="s">
        <v>132</v>
      </c>
      <c r="GC96" s="2" t="s">
        <v>142</v>
      </c>
      <c r="GD96" s="2" t="s">
        <v>132</v>
      </c>
      <c r="GE96" s="4">
        <v>2</v>
      </c>
      <c r="GF96" s="8">
        <v>58.68</v>
      </c>
      <c r="GG96" s="4">
        <v>3</v>
      </c>
      <c r="GH96" s="8">
        <v>88.02</v>
      </c>
      <c r="GI96" s="7">
        <v>-0.3333</v>
      </c>
      <c r="GJ96" s="7">
        <v>-0.3333</v>
      </c>
      <c r="GK96" s="2" t="s">
        <v>140</v>
      </c>
      <c r="GL96" s="2" t="s">
        <v>166</v>
      </c>
      <c r="GM96" s="2" t="s">
        <v>991</v>
      </c>
      <c r="GN96" s="2" t="s">
        <v>678</v>
      </c>
      <c r="GO96" s="2" t="s">
        <v>142</v>
      </c>
      <c r="GP96" s="2" t="s">
        <v>132</v>
      </c>
      <c r="GQ96" s="4">
        <v>23</v>
      </c>
      <c r="GR96" s="8">
        <v>339.85</v>
      </c>
      <c r="GS96" s="4">
        <v>2</v>
      </c>
      <c r="GT96" s="8">
        <v>56.66</v>
      </c>
      <c r="GU96" s="7">
        <v>10.5</v>
      </c>
      <c r="GV96" s="7">
        <v>4.9981</v>
      </c>
      <c r="GW96" s="2" t="s">
        <v>140</v>
      </c>
      <c r="GX96" s="2" t="s">
        <v>166</v>
      </c>
      <c r="GY96" s="2" t="s">
        <v>334</v>
      </c>
      <c r="GZ96" s="2" t="s">
        <v>1149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181</v>
      </c>
      <c r="HJ96" s="2" t="s">
        <v>166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>
        <v>2</v>
      </c>
      <c r="HR96" s="8">
        <v>58.86</v>
      </c>
      <c r="HS96" s="7">
        <v>-1</v>
      </c>
      <c r="HT96" s="7">
        <v>-1</v>
      </c>
      <c r="HU96" s="2" t="s">
        <v>140</v>
      </c>
      <c r="HV96" s="2" t="s">
        <v>166</v>
      </c>
      <c r="HW96" s="2" t="s">
        <v>1710</v>
      </c>
      <c r="HX96" s="2" t="s">
        <v>295</v>
      </c>
      <c r="HY96" s="2" t="s">
        <v>142</v>
      </c>
      <c r="HZ96" s="2" t="s">
        <v>132</v>
      </c>
      <c r="IA96" s="4"/>
      <c r="IB96" s="8"/>
      <c r="IC96" s="4">
        <v>4</v>
      </c>
      <c r="ID96" s="8">
        <v>113.32</v>
      </c>
      <c r="IE96" s="7">
        <v>-1</v>
      </c>
      <c r="IF96" s="7">
        <v>-1</v>
      </c>
      <c r="IG96" s="2" t="s">
        <v>140</v>
      </c>
      <c r="IH96" s="2" t="s">
        <v>166</v>
      </c>
      <c r="II96" s="2" t="s">
        <v>1506</v>
      </c>
      <c r="IJ96" s="2" t="s">
        <v>289</v>
      </c>
      <c r="IK96" s="2" t="s">
        <v>142</v>
      </c>
      <c r="IL96" s="2" t="s">
        <v>132</v>
      </c>
      <c r="IM96" s="4">
        <v>2</v>
      </c>
      <c r="IN96" s="8">
        <v>61.18</v>
      </c>
      <c r="IO96" s="4">
        <v>1</v>
      </c>
      <c r="IP96" s="8">
        <v>30.59</v>
      </c>
      <c r="IQ96" s="7">
        <v>1</v>
      </c>
      <c r="IR96" s="7">
        <v>1</v>
      </c>
      <c r="IS96" s="2" t="s">
        <v>140</v>
      </c>
      <c r="IT96" s="2" t="s">
        <v>166</v>
      </c>
      <c r="IU96" s="2" t="s">
        <v>614</v>
      </c>
      <c r="IV96" s="2" t="s">
        <v>523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178</v>
      </c>
      <c r="JF96" s="2" t="s">
        <v>166</v>
      </c>
      <c r="JG96" s="2" t="s">
        <v>132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140</v>
      </c>
      <c r="JR96" s="2" t="s">
        <v>166</v>
      </c>
      <c r="JS96" s="2" t="s">
        <v>1658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140</v>
      </c>
      <c r="KD96" s="2" t="s">
        <v>166</v>
      </c>
      <c r="KE96" s="2" t="s">
        <v>1499</v>
      </c>
      <c r="KF96" s="2" t="s">
        <v>1568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178</v>
      </c>
      <c r="KP96" s="2" t="s">
        <v>166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>
        <v>9</v>
      </c>
      <c r="KX96" s="8">
        <v>268.92</v>
      </c>
      <c r="KY96" s="7">
        <v>-1</v>
      </c>
      <c r="KZ96" s="7">
        <v>-1</v>
      </c>
      <c r="LA96" s="2" t="s">
        <v>140</v>
      </c>
      <c r="LB96" s="2" t="s">
        <v>166</v>
      </c>
      <c r="LC96" s="2" t="s">
        <v>993</v>
      </c>
      <c r="LD96" s="2" t="s">
        <v>1711</v>
      </c>
      <c r="LE96" s="2" t="s">
        <v>142</v>
      </c>
      <c r="LF96" s="2" t="s">
        <v>132</v>
      </c>
      <c r="LG96" s="4"/>
      <c r="LH96" s="8"/>
      <c r="LI96" s="4">
        <v>1</v>
      </c>
      <c r="LJ96" s="8">
        <v>28.33</v>
      </c>
      <c r="LK96" s="7">
        <v>-1</v>
      </c>
      <c r="LL96" s="7">
        <v>-1</v>
      </c>
      <c r="LM96" s="2" t="s">
        <v>140</v>
      </c>
      <c r="LN96" s="2" t="s">
        <v>166</v>
      </c>
      <c r="LO96" s="2" t="s">
        <v>1137</v>
      </c>
      <c r="LP96" s="2" t="s">
        <v>1517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159</v>
      </c>
      <c r="ML96" s="2" t="s">
        <v>166</v>
      </c>
      <c r="MM96" s="2" t="s">
        <v>132</v>
      </c>
      <c r="MN96" s="2" t="s">
        <v>132</v>
      </c>
      <c r="MO96" s="2" t="s">
        <v>142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178</v>
      </c>
      <c r="NV96" s="2" t="s">
        <v>166</v>
      </c>
      <c r="NW96" s="2" t="s">
        <v>132</v>
      </c>
      <c r="NX96" s="2" t="s">
        <v>132</v>
      </c>
      <c r="NY96" s="2" t="s">
        <v>142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181</v>
      </c>
      <c r="OT96" s="2" t="s">
        <v>166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181</v>
      </c>
      <c r="PF96" s="2" t="s">
        <v>166</v>
      </c>
      <c r="PG96" s="2" t="s">
        <v>132</v>
      </c>
      <c r="PH96" s="2" t="s">
        <v>132</v>
      </c>
      <c r="PI96" s="2" t="s">
        <v>142</v>
      </c>
      <c r="PJ96" s="2" t="s">
        <v>132</v>
      </c>
      <c r="PK96" s="4"/>
      <c r="PL96" s="8"/>
      <c r="PM96" s="4"/>
      <c r="PN96" s="8"/>
      <c r="PO96" s="7"/>
      <c r="PP96" s="7"/>
      <c r="PQ96" s="2" t="s">
        <v>178</v>
      </c>
      <c r="PR96" s="2" t="s">
        <v>166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140</v>
      </c>
      <c r="RB96" s="2" t="s">
        <v>166</v>
      </c>
      <c r="RC96" s="2" t="s">
        <v>1140</v>
      </c>
      <c r="RD96" s="2" t="s">
        <v>1712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178</v>
      </c>
      <c r="RN96" s="2" t="s">
        <v>166</v>
      </c>
      <c r="RO96" s="2" t="s">
        <v>132</v>
      </c>
      <c r="RP96" s="2" t="s">
        <v>132</v>
      </c>
      <c r="RQ96" s="2" t="s">
        <v>142</v>
      </c>
      <c r="RR96" s="2" t="s">
        <v>132</v>
      </c>
    </row>
    <row r="97">
      <c r="A97" s="2" t="s">
        <v>1713</v>
      </c>
      <c r="B97" s="2" t="s">
        <v>121</v>
      </c>
      <c r="C97" s="2" t="s">
        <v>122</v>
      </c>
      <c r="D97" s="2" t="s">
        <v>1104</v>
      </c>
      <c r="E97" s="2" t="s">
        <v>1105</v>
      </c>
      <c r="F97" s="2" t="s">
        <v>1714</v>
      </c>
      <c r="G97" s="2" t="s">
        <v>1714</v>
      </c>
      <c r="H97" s="2" t="s">
        <v>1714</v>
      </c>
      <c r="I97" s="2" t="s">
        <v>1715</v>
      </c>
      <c r="J97" s="2" t="s">
        <v>127</v>
      </c>
      <c r="K97" s="2" t="s">
        <v>128</v>
      </c>
      <c r="L97" s="3">
        <v>31.35</v>
      </c>
      <c r="M97" s="3">
        <v>32.92</v>
      </c>
      <c r="N97" s="3">
        <v>69.99</v>
      </c>
      <c r="O97" s="2" t="s">
        <v>727</v>
      </c>
      <c r="P97" s="2" t="s">
        <v>422</v>
      </c>
      <c r="Q97" s="2" t="s">
        <v>131</v>
      </c>
      <c r="R97" s="2" t="s">
        <v>132</v>
      </c>
      <c r="S97" s="2" t="s">
        <v>1716</v>
      </c>
      <c r="T97" s="2" t="s">
        <v>132</v>
      </c>
      <c r="U97" s="2" t="s">
        <v>468</v>
      </c>
      <c r="V97" s="2" t="s">
        <v>890</v>
      </c>
      <c r="W97" s="2" t="s">
        <v>136</v>
      </c>
      <c r="X97" s="2" t="s">
        <v>132</v>
      </c>
      <c r="Y97" s="2" t="s">
        <v>1717</v>
      </c>
      <c r="Z97" s="4">
        <v>19</v>
      </c>
      <c r="AA97" s="4">
        <f>=ROUNDDOWN(8.26086956521739,0)</f>
      </c>
      <c r="AB97" s="5">
        <v>2.3</v>
      </c>
      <c r="AC97" s="2" t="s">
        <v>132</v>
      </c>
      <c r="AD97" s="4"/>
      <c r="AE97" s="4"/>
      <c r="AF97" s="6">
        <v>63</v>
      </c>
      <c r="AG97" s="6"/>
      <c r="AH97" s="7">
        <v>0.9671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99</v>
      </c>
      <c r="AQ97" s="8">
        <v>3273.18</v>
      </c>
      <c r="AR97" s="4">
        <v>393</v>
      </c>
      <c r="AS97" s="8">
        <v>12237.93</v>
      </c>
      <c r="AT97" s="7">
        <v>-0.7481</v>
      </c>
      <c r="AU97" s="7">
        <v>-0.7325</v>
      </c>
      <c r="AV97" s="4">
        <v>99</v>
      </c>
      <c r="AW97" s="8">
        <v>3273.18</v>
      </c>
      <c r="AX97" s="4">
        <v>393</v>
      </c>
      <c r="AY97" s="8">
        <v>12237.93</v>
      </c>
      <c r="AZ97" s="7">
        <v>-0.7481</v>
      </c>
      <c r="BA97" s="7">
        <v>-0.7325</v>
      </c>
      <c r="BB97" s="7">
        <v>1</v>
      </c>
      <c r="BC97" s="4">
        <v>99</v>
      </c>
      <c r="BD97" s="8">
        <v>3273.18</v>
      </c>
      <c r="BE97" s="4">
        <v>393</v>
      </c>
      <c r="BF97" s="8">
        <v>12237.93</v>
      </c>
      <c r="BG97" s="7">
        <v>-0.7481</v>
      </c>
      <c r="BH97" s="7">
        <v>-0.7325</v>
      </c>
      <c r="BI97" s="7">
        <v>1</v>
      </c>
      <c r="BJ97" s="4">
        <v>99</v>
      </c>
      <c r="BK97" s="8">
        <v>3273.18</v>
      </c>
      <c r="BL97" s="2" t="s">
        <v>1718</v>
      </c>
      <c r="BM97" s="7">
        <v>1</v>
      </c>
      <c r="BN97" s="7">
        <v>1</v>
      </c>
      <c r="BO97" s="4">
        <v>5</v>
      </c>
      <c r="BP97" s="8">
        <v>148.95</v>
      </c>
      <c r="BQ97" s="4">
        <v>47</v>
      </c>
      <c r="BR97" s="8">
        <v>1313.92</v>
      </c>
      <c r="BS97" s="7">
        <v>-0.8936</v>
      </c>
      <c r="BT97" s="7">
        <v>-0.8866</v>
      </c>
      <c r="BU97" s="2" t="s">
        <v>140</v>
      </c>
      <c r="BV97" s="2" t="s">
        <v>129</v>
      </c>
      <c r="BW97" s="2" t="s">
        <v>132</v>
      </c>
      <c r="BX97" s="2" t="s">
        <v>1524</v>
      </c>
      <c r="BY97" s="2" t="s">
        <v>142</v>
      </c>
      <c r="BZ97" s="2" t="s">
        <v>132</v>
      </c>
      <c r="CA97" s="4">
        <v>1</v>
      </c>
      <c r="CB97" s="8">
        <v>27.53</v>
      </c>
      <c r="CC97" s="4"/>
      <c r="CD97" s="8"/>
      <c r="CE97" s="7"/>
      <c r="CF97" s="7"/>
      <c r="CG97" s="2" t="s">
        <v>140</v>
      </c>
      <c r="CH97" s="2" t="s">
        <v>129</v>
      </c>
      <c r="CI97" s="2" t="s">
        <v>319</v>
      </c>
      <c r="CJ97" s="2" t="s">
        <v>1719</v>
      </c>
      <c r="CK97" s="2" t="s">
        <v>142</v>
      </c>
      <c r="CL97" s="2" t="s">
        <v>132</v>
      </c>
      <c r="CM97" s="4">
        <v>9</v>
      </c>
      <c r="CN97" s="8">
        <v>336.01</v>
      </c>
      <c r="CO97" s="4">
        <v>8</v>
      </c>
      <c r="CP97" s="8">
        <v>286.03</v>
      </c>
      <c r="CQ97" s="7">
        <v>0.125</v>
      </c>
      <c r="CR97" s="7">
        <v>0.1747</v>
      </c>
      <c r="CS97" s="2" t="s">
        <v>140</v>
      </c>
      <c r="CT97" s="2" t="s">
        <v>129</v>
      </c>
      <c r="CU97" s="2" t="s">
        <v>319</v>
      </c>
      <c r="CV97" s="2" t="s">
        <v>1318</v>
      </c>
      <c r="CW97" s="2" t="s">
        <v>142</v>
      </c>
      <c r="CX97" s="2" t="s">
        <v>132</v>
      </c>
      <c r="CY97" s="4">
        <v>1</v>
      </c>
      <c r="CZ97" s="8">
        <v>31.1</v>
      </c>
      <c r="DA97" s="4">
        <v>19</v>
      </c>
      <c r="DB97" s="8">
        <v>570.96</v>
      </c>
      <c r="DC97" s="7">
        <v>-0.9474</v>
      </c>
      <c r="DD97" s="7">
        <v>-0.9455</v>
      </c>
      <c r="DE97" s="2" t="s">
        <v>140</v>
      </c>
      <c r="DF97" s="2" t="s">
        <v>166</v>
      </c>
      <c r="DG97" s="2" t="s">
        <v>933</v>
      </c>
      <c r="DH97" s="2" t="s">
        <v>1720</v>
      </c>
      <c r="DI97" s="2" t="s">
        <v>142</v>
      </c>
      <c r="DJ97" s="2" t="s">
        <v>132</v>
      </c>
      <c r="DK97" s="4">
        <v>28</v>
      </c>
      <c r="DL97" s="8">
        <v>896</v>
      </c>
      <c r="DM97" s="4">
        <v>211</v>
      </c>
      <c r="DN97" s="8">
        <v>6752</v>
      </c>
      <c r="DO97" s="7">
        <v>-0.8673</v>
      </c>
      <c r="DP97" s="7">
        <v>-0.8673</v>
      </c>
      <c r="DQ97" s="2" t="s">
        <v>140</v>
      </c>
      <c r="DR97" s="2" t="s">
        <v>129</v>
      </c>
      <c r="DS97" s="2" t="s">
        <v>319</v>
      </c>
      <c r="DT97" s="2" t="s">
        <v>1721</v>
      </c>
      <c r="DU97" s="2" t="s">
        <v>142</v>
      </c>
      <c r="DV97" s="2" t="s">
        <v>132</v>
      </c>
      <c r="DW97" s="4">
        <v>5</v>
      </c>
      <c r="DX97" s="8">
        <v>176.95</v>
      </c>
      <c r="DY97" s="4">
        <v>7</v>
      </c>
      <c r="DZ97" s="8">
        <v>225.19</v>
      </c>
      <c r="EA97" s="7">
        <v>-0.2857</v>
      </c>
      <c r="EB97" s="7">
        <v>-0.2142</v>
      </c>
      <c r="EC97" s="2" t="s">
        <v>140</v>
      </c>
      <c r="ED97" s="2" t="s">
        <v>129</v>
      </c>
      <c r="EE97" s="2" t="s">
        <v>1717</v>
      </c>
      <c r="EF97" s="2" t="s">
        <v>1722</v>
      </c>
      <c r="EG97" s="2" t="s">
        <v>142</v>
      </c>
      <c r="EH97" s="2" t="s">
        <v>132</v>
      </c>
      <c r="EI97" s="4">
        <v>16</v>
      </c>
      <c r="EJ97" s="8">
        <v>528</v>
      </c>
      <c r="EK97" s="4">
        <v>22</v>
      </c>
      <c r="EL97" s="8">
        <v>726</v>
      </c>
      <c r="EM97" s="7">
        <v>-0.2727</v>
      </c>
      <c r="EN97" s="7">
        <v>-0.2727</v>
      </c>
      <c r="EO97" s="2" t="s">
        <v>140</v>
      </c>
      <c r="EP97" s="2" t="s">
        <v>129</v>
      </c>
      <c r="EQ97" s="2" t="s">
        <v>1289</v>
      </c>
      <c r="ER97" s="2" t="s">
        <v>1175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166</v>
      </c>
      <c r="FC97" s="2" t="s">
        <v>1723</v>
      </c>
      <c r="FD97" s="2" t="s">
        <v>1272</v>
      </c>
      <c r="FE97" s="2" t="s">
        <v>142</v>
      </c>
      <c r="FF97" s="2" t="s">
        <v>132</v>
      </c>
      <c r="FG97" s="4">
        <v>3</v>
      </c>
      <c r="FH97" s="8">
        <v>98.76</v>
      </c>
      <c r="FI97" s="4"/>
      <c r="FJ97" s="8"/>
      <c r="FK97" s="7"/>
      <c r="FL97" s="7"/>
      <c r="FM97" s="2" t="s">
        <v>140</v>
      </c>
      <c r="FN97" s="2" t="s">
        <v>129</v>
      </c>
      <c r="FO97" s="2" t="s">
        <v>329</v>
      </c>
      <c r="FP97" s="2" t="s">
        <v>1724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178</v>
      </c>
      <c r="FZ97" s="2" t="s">
        <v>129</v>
      </c>
      <c r="GA97" s="2" t="s">
        <v>132</v>
      </c>
      <c r="GB97" s="2" t="s">
        <v>132</v>
      </c>
      <c r="GC97" s="2" t="s">
        <v>142</v>
      </c>
      <c r="GD97" s="2" t="s">
        <v>132</v>
      </c>
      <c r="GE97" s="4">
        <v>5</v>
      </c>
      <c r="GF97" s="8">
        <v>172.8</v>
      </c>
      <c r="GG97" s="4">
        <v>21</v>
      </c>
      <c r="GH97" s="8">
        <v>597.24</v>
      </c>
      <c r="GI97" s="7">
        <v>-0.7619</v>
      </c>
      <c r="GJ97" s="7">
        <v>-0.7107</v>
      </c>
      <c r="GK97" s="2" t="s">
        <v>140</v>
      </c>
      <c r="GL97" s="2" t="s">
        <v>129</v>
      </c>
      <c r="GM97" s="2" t="s">
        <v>1423</v>
      </c>
      <c r="GN97" s="2" t="s">
        <v>1725</v>
      </c>
      <c r="GO97" s="2" t="s">
        <v>142</v>
      </c>
      <c r="GP97" s="2" t="s">
        <v>132</v>
      </c>
      <c r="GQ97" s="4"/>
      <c r="GR97" s="8"/>
      <c r="GS97" s="4">
        <v>1</v>
      </c>
      <c r="GT97" s="8">
        <v>29.93</v>
      </c>
      <c r="GU97" s="7">
        <v>-1</v>
      </c>
      <c r="GV97" s="7">
        <v>-1</v>
      </c>
      <c r="GW97" s="2" t="s">
        <v>140</v>
      </c>
      <c r="GX97" s="2" t="s">
        <v>166</v>
      </c>
      <c r="GY97" s="2" t="s">
        <v>334</v>
      </c>
      <c r="GZ97" s="2" t="s">
        <v>1726</v>
      </c>
      <c r="HA97" s="2" t="s">
        <v>142</v>
      </c>
      <c r="HB97" s="2" t="s">
        <v>132</v>
      </c>
      <c r="HC97" s="4">
        <v>2</v>
      </c>
      <c r="HD97" s="8">
        <v>69.12</v>
      </c>
      <c r="HE97" s="4">
        <v>20</v>
      </c>
      <c r="HF97" s="8">
        <v>631.54</v>
      </c>
      <c r="HG97" s="7">
        <v>-0.9</v>
      </c>
      <c r="HH97" s="7">
        <v>-0.8906</v>
      </c>
      <c r="HI97" s="2" t="s">
        <v>140</v>
      </c>
      <c r="HJ97" s="2" t="s">
        <v>129</v>
      </c>
      <c r="HK97" s="2" t="s">
        <v>944</v>
      </c>
      <c r="HL97" s="2" t="s">
        <v>143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165</v>
      </c>
      <c r="HV97" s="2" t="s">
        <v>129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>
        <v>12</v>
      </c>
      <c r="IB97" s="8">
        <v>395.04</v>
      </c>
      <c r="IC97" s="4">
        <v>10</v>
      </c>
      <c r="ID97" s="8">
        <v>299.3</v>
      </c>
      <c r="IE97" s="7">
        <v>0.2</v>
      </c>
      <c r="IF97" s="7">
        <v>0.3199</v>
      </c>
      <c r="IG97" s="2" t="s">
        <v>140</v>
      </c>
      <c r="IH97" s="2" t="s">
        <v>166</v>
      </c>
      <c r="II97" s="2" t="s">
        <v>1727</v>
      </c>
      <c r="IJ97" s="2" t="s">
        <v>339</v>
      </c>
      <c r="IK97" s="2" t="s">
        <v>142</v>
      </c>
      <c r="IL97" s="2" t="s">
        <v>132</v>
      </c>
      <c r="IM97" s="4">
        <v>2</v>
      </c>
      <c r="IN97" s="8">
        <v>71.1</v>
      </c>
      <c r="IO97" s="4"/>
      <c r="IP97" s="8"/>
      <c r="IQ97" s="7"/>
      <c r="IR97" s="7"/>
      <c r="IS97" s="2" t="s">
        <v>140</v>
      </c>
      <c r="IT97" s="2" t="s">
        <v>129</v>
      </c>
      <c r="IU97" s="2" t="s">
        <v>363</v>
      </c>
      <c r="IV97" s="2" t="s">
        <v>1728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178</v>
      </c>
      <c r="JF97" s="2" t="s">
        <v>129</v>
      </c>
      <c r="JG97" s="2" t="s">
        <v>132</v>
      </c>
      <c r="JH97" s="2" t="s">
        <v>132</v>
      </c>
      <c r="JI97" s="2" t="s">
        <v>142</v>
      </c>
      <c r="JJ97" s="2" t="s">
        <v>132</v>
      </c>
      <c r="JK97" s="4"/>
      <c r="JL97" s="8"/>
      <c r="JM97" s="4">
        <v>1</v>
      </c>
      <c r="JN97" s="8">
        <v>32.32</v>
      </c>
      <c r="JO97" s="7">
        <v>-1</v>
      </c>
      <c r="JP97" s="7">
        <v>-1</v>
      </c>
      <c r="JQ97" s="2" t="s">
        <v>140</v>
      </c>
      <c r="JR97" s="2" t="s">
        <v>129</v>
      </c>
      <c r="JS97" s="2" t="s">
        <v>341</v>
      </c>
      <c r="JT97" s="2" t="s">
        <v>820</v>
      </c>
      <c r="JU97" s="2" t="s">
        <v>142</v>
      </c>
      <c r="JV97" s="2" t="s">
        <v>132</v>
      </c>
      <c r="JW97" s="4">
        <v>1</v>
      </c>
      <c r="JX97" s="8">
        <v>34.99</v>
      </c>
      <c r="JY97" s="4"/>
      <c r="JZ97" s="8"/>
      <c r="KA97" s="7"/>
      <c r="KB97" s="7"/>
      <c r="KC97" s="2" t="s">
        <v>140</v>
      </c>
      <c r="KD97" s="2" t="s">
        <v>129</v>
      </c>
      <c r="KE97" s="2" t="s">
        <v>1729</v>
      </c>
      <c r="KF97" s="2" t="s">
        <v>1730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140</v>
      </c>
      <c r="KP97" s="2" t="s">
        <v>166</v>
      </c>
      <c r="KQ97" s="2" t="s">
        <v>575</v>
      </c>
      <c r="KR97" s="2" t="s">
        <v>132</v>
      </c>
      <c r="KS97" s="2" t="s">
        <v>142</v>
      </c>
      <c r="KT97" s="2" t="s">
        <v>132</v>
      </c>
      <c r="KU97" s="4">
        <v>9</v>
      </c>
      <c r="KV97" s="8">
        <v>286.83</v>
      </c>
      <c r="KW97" s="4">
        <v>23</v>
      </c>
      <c r="KX97" s="8">
        <v>683.71</v>
      </c>
      <c r="KY97" s="7">
        <v>-0.6087</v>
      </c>
      <c r="KZ97" s="7">
        <v>-0.5805</v>
      </c>
      <c r="LA97" s="2" t="s">
        <v>140</v>
      </c>
      <c r="LB97" s="2" t="s">
        <v>177</v>
      </c>
      <c r="LC97" s="2" t="s">
        <v>1200</v>
      </c>
      <c r="LD97" s="2" t="s">
        <v>1731</v>
      </c>
      <c r="LE97" s="2" t="s">
        <v>142</v>
      </c>
      <c r="LF97" s="2" t="s">
        <v>132</v>
      </c>
      <c r="LG97" s="4"/>
      <c r="LH97" s="8"/>
      <c r="LI97" s="4">
        <v>3</v>
      </c>
      <c r="LJ97" s="8">
        <v>89.79</v>
      </c>
      <c r="LK97" s="7">
        <v>-1</v>
      </c>
      <c r="LL97" s="7">
        <v>-1</v>
      </c>
      <c r="LM97" s="2" t="s">
        <v>140</v>
      </c>
      <c r="LN97" s="2" t="s">
        <v>129</v>
      </c>
      <c r="LO97" s="2" t="s">
        <v>1430</v>
      </c>
      <c r="LP97" s="2" t="s">
        <v>1232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182</v>
      </c>
      <c r="LZ97" s="2" t="s">
        <v>166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159</v>
      </c>
      <c r="ML97" s="2" t="s">
        <v>129</v>
      </c>
      <c r="MM97" s="2" t="s">
        <v>132</v>
      </c>
      <c r="MN97" s="2" t="s">
        <v>132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178</v>
      </c>
      <c r="NV97" s="2" t="s">
        <v>129</v>
      </c>
      <c r="NW97" s="2" t="s">
        <v>132</v>
      </c>
      <c r="NX97" s="2" t="s">
        <v>132</v>
      </c>
      <c r="NY97" s="2" t="s">
        <v>142</v>
      </c>
      <c r="NZ97" s="2" t="s">
        <v>132</v>
      </c>
      <c r="OA97" s="4"/>
      <c r="OB97" s="8"/>
      <c r="OC97" s="4"/>
      <c r="OD97" s="8"/>
      <c r="OE97" s="7"/>
      <c r="OF97" s="7"/>
      <c r="OG97" s="2" t="s">
        <v>178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181</v>
      </c>
      <c r="PF97" s="2" t="s">
        <v>129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178</v>
      </c>
      <c r="PR97" s="2" t="s">
        <v>166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178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140</v>
      </c>
      <c r="RB97" s="2" t="s">
        <v>166</v>
      </c>
      <c r="RC97" s="2" t="s">
        <v>957</v>
      </c>
      <c r="RD97" s="2" t="s">
        <v>1732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178</v>
      </c>
      <c r="RN97" s="2" t="s">
        <v>129</v>
      </c>
      <c r="RO97" s="2" t="s">
        <v>132</v>
      </c>
      <c r="RP97" s="2" t="s">
        <v>132</v>
      </c>
      <c r="RQ97" s="2" t="s">
        <v>142</v>
      </c>
      <c r="RR97" s="2" t="s">
        <v>183</v>
      </c>
    </row>
    <row r="98">
      <c r="A98" s="2" t="s">
        <v>1733</v>
      </c>
      <c r="B98" s="2" t="s">
        <v>121</v>
      </c>
      <c r="C98" s="2" t="s">
        <v>122</v>
      </c>
      <c r="D98" s="2" t="s">
        <v>1104</v>
      </c>
      <c r="E98" s="2" t="s">
        <v>1105</v>
      </c>
      <c r="F98" s="2" t="s">
        <v>1734</v>
      </c>
      <c r="G98" s="2" t="s">
        <v>1734</v>
      </c>
      <c r="H98" s="2" t="s">
        <v>1734</v>
      </c>
      <c r="I98" s="2" t="s">
        <v>1183</v>
      </c>
      <c r="J98" s="2" t="s">
        <v>127</v>
      </c>
      <c r="K98" s="2" t="s">
        <v>281</v>
      </c>
      <c r="L98" s="3">
        <v>18</v>
      </c>
      <c r="M98" s="3">
        <v>18.9</v>
      </c>
      <c r="N98" s="3"/>
      <c r="O98" s="2" t="s">
        <v>655</v>
      </c>
      <c r="P98" s="2" t="s">
        <v>1074</v>
      </c>
      <c r="Q98" s="2" t="s">
        <v>131</v>
      </c>
      <c r="R98" s="2" t="s">
        <v>20</v>
      </c>
      <c r="S98" s="2" t="s">
        <v>132</v>
      </c>
      <c r="T98" s="2" t="s">
        <v>132</v>
      </c>
      <c r="U98" s="2" t="s">
        <v>132</v>
      </c>
      <c r="V98" s="2" t="s">
        <v>815</v>
      </c>
      <c r="W98" s="2" t="s">
        <v>132</v>
      </c>
      <c r="X98" s="2" t="s">
        <v>132</v>
      </c>
      <c r="Y98" s="2" t="s">
        <v>413</v>
      </c>
      <c r="Z98" s="4">
        <v>115</v>
      </c>
      <c r="AA98" s="4">
        <f>=ROUNDDOWN(115,0)</f>
      </c>
      <c r="AB98" s="5">
        <v>1</v>
      </c>
      <c r="AC98" s="2" t="s">
        <v>132</v>
      </c>
      <c r="AD98" s="4"/>
      <c r="AE98" s="4"/>
      <c r="AF98" s="6"/>
      <c r="AG98" s="6">
        <v>46</v>
      </c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113</v>
      </c>
      <c r="AQ98" s="8">
        <v>2562.84</v>
      </c>
      <c r="AR98" s="4">
        <v>373</v>
      </c>
      <c r="AS98" s="8">
        <v>8459.64</v>
      </c>
      <c r="AT98" s="7">
        <v>-0.6971</v>
      </c>
      <c r="AU98" s="7">
        <v>-0.6971</v>
      </c>
      <c r="AV98" s="4">
        <v>113</v>
      </c>
      <c r="AW98" s="8">
        <v>2562.84</v>
      </c>
      <c r="AX98" s="4">
        <v>373</v>
      </c>
      <c r="AY98" s="8">
        <v>8459.64</v>
      </c>
      <c r="AZ98" s="7">
        <v>-0.6971</v>
      </c>
      <c r="BA98" s="7">
        <v>-0.6971</v>
      </c>
      <c r="BB98" s="7">
        <v>1</v>
      </c>
      <c r="BC98" s="4">
        <v>113</v>
      </c>
      <c r="BD98" s="8">
        <v>2562.84</v>
      </c>
      <c r="BE98" s="4">
        <v>373</v>
      </c>
      <c r="BF98" s="8">
        <v>8459.64</v>
      </c>
      <c r="BG98" s="7">
        <v>-0.6971</v>
      </c>
      <c r="BH98" s="7">
        <v>-0.6971</v>
      </c>
      <c r="BI98" s="7">
        <v>1</v>
      </c>
      <c r="BJ98" s="4">
        <v>113</v>
      </c>
      <c r="BK98" s="8">
        <v>2562.84</v>
      </c>
      <c r="BL98" s="2" t="s">
        <v>20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132</v>
      </c>
      <c r="BV98" s="2" t="s">
        <v>132</v>
      </c>
      <c r="BW98" s="2" t="s">
        <v>132</v>
      </c>
      <c r="BX98" s="2" t="s">
        <v>132</v>
      </c>
      <c r="BY98" s="2" t="s">
        <v>132</v>
      </c>
      <c r="BZ98" s="2" t="s">
        <v>132</v>
      </c>
      <c r="CA98" s="4"/>
      <c r="CB98" s="8"/>
      <c r="CC98" s="4"/>
      <c r="CD98" s="8"/>
      <c r="CE98" s="7"/>
      <c r="CF98" s="7"/>
      <c r="CG98" s="2" t="s">
        <v>132</v>
      </c>
      <c r="CH98" s="2" t="s">
        <v>132</v>
      </c>
      <c r="CI98" s="2" t="s">
        <v>132</v>
      </c>
      <c r="CJ98" s="2" t="s">
        <v>132</v>
      </c>
      <c r="CK98" s="2" t="s">
        <v>132</v>
      </c>
      <c r="CL98" s="2" t="s">
        <v>132</v>
      </c>
      <c r="CM98" s="4"/>
      <c r="CN98" s="8"/>
      <c r="CO98" s="4"/>
      <c r="CP98" s="8"/>
      <c r="CQ98" s="7"/>
      <c r="CR98" s="7"/>
      <c r="CS98" s="2" t="s">
        <v>132</v>
      </c>
      <c r="CT98" s="2" t="s">
        <v>132</v>
      </c>
      <c r="CU98" s="2" t="s">
        <v>132</v>
      </c>
      <c r="CV98" s="2" t="s">
        <v>132</v>
      </c>
      <c r="CW98" s="2" t="s">
        <v>132</v>
      </c>
      <c r="CX98" s="2" t="s">
        <v>132</v>
      </c>
      <c r="CY98" s="4"/>
      <c r="CZ98" s="8"/>
      <c r="DA98" s="4"/>
      <c r="DB98" s="8"/>
      <c r="DC98" s="7"/>
      <c r="DD98" s="7"/>
      <c r="DE98" s="2" t="s">
        <v>132</v>
      </c>
      <c r="DF98" s="2" t="s">
        <v>132</v>
      </c>
      <c r="DG98" s="2" t="s">
        <v>132</v>
      </c>
      <c r="DH98" s="2" t="s">
        <v>132</v>
      </c>
      <c r="DI98" s="2" t="s">
        <v>132</v>
      </c>
      <c r="DJ98" s="2" t="s">
        <v>132</v>
      </c>
      <c r="DK98" s="4">
        <v>113</v>
      </c>
      <c r="DL98" s="8">
        <v>2562.84</v>
      </c>
      <c r="DM98" s="4">
        <v>373</v>
      </c>
      <c r="DN98" s="8">
        <v>8459.64</v>
      </c>
      <c r="DO98" s="7">
        <v>-0.6971</v>
      </c>
      <c r="DP98" s="7">
        <v>-0.6971</v>
      </c>
      <c r="DQ98" s="2" t="s">
        <v>140</v>
      </c>
      <c r="DR98" s="2" t="s">
        <v>129</v>
      </c>
      <c r="DS98" s="2" t="s">
        <v>1185</v>
      </c>
      <c r="DT98" s="2" t="s">
        <v>1186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132</v>
      </c>
      <c r="ED98" s="2" t="s">
        <v>132</v>
      </c>
      <c r="EE98" s="2" t="s">
        <v>132</v>
      </c>
      <c r="EF98" s="2" t="s">
        <v>132</v>
      </c>
      <c r="EG98" s="2" t="s">
        <v>132</v>
      </c>
      <c r="EH98" s="2" t="s">
        <v>132</v>
      </c>
      <c r="EI98" s="4"/>
      <c r="EJ98" s="8"/>
      <c r="EK98" s="4"/>
      <c r="EL98" s="8"/>
      <c r="EM98" s="7"/>
      <c r="EN98" s="7"/>
      <c r="EO98" s="2" t="s">
        <v>132</v>
      </c>
      <c r="EP98" s="2" t="s">
        <v>132</v>
      </c>
      <c r="EQ98" s="2" t="s">
        <v>132</v>
      </c>
      <c r="ER98" s="2" t="s">
        <v>132</v>
      </c>
      <c r="ES98" s="2" t="s">
        <v>132</v>
      </c>
      <c r="ET98" s="2" t="s">
        <v>132</v>
      </c>
      <c r="EU98" s="4"/>
      <c r="EV98" s="8"/>
      <c r="EW98" s="4"/>
      <c r="EX98" s="8"/>
      <c r="EY98" s="7"/>
      <c r="EZ98" s="7"/>
      <c r="FA98" s="2" t="s">
        <v>132</v>
      </c>
      <c r="FB98" s="2" t="s">
        <v>132</v>
      </c>
      <c r="FC98" s="2" t="s">
        <v>132</v>
      </c>
      <c r="FD98" s="2" t="s">
        <v>132</v>
      </c>
      <c r="FE98" s="2" t="s">
        <v>132</v>
      </c>
      <c r="FF98" s="2" t="s">
        <v>132</v>
      </c>
      <c r="FG98" s="4"/>
      <c r="FH98" s="8"/>
      <c r="FI98" s="4"/>
      <c r="FJ98" s="8"/>
      <c r="FK98" s="7"/>
      <c r="FL98" s="7"/>
      <c r="FM98" s="2" t="s">
        <v>132</v>
      </c>
      <c r="FN98" s="2" t="s">
        <v>132</v>
      </c>
      <c r="FO98" s="2" t="s">
        <v>132</v>
      </c>
      <c r="FP98" s="2" t="s">
        <v>132</v>
      </c>
      <c r="FQ98" s="2" t="s">
        <v>132</v>
      </c>
      <c r="FR98" s="2" t="s">
        <v>132</v>
      </c>
      <c r="FS98" s="4"/>
      <c r="FT98" s="8"/>
      <c r="FU98" s="4"/>
      <c r="FV98" s="8"/>
      <c r="FW98" s="7"/>
      <c r="FX98" s="7"/>
      <c r="FY98" s="2" t="s">
        <v>132</v>
      </c>
      <c r="FZ98" s="2" t="s">
        <v>132</v>
      </c>
      <c r="GA98" s="2" t="s">
        <v>132</v>
      </c>
      <c r="GB98" s="2" t="s">
        <v>132</v>
      </c>
      <c r="GC98" s="2" t="s">
        <v>132</v>
      </c>
      <c r="GD98" s="2" t="s">
        <v>132</v>
      </c>
      <c r="GE98" s="4"/>
      <c r="GF98" s="8"/>
      <c r="GG98" s="4"/>
      <c r="GH98" s="8"/>
      <c r="GI98" s="7"/>
      <c r="GJ98" s="7"/>
      <c r="GK98" s="2" t="s">
        <v>132</v>
      </c>
      <c r="GL98" s="2" t="s">
        <v>132</v>
      </c>
      <c r="GM98" s="2" t="s">
        <v>132</v>
      </c>
      <c r="GN98" s="2" t="s">
        <v>132</v>
      </c>
      <c r="GO98" s="2" t="s">
        <v>132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132</v>
      </c>
      <c r="HJ98" s="2" t="s">
        <v>132</v>
      </c>
      <c r="HK98" s="2" t="s">
        <v>132</v>
      </c>
      <c r="HL98" s="2" t="s">
        <v>132</v>
      </c>
      <c r="HM98" s="2" t="s">
        <v>132</v>
      </c>
      <c r="HN98" s="2" t="s">
        <v>132</v>
      </c>
      <c r="HO98" s="4"/>
      <c r="HP98" s="8"/>
      <c r="HQ98" s="4"/>
      <c r="HR98" s="8"/>
      <c r="HS98" s="7"/>
      <c r="HT98" s="7"/>
      <c r="HU98" s="2" t="s">
        <v>132</v>
      </c>
      <c r="HV98" s="2" t="s">
        <v>132</v>
      </c>
      <c r="HW98" s="2" t="s">
        <v>132</v>
      </c>
      <c r="HX98" s="2" t="s">
        <v>132</v>
      </c>
      <c r="HY98" s="2" t="s">
        <v>132</v>
      </c>
      <c r="HZ98" s="2" t="s">
        <v>132</v>
      </c>
      <c r="IA98" s="4"/>
      <c r="IB98" s="8"/>
      <c r="IC98" s="4"/>
      <c r="ID98" s="8"/>
      <c r="IE98" s="7"/>
      <c r="IF98" s="7"/>
      <c r="IG98" s="2" t="s">
        <v>132</v>
      </c>
      <c r="IH98" s="2" t="s">
        <v>132</v>
      </c>
      <c r="II98" s="2" t="s">
        <v>132</v>
      </c>
      <c r="IJ98" s="2" t="s">
        <v>132</v>
      </c>
      <c r="IK98" s="2" t="s">
        <v>132</v>
      </c>
      <c r="IL98" s="2" t="s">
        <v>132</v>
      </c>
      <c r="IM98" s="4"/>
      <c r="IN98" s="8"/>
      <c r="IO98" s="4"/>
      <c r="IP98" s="8"/>
      <c r="IQ98" s="7"/>
      <c r="IR98" s="7"/>
      <c r="IS98" s="2" t="s">
        <v>132</v>
      </c>
      <c r="IT98" s="2" t="s">
        <v>132</v>
      </c>
      <c r="IU98" s="2" t="s">
        <v>132</v>
      </c>
      <c r="IV98" s="2" t="s">
        <v>132</v>
      </c>
      <c r="IW98" s="2" t="s">
        <v>132</v>
      </c>
      <c r="IX98" s="2" t="s">
        <v>132</v>
      </c>
      <c r="IY98" s="4"/>
      <c r="IZ98" s="8"/>
      <c r="JA98" s="4"/>
      <c r="JB98" s="8"/>
      <c r="JC98" s="7"/>
      <c r="JD98" s="7"/>
      <c r="JE98" s="2" t="s">
        <v>132</v>
      </c>
      <c r="JF98" s="2" t="s">
        <v>132</v>
      </c>
      <c r="JG98" s="2" t="s">
        <v>132</v>
      </c>
      <c r="JH98" s="2" t="s">
        <v>132</v>
      </c>
      <c r="JI98" s="2" t="s">
        <v>132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132</v>
      </c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132</v>
      </c>
      <c r="RN98" s="2" t="s">
        <v>132</v>
      </c>
      <c r="RO98" s="2" t="s">
        <v>132</v>
      </c>
      <c r="RP98" s="2" t="s">
        <v>132</v>
      </c>
      <c r="RQ98" s="2" t="s">
        <v>132</v>
      </c>
      <c r="RR98" s="2" t="s">
        <v>132</v>
      </c>
    </row>
    <row r="99">
      <c r="A99" s="2" t="s">
        <v>1735</v>
      </c>
      <c r="B99" s="2" t="s">
        <v>121</v>
      </c>
      <c r="C99" s="2" t="s">
        <v>122</v>
      </c>
      <c r="D99" s="2" t="s">
        <v>1104</v>
      </c>
      <c r="E99" s="2" t="s">
        <v>1105</v>
      </c>
      <c r="F99" s="2" t="s">
        <v>1736</v>
      </c>
      <c r="G99" s="2" t="s">
        <v>1736</v>
      </c>
      <c r="H99" s="2" t="s">
        <v>1736</v>
      </c>
      <c r="I99" s="2" t="s">
        <v>1737</v>
      </c>
      <c r="J99" s="2" t="s">
        <v>127</v>
      </c>
      <c r="K99" s="2" t="s">
        <v>1738</v>
      </c>
      <c r="L99" s="3">
        <v>49.37</v>
      </c>
      <c r="M99" s="3">
        <v>51.84</v>
      </c>
      <c r="N99" s="3">
        <v>191.5</v>
      </c>
      <c r="O99" s="2" t="s">
        <v>727</v>
      </c>
      <c r="P99" s="2" t="s">
        <v>1452</v>
      </c>
      <c r="Q99" s="2" t="s">
        <v>131</v>
      </c>
      <c r="R99" s="2" t="s">
        <v>18</v>
      </c>
      <c r="S99" s="2" t="s">
        <v>132</v>
      </c>
      <c r="T99" s="2" t="s">
        <v>132</v>
      </c>
      <c r="U99" s="2" t="s">
        <v>468</v>
      </c>
      <c r="V99" s="2" t="s">
        <v>1739</v>
      </c>
      <c r="W99" s="2" t="s">
        <v>247</v>
      </c>
      <c r="X99" s="2" t="s">
        <v>1079</v>
      </c>
      <c r="Y99" s="2" t="s">
        <v>690</v>
      </c>
      <c r="Z99" s="4">
        <v>15</v>
      </c>
      <c r="AA99" s="4">
        <f>=ROUNDDOWN(7.5,0)</f>
      </c>
      <c r="AB99" s="5">
        <v>2</v>
      </c>
      <c r="AC99" s="2" t="s">
        <v>132</v>
      </c>
      <c r="AD99" s="4"/>
      <c r="AE99" s="4"/>
      <c r="AF99" s="6"/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24</v>
      </c>
      <c r="AQ99" s="8">
        <v>2344.9</v>
      </c>
      <c r="AR99" s="4"/>
      <c r="AS99" s="8"/>
      <c r="AT99" s="7"/>
      <c r="AU99" s="7"/>
      <c r="AV99" s="4">
        <v>24</v>
      </c>
      <c r="AW99" s="8">
        <v>2344.9</v>
      </c>
      <c r="AX99" s="4"/>
      <c r="AY99" s="8"/>
      <c r="AZ99" s="7"/>
      <c r="BA99" s="7"/>
      <c r="BB99" s="7">
        <v>1</v>
      </c>
      <c r="BC99" s="4">
        <v>24</v>
      </c>
      <c r="BD99" s="8">
        <v>2344.9</v>
      </c>
      <c r="BE99" s="4"/>
      <c r="BF99" s="8"/>
      <c r="BG99" s="7"/>
      <c r="BH99" s="7"/>
      <c r="BI99" s="7">
        <v>1</v>
      </c>
      <c r="BJ99" s="4">
        <v>24</v>
      </c>
      <c r="BK99" s="8">
        <v>2344.9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132</v>
      </c>
      <c r="BV99" s="2" t="s">
        <v>132</v>
      </c>
      <c r="BW99" s="2" t="s">
        <v>132</v>
      </c>
      <c r="BX99" s="2" t="s">
        <v>132</v>
      </c>
      <c r="BY99" s="2" t="s">
        <v>132</v>
      </c>
      <c r="BZ99" s="2" t="s">
        <v>132</v>
      </c>
      <c r="CA99" s="4"/>
      <c r="CB99" s="8"/>
      <c r="CC99" s="4"/>
      <c r="CD99" s="8"/>
      <c r="CE99" s="7"/>
      <c r="CF99" s="7"/>
      <c r="CG99" s="2" t="s">
        <v>132</v>
      </c>
      <c r="CH99" s="2" t="s">
        <v>132</v>
      </c>
      <c r="CI99" s="2" t="s">
        <v>132</v>
      </c>
      <c r="CJ99" s="2" t="s">
        <v>132</v>
      </c>
      <c r="CK99" s="2" t="s">
        <v>132</v>
      </c>
      <c r="CL99" s="2" t="s">
        <v>132</v>
      </c>
      <c r="CM99" s="4">
        <v>24</v>
      </c>
      <c r="CN99" s="8">
        <v>2344.9</v>
      </c>
      <c r="CO99" s="4"/>
      <c r="CP99" s="8"/>
      <c r="CQ99" s="7"/>
      <c r="CR99" s="7"/>
      <c r="CS99" s="2" t="s">
        <v>140</v>
      </c>
      <c r="CT99" s="2" t="s">
        <v>129</v>
      </c>
      <c r="CU99" s="2" t="s">
        <v>690</v>
      </c>
      <c r="CV99" s="2" t="s">
        <v>849</v>
      </c>
      <c r="CW99" s="2" t="s">
        <v>142</v>
      </c>
      <c r="CX99" s="2" t="s">
        <v>132</v>
      </c>
      <c r="CY99" s="4"/>
      <c r="CZ99" s="8"/>
      <c r="DA99" s="4"/>
      <c r="DB99" s="8"/>
      <c r="DC99" s="7"/>
      <c r="DD99" s="7"/>
      <c r="DE99" s="2" t="s">
        <v>132</v>
      </c>
      <c r="DF99" s="2" t="s">
        <v>132</v>
      </c>
      <c r="DG99" s="2" t="s">
        <v>132</v>
      </c>
      <c r="DH99" s="2" t="s">
        <v>132</v>
      </c>
      <c r="DI99" s="2" t="s">
        <v>132</v>
      </c>
      <c r="DJ99" s="2" t="s">
        <v>132</v>
      </c>
      <c r="DK99" s="4"/>
      <c r="DL99" s="8"/>
      <c r="DM99" s="4"/>
      <c r="DN99" s="8"/>
      <c r="DO99" s="7"/>
      <c r="DP99" s="7"/>
      <c r="DQ99" s="2" t="s">
        <v>132</v>
      </c>
      <c r="DR99" s="2" t="s">
        <v>132</v>
      </c>
      <c r="DS99" s="2" t="s">
        <v>132</v>
      </c>
      <c r="DT99" s="2" t="s">
        <v>132</v>
      </c>
      <c r="DU99" s="2" t="s">
        <v>132</v>
      </c>
      <c r="DV99" s="2" t="s">
        <v>132</v>
      </c>
      <c r="DW99" s="4"/>
      <c r="DX99" s="8"/>
      <c r="DY99" s="4"/>
      <c r="DZ99" s="8"/>
      <c r="EA99" s="7"/>
      <c r="EB99" s="7"/>
      <c r="EC99" s="2" t="s">
        <v>132</v>
      </c>
      <c r="ED99" s="2" t="s">
        <v>132</v>
      </c>
      <c r="EE99" s="2" t="s">
        <v>132</v>
      </c>
      <c r="EF99" s="2" t="s">
        <v>132</v>
      </c>
      <c r="EG99" s="2" t="s">
        <v>132</v>
      </c>
      <c r="EH99" s="2" t="s">
        <v>132</v>
      </c>
      <c r="EI99" s="4"/>
      <c r="EJ99" s="8"/>
      <c r="EK99" s="4"/>
      <c r="EL99" s="8"/>
      <c r="EM99" s="7"/>
      <c r="EN99" s="7"/>
      <c r="EO99" s="2" t="s">
        <v>132</v>
      </c>
      <c r="EP99" s="2" t="s">
        <v>132</v>
      </c>
      <c r="EQ99" s="2" t="s">
        <v>132</v>
      </c>
      <c r="ER99" s="2" t="s">
        <v>132</v>
      </c>
      <c r="ES99" s="2" t="s">
        <v>132</v>
      </c>
      <c r="ET99" s="2" t="s">
        <v>132</v>
      </c>
      <c r="EU99" s="4"/>
      <c r="EV99" s="8"/>
      <c r="EW99" s="4"/>
      <c r="EX99" s="8"/>
      <c r="EY99" s="7"/>
      <c r="EZ99" s="7"/>
      <c r="FA99" s="2" t="s">
        <v>132</v>
      </c>
      <c r="FB99" s="2" t="s">
        <v>132</v>
      </c>
      <c r="FC99" s="2" t="s">
        <v>132</v>
      </c>
      <c r="FD99" s="2" t="s">
        <v>132</v>
      </c>
      <c r="FE99" s="2" t="s">
        <v>132</v>
      </c>
      <c r="FF99" s="2" t="s">
        <v>132</v>
      </c>
      <c r="FG99" s="4"/>
      <c r="FH99" s="8"/>
      <c r="FI99" s="4"/>
      <c r="FJ99" s="8"/>
      <c r="FK99" s="7"/>
      <c r="FL99" s="7"/>
      <c r="FM99" s="2" t="s">
        <v>132</v>
      </c>
      <c r="FN99" s="2" t="s">
        <v>132</v>
      </c>
      <c r="FO99" s="2" t="s">
        <v>132</v>
      </c>
      <c r="FP99" s="2" t="s">
        <v>132</v>
      </c>
      <c r="FQ99" s="2" t="s">
        <v>132</v>
      </c>
      <c r="FR99" s="2" t="s">
        <v>132</v>
      </c>
      <c r="FS99" s="4"/>
      <c r="FT99" s="8"/>
      <c r="FU99" s="4"/>
      <c r="FV99" s="8"/>
      <c r="FW99" s="7"/>
      <c r="FX99" s="7"/>
      <c r="FY99" s="2" t="s">
        <v>132</v>
      </c>
      <c r="FZ99" s="2" t="s">
        <v>132</v>
      </c>
      <c r="GA99" s="2" t="s">
        <v>132</v>
      </c>
      <c r="GB99" s="2" t="s">
        <v>132</v>
      </c>
      <c r="GC99" s="2" t="s">
        <v>132</v>
      </c>
      <c r="GD99" s="2" t="s">
        <v>132</v>
      </c>
      <c r="GE99" s="4"/>
      <c r="GF99" s="8"/>
      <c r="GG99" s="4"/>
      <c r="GH99" s="8"/>
      <c r="GI99" s="7"/>
      <c r="GJ99" s="7"/>
      <c r="GK99" s="2" t="s">
        <v>132</v>
      </c>
      <c r="GL99" s="2" t="s">
        <v>132</v>
      </c>
      <c r="GM99" s="2" t="s">
        <v>132</v>
      </c>
      <c r="GN99" s="2" t="s">
        <v>132</v>
      </c>
      <c r="GO99" s="2" t="s">
        <v>132</v>
      </c>
      <c r="GP99" s="2" t="s">
        <v>132</v>
      </c>
      <c r="GQ99" s="4"/>
      <c r="GR99" s="8"/>
      <c r="GS99" s="4"/>
      <c r="GT99" s="8"/>
      <c r="GU99" s="7"/>
      <c r="GV99" s="7"/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2" t="s">
        <v>132</v>
      </c>
      <c r="HC99" s="4"/>
      <c r="HD99" s="8"/>
      <c r="HE99" s="4"/>
      <c r="HF99" s="8"/>
      <c r="HG99" s="7"/>
      <c r="HH99" s="7"/>
      <c r="HI99" s="2" t="s">
        <v>132</v>
      </c>
      <c r="HJ99" s="2" t="s">
        <v>132</v>
      </c>
      <c r="HK99" s="2" t="s">
        <v>132</v>
      </c>
      <c r="HL99" s="2" t="s">
        <v>132</v>
      </c>
      <c r="HM99" s="2" t="s">
        <v>132</v>
      </c>
      <c r="HN99" s="2" t="s">
        <v>132</v>
      </c>
      <c r="HO99" s="4"/>
      <c r="HP99" s="8"/>
      <c r="HQ99" s="4"/>
      <c r="HR99" s="8"/>
      <c r="HS99" s="7"/>
      <c r="HT99" s="7"/>
      <c r="HU99" s="2" t="s">
        <v>132</v>
      </c>
      <c r="HV99" s="2" t="s">
        <v>132</v>
      </c>
      <c r="HW99" s="2" t="s">
        <v>132</v>
      </c>
      <c r="HX99" s="2" t="s">
        <v>132</v>
      </c>
      <c r="HY99" s="2" t="s">
        <v>132</v>
      </c>
      <c r="HZ99" s="2" t="s">
        <v>132</v>
      </c>
      <c r="IA99" s="4"/>
      <c r="IB99" s="8"/>
      <c r="IC99" s="4"/>
      <c r="ID99" s="8"/>
      <c r="IE99" s="7"/>
      <c r="IF99" s="7"/>
      <c r="IG99" s="2" t="s">
        <v>132</v>
      </c>
      <c r="IH99" s="2" t="s">
        <v>132</v>
      </c>
      <c r="II99" s="2" t="s">
        <v>132</v>
      </c>
      <c r="IJ99" s="2" t="s">
        <v>132</v>
      </c>
      <c r="IK99" s="2" t="s">
        <v>132</v>
      </c>
      <c r="IL99" s="2" t="s">
        <v>132</v>
      </c>
      <c r="IM99" s="4"/>
      <c r="IN99" s="8"/>
      <c r="IO99" s="4"/>
      <c r="IP99" s="8"/>
      <c r="IQ99" s="7"/>
      <c r="IR99" s="7"/>
      <c r="IS99" s="2" t="s">
        <v>132</v>
      </c>
      <c r="IT99" s="2" t="s">
        <v>132</v>
      </c>
      <c r="IU99" s="2" t="s">
        <v>132</v>
      </c>
      <c r="IV99" s="2" t="s">
        <v>132</v>
      </c>
      <c r="IW99" s="2" t="s">
        <v>132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140</v>
      </c>
      <c r="JR99" s="2" t="s">
        <v>129</v>
      </c>
      <c r="JS99" s="2" t="s">
        <v>484</v>
      </c>
      <c r="JT99" s="2" t="s">
        <v>1740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140</v>
      </c>
      <c r="KD99" s="2" t="s">
        <v>129</v>
      </c>
      <c r="KE99" s="2" t="s">
        <v>866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132</v>
      </c>
      <c r="RN99" s="2" t="s">
        <v>132</v>
      </c>
      <c r="RO99" s="2" t="s">
        <v>132</v>
      </c>
      <c r="RP99" s="2" t="s">
        <v>132</v>
      </c>
      <c r="RQ99" s="2" t="s">
        <v>132</v>
      </c>
      <c r="RR99" s="2" t="s">
        <v>132</v>
      </c>
    </row>
    <row r="100">
      <c r="A100" s="2" t="s">
        <v>1741</v>
      </c>
      <c r="B100" s="2" t="s">
        <v>121</v>
      </c>
      <c r="C100" s="2" t="s">
        <v>122</v>
      </c>
      <c r="D100" s="2" t="s">
        <v>1104</v>
      </c>
      <c r="E100" s="2" t="s">
        <v>1105</v>
      </c>
      <c r="F100" s="2" t="s">
        <v>1742</v>
      </c>
      <c r="G100" s="2" t="s">
        <v>1742</v>
      </c>
      <c r="H100" s="2" t="s">
        <v>1742</v>
      </c>
      <c r="I100" s="2" t="s">
        <v>1743</v>
      </c>
      <c r="J100" s="2" t="s">
        <v>127</v>
      </c>
      <c r="K100" s="2" t="s">
        <v>1744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640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468</v>
      </c>
      <c r="V100" s="2" t="s">
        <v>1008</v>
      </c>
      <c r="W100" s="2" t="s">
        <v>441</v>
      </c>
      <c r="X100" s="2" t="s">
        <v>891</v>
      </c>
      <c r="Y100" s="2" t="s">
        <v>1581</v>
      </c>
      <c r="Z100" s="4">
        <v>253</v>
      </c>
      <c r="AA100" s="4">
        <f>=ROUNDDOWN(42.1666666666667,0)</f>
      </c>
      <c r="AB100" s="5">
        <v>6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96</v>
      </c>
      <c r="AQ100" s="8">
        <v>893.98</v>
      </c>
      <c r="AR100" s="4"/>
      <c r="AS100" s="8"/>
      <c r="AT100" s="7"/>
      <c r="AU100" s="7"/>
      <c r="AV100" s="4">
        <v>96</v>
      </c>
      <c r="AW100" s="8">
        <v>893.98</v>
      </c>
      <c r="AX100" s="4"/>
      <c r="AY100" s="8"/>
      <c r="AZ100" s="7"/>
      <c r="BA100" s="7"/>
      <c r="BB100" s="7">
        <v>1</v>
      </c>
      <c r="BC100" s="4">
        <v>254</v>
      </c>
      <c r="BD100" s="8">
        <v>2319.61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0.3854</v>
      </c>
      <c r="BJ100" s="4">
        <v>96</v>
      </c>
      <c r="BK100" s="8">
        <v>893.98</v>
      </c>
      <c r="BL100" s="2" t="s">
        <v>1600</v>
      </c>
      <c r="BM100" s="7">
        <v>1</v>
      </c>
      <c r="BN100" s="7">
        <v>1</v>
      </c>
      <c r="BO100" s="4">
        <v>94</v>
      </c>
      <c r="BP100" s="8">
        <v>846</v>
      </c>
      <c r="BQ100" s="4"/>
      <c r="BR100" s="8"/>
      <c r="BS100" s="7"/>
      <c r="BT100" s="7"/>
      <c r="BU100" s="2" t="s">
        <v>140</v>
      </c>
      <c r="BV100" s="2" t="s">
        <v>129</v>
      </c>
      <c r="BW100" s="2" t="s">
        <v>132</v>
      </c>
      <c r="BX100" s="2" t="s">
        <v>1504</v>
      </c>
      <c r="BY100" s="2" t="s">
        <v>142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1614</v>
      </c>
      <c r="CJ100" s="2" t="s">
        <v>132</v>
      </c>
      <c r="CK100" s="2" t="s">
        <v>142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129</v>
      </c>
      <c r="CU100" s="2" t="s">
        <v>1584</v>
      </c>
      <c r="CV100" s="2" t="s">
        <v>1601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178</v>
      </c>
      <c r="DF100" s="2" t="s">
        <v>129</v>
      </c>
      <c r="DG100" s="2" t="s">
        <v>132</v>
      </c>
      <c r="DH100" s="2" t="s">
        <v>132</v>
      </c>
      <c r="DI100" s="2" t="s">
        <v>142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140</v>
      </c>
      <c r="DR100" s="2" t="s">
        <v>129</v>
      </c>
      <c r="DS100" s="2" t="s">
        <v>1099</v>
      </c>
      <c r="DT100" s="2" t="s">
        <v>499</v>
      </c>
      <c r="DU100" s="2" t="s">
        <v>142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140</v>
      </c>
      <c r="ED100" s="2" t="s">
        <v>129</v>
      </c>
      <c r="EE100" s="2" t="s">
        <v>1061</v>
      </c>
      <c r="EF100" s="2" t="s">
        <v>132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129</v>
      </c>
      <c r="EQ100" s="2" t="s">
        <v>1100</v>
      </c>
      <c r="ER100" s="2" t="s">
        <v>1745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129</v>
      </c>
      <c r="FC100" s="2" t="s">
        <v>502</v>
      </c>
      <c r="FD100" s="2" t="s">
        <v>132</v>
      </c>
      <c r="FE100" s="2" t="s">
        <v>142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129</v>
      </c>
      <c r="FO100" s="2" t="s">
        <v>156</v>
      </c>
      <c r="FP100" s="2" t="s">
        <v>132</v>
      </c>
      <c r="FQ100" s="2" t="s">
        <v>142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178</v>
      </c>
      <c r="FZ100" s="2" t="s">
        <v>129</v>
      </c>
      <c r="GA100" s="2" t="s">
        <v>132</v>
      </c>
      <c r="GB100" s="2" t="s">
        <v>132</v>
      </c>
      <c r="GC100" s="2" t="s">
        <v>142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129</v>
      </c>
      <c r="GM100" s="2" t="s">
        <v>1089</v>
      </c>
      <c r="GN100" s="2" t="s">
        <v>1746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178</v>
      </c>
      <c r="GX100" s="2" t="s">
        <v>129</v>
      </c>
      <c r="GY100" s="2" t="s">
        <v>132</v>
      </c>
      <c r="GZ100" s="2" t="s">
        <v>132</v>
      </c>
      <c r="HA100" s="2" t="s">
        <v>142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159</v>
      </c>
      <c r="HJ100" s="2" t="s">
        <v>129</v>
      </c>
      <c r="HK100" s="2" t="s">
        <v>132</v>
      </c>
      <c r="HL100" s="2" t="s">
        <v>132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165</v>
      </c>
      <c r="HV100" s="2" t="s">
        <v>129</v>
      </c>
      <c r="HW100" s="2" t="s">
        <v>132</v>
      </c>
      <c r="HX100" s="2" t="s">
        <v>132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166</v>
      </c>
      <c r="II100" s="2" t="s">
        <v>1589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178</v>
      </c>
      <c r="IT100" s="2" t="s">
        <v>129</v>
      </c>
      <c r="IU100" s="2" t="s">
        <v>132</v>
      </c>
      <c r="IV100" s="2" t="s">
        <v>132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129</v>
      </c>
      <c r="JG100" s="2" t="s">
        <v>1027</v>
      </c>
      <c r="JH100" s="2" t="s">
        <v>132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159</v>
      </c>
      <c r="JR100" s="2" t="s">
        <v>129</v>
      </c>
      <c r="JS100" s="2" t="s">
        <v>132</v>
      </c>
      <c r="JT100" s="2" t="s">
        <v>132</v>
      </c>
      <c r="JU100" s="2" t="s">
        <v>142</v>
      </c>
      <c r="JV100" s="2" t="s">
        <v>132</v>
      </c>
      <c r="JW100" s="4">
        <v>2</v>
      </c>
      <c r="JX100" s="8">
        <v>47.98</v>
      </c>
      <c r="JY100" s="4"/>
      <c r="JZ100" s="8"/>
      <c r="KA100" s="7"/>
      <c r="KB100" s="7"/>
      <c r="KC100" s="2" t="s">
        <v>140</v>
      </c>
      <c r="KD100" s="2" t="s">
        <v>129</v>
      </c>
      <c r="KE100" s="2" t="s">
        <v>1584</v>
      </c>
      <c r="KF100" s="2" t="s">
        <v>1747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178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178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178</v>
      </c>
      <c r="LZ100" s="2" t="s">
        <v>166</v>
      </c>
      <c r="MA100" s="2" t="s">
        <v>132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159</v>
      </c>
      <c r="ML100" s="2" t="s">
        <v>129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140</v>
      </c>
      <c r="MX100" s="2" t="s">
        <v>129</v>
      </c>
      <c r="MY100" s="2" t="s">
        <v>179</v>
      </c>
      <c r="MZ100" s="2" t="s">
        <v>132</v>
      </c>
      <c r="NA100" s="2" t="s">
        <v>142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129</v>
      </c>
      <c r="NW100" s="2" t="s">
        <v>132</v>
      </c>
      <c r="NX100" s="2" t="s">
        <v>132</v>
      </c>
      <c r="NY100" s="2" t="s">
        <v>142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178</v>
      </c>
      <c r="OH100" s="2" t="s">
        <v>129</v>
      </c>
      <c r="OI100" s="2" t="s">
        <v>132</v>
      </c>
      <c r="OJ100" s="2" t="s">
        <v>132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178</v>
      </c>
      <c r="PF100" s="2" t="s">
        <v>129</v>
      </c>
      <c r="PG100" s="2" t="s">
        <v>132</v>
      </c>
      <c r="PH100" s="2" t="s">
        <v>132</v>
      </c>
      <c r="PI100" s="2" t="s">
        <v>142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178</v>
      </c>
      <c r="QD100" s="2" t="s">
        <v>129</v>
      </c>
      <c r="QE100" s="2" t="s">
        <v>132</v>
      </c>
      <c r="QF100" s="2" t="s">
        <v>132</v>
      </c>
      <c r="QG100" s="2" t="s">
        <v>142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178</v>
      </c>
      <c r="QP100" s="2" t="s">
        <v>129</v>
      </c>
      <c r="QQ100" s="2" t="s">
        <v>132</v>
      </c>
      <c r="QR100" s="2" t="s">
        <v>132</v>
      </c>
      <c r="QS100" s="2" t="s">
        <v>142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178</v>
      </c>
      <c r="RN100" s="2" t="s">
        <v>129</v>
      </c>
      <c r="RO100" s="2" t="s">
        <v>132</v>
      </c>
      <c r="RP100" s="2" t="s">
        <v>132</v>
      </c>
      <c r="RQ100" s="2" t="s">
        <v>142</v>
      </c>
      <c r="RR100" s="2" t="s">
        <v>183</v>
      </c>
    </row>
    <row r="101">
      <c r="A101" s="2" t="s">
        <v>1748</v>
      </c>
      <c r="B101" s="2" t="s">
        <v>121</v>
      </c>
      <c r="C101" s="2" t="s">
        <v>122</v>
      </c>
      <c r="D101" s="2" t="s">
        <v>1104</v>
      </c>
      <c r="E101" s="2" t="s">
        <v>1105</v>
      </c>
      <c r="F101" s="2" t="s">
        <v>1742</v>
      </c>
      <c r="G101" s="2" t="s">
        <v>1742</v>
      </c>
      <c r="H101" s="2" t="s">
        <v>1742</v>
      </c>
      <c r="I101" s="2" t="s">
        <v>1749</v>
      </c>
      <c r="J101" s="2" t="s">
        <v>127</v>
      </c>
      <c r="K101" s="2" t="s">
        <v>1750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1094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468</v>
      </c>
      <c r="V101" s="2" t="s">
        <v>1008</v>
      </c>
      <c r="W101" s="2" t="s">
        <v>441</v>
      </c>
      <c r="X101" s="2" t="s">
        <v>891</v>
      </c>
      <c r="Y101" s="2" t="s">
        <v>1581</v>
      </c>
      <c r="Z101" s="4">
        <v>130</v>
      </c>
      <c r="AA101" s="4">
        <f>=ROUNDDOWN(37.1428571428571,0)</f>
      </c>
      <c r="AB101" s="5">
        <v>3.5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40</v>
      </c>
      <c r="AQ101" s="8">
        <v>354.67</v>
      </c>
      <c r="AR101" s="4"/>
      <c r="AS101" s="8"/>
      <c r="AT101" s="7"/>
      <c r="AU101" s="7"/>
      <c r="AV101" s="4">
        <v>40</v>
      </c>
      <c r="AW101" s="8">
        <v>354.67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0.1529</v>
      </c>
      <c r="BJ101" s="4">
        <v>40</v>
      </c>
      <c r="BK101" s="8">
        <v>354.67</v>
      </c>
      <c r="BL101" s="2" t="s">
        <v>1751</v>
      </c>
      <c r="BM101" s="7">
        <v>1</v>
      </c>
      <c r="BN101" s="7">
        <v>1</v>
      </c>
      <c r="BO101" s="4">
        <v>37</v>
      </c>
      <c r="BP101" s="8">
        <v>333</v>
      </c>
      <c r="BQ101" s="4"/>
      <c r="BR101" s="8"/>
      <c r="BS101" s="7"/>
      <c r="BT101" s="7"/>
      <c r="BU101" s="2" t="s">
        <v>140</v>
      </c>
      <c r="BV101" s="2" t="s">
        <v>129</v>
      </c>
      <c r="BW101" s="2" t="s">
        <v>132</v>
      </c>
      <c r="BX101" s="2" t="s">
        <v>1504</v>
      </c>
      <c r="BY101" s="2" t="s">
        <v>142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129</v>
      </c>
      <c r="CI101" s="2" t="s">
        <v>1614</v>
      </c>
      <c r="CJ101" s="2" t="s">
        <v>132</v>
      </c>
      <c r="CK101" s="2" t="s">
        <v>142</v>
      </c>
      <c r="CL101" s="2" t="s">
        <v>132</v>
      </c>
      <c r="CM101" s="4">
        <v>2</v>
      </c>
      <c r="CN101" s="8">
        <v>13.98</v>
      </c>
      <c r="CO101" s="4"/>
      <c r="CP101" s="8"/>
      <c r="CQ101" s="7"/>
      <c r="CR101" s="7"/>
      <c r="CS101" s="2" t="s">
        <v>140</v>
      </c>
      <c r="CT101" s="2" t="s">
        <v>129</v>
      </c>
      <c r="CU101" s="2" t="s">
        <v>1584</v>
      </c>
      <c r="CV101" s="2" t="s">
        <v>1752</v>
      </c>
      <c r="CW101" s="2" t="s">
        <v>142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178</v>
      </c>
      <c r="DF101" s="2" t="s">
        <v>129</v>
      </c>
      <c r="DG101" s="2" t="s">
        <v>132</v>
      </c>
      <c r="DH101" s="2" t="s">
        <v>132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140</v>
      </c>
      <c r="DR101" s="2" t="s">
        <v>129</v>
      </c>
      <c r="DS101" s="2" t="s">
        <v>1099</v>
      </c>
      <c r="DT101" s="2" t="s">
        <v>1753</v>
      </c>
      <c r="DU101" s="2" t="s">
        <v>142</v>
      </c>
      <c r="DV101" s="2" t="s">
        <v>132</v>
      </c>
      <c r="DW101" s="4">
        <v>1</v>
      </c>
      <c r="DX101" s="8">
        <v>7.69</v>
      </c>
      <c r="DY101" s="4"/>
      <c r="DZ101" s="8"/>
      <c r="EA101" s="7"/>
      <c r="EB101" s="7"/>
      <c r="EC101" s="2" t="s">
        <v>140</v>
      </c>
      <c r="ED101" s="2" t="s">
        <v>129</v>
      </c>
      <c r="EE101" s="2" t="s">
        <v>1061</v>
      </c>
      <c r="EF101" s="2" t="s">
        <v>1754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1100</v>
      </c>
      <c r="ER101" s="2" t="s">
        <v>132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129</v>
      </c>
      <c r="FC101" s="2" t="s">
        <v>502</v>
      </c>
      <c r="FD101" s="2" t="s">
        <v>1755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129</v>
      </c>
      <c r="FO101" s="2" t="s">
        <v>156</v>
      </c>
      <c r="FP101" s="2" t="s">
        <v>132</v>
      </c>
      <c r="FQ101" s="2" t="s">
        <v>142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178</v>
      </c>
      <c r="FZ101" s="2" t="s">
        <v>129</v>
      </c>
      <c r="GA101" s="2" t="s">
        <v>132</v>
      </c>
      <c r="GB101" s="2" t="s">
        <v>132</v>
      </c>
      <c r="GC101" s="2" t="s">
        <v>142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129</v>
      </c>
      <c r="GM101" s="2" t="s">
        <v>1089</v>
      </c>
      <c r="GN101" s="2" t="s">
        <v>132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178</v>
      </c>
      <c r="GX101" s="2" t="s">
        <v>129</v>
      </c>
      <c r="GY101" s="2" t="s">
        <v>132</v>
      </c>
      <c r="GZ101" s="2" t="s">
        <v>132</v>
      </c>
      <c r="HA101" s="2" t="s">
        <v>142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181</v>
      </c>
      <c r="HJ101" s="2" t="s">
        <v>129</v>
      </c>
      <c r="HK101" s="2" t="s">
        <v>132</v>
      </c>
      <c r="HL101" s="2" t="s">
        <v>132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165</v>
      </c>
      <c r="HV101" s="2" t="s">
        <v>129</v>
      </c>
      <c r="HW101" s="2" t="s">
        <v>132</v>
      </c>
      <c r="HX101" s="2" t="s">
        <v>132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140</v>
      </c>
      <c r="IH101" s="2" t="s">
        <v>166</v>
      </c>
      <c r="II101" s="2" t="s">
        <v>1589</v>
      </c>
      <c r="IJ101" s="2" t="s">
        <v>132</v>
      </c>
      <c r="IK101" s="2" t="s">
        <v>142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178</v>
      </c>
      <c r="IT101" s="2" t="s">
        <v>129</v>
      </c>
      <c r="IU101" s="2" t="s">
        <v>132</v>
      </c>
      <c r="IV101" s="2" t="s">
        <v>132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129</v>
      </c>
      <c r="JG101" s="2" t="s">
        <v>1027</v>
      </c>
      <c r="JH101" s="2" t="s">
        <v>132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159</v>
      </c>
      <c r="JR101" s="2" t="s">
        <v>129</v>
      </c>
      <c r="JS101" s="2" t="s">
        <v>132</v>
      </c>
      <c r="JT101" s="2" t="s">
        <v>132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129</v>
      </c>
      <c r="KE101" s="2" t="s">
        <v>1584</v>
      </c>
      <c r="KF101" s="2" t="s">
        <v>1756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178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178</v>
      </c>
      <c r="LN101" s="2" t="s">
        <v>129</v>
      </c>
      <c r="LO101" s="2" t="s">
        <v>132</v>
      </c>
      <c r="LP101" s="2" t="s">
        <v>132</v>
      </c>
      <c r="LQ101" s="2" t="s">
        <v>142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178</v>
      </c>
      <c r="LZ101" s="2" t="s">
        <v>166</v>
      </c>
      <c r="MA101" s="2" t="s">
        <v>132</v>
      </c>
      <c r="MB101" s="2" t="s">
        <v>132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159</v>
      </c>
      <c r="ML101" s="2" t="s">
        <v>129</v>
      </c>
      <c r="MM101" s="2" t="s">
        <v>132</v>
      </c>
      <c r="MN101" s="2" t="s">
        <v>132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140</v>
      </c>
      <c r="MX101" s="2" t="s">
        <v>129</v>
      </c>
      <c r="MY101" s="2" t="s">
        <v>179</v>
      </c>
      <c r="MZ101" s="2" t="s">
        <v>132</v>
      </c>
      <c r="NA101" s="2" t="s">
        <v>142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129</v>
      </c>
      <c r="NW101" s="2" t="s">
        <v>132</v>
      </c>
      <c r="NX101" s="2" t="s">
        <v>132</v>
      </c>
      <c r="NY101" s="2" t="s">
        <v>142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178</v>
      </c>
      <c r="OH101" s="2" t="s">
        <v>129</v>
      </c>
      <c r="OI101" s="2" t="s">
        <v>132</v>
      </c>
      <c r="OJ101" s="2" t="s">
        <v>132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181</v>
      </c>
      <c r="PF101" s="2" t="s">
        <v>129</v>
      </c>
      <c r="PG101" s="2" t="s">
        <v>132</v>
      </c>
      <c r="PH101" s="2" t="s">
        <v>132</v>
      </c>
      <c r="PI101" s="2" t="s">
        <v>142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178</v>
      </c>
      <c r="QD101" s="2" t="s">
        <v>129</v>
      </c>
      <c r="QE101" s="2" t="s">
        <v>132</v>
      </c>
      <c r="QF101" s="2" t="s">
        <v>132</v>
      </c>
      <c r="QG101" s="2" t="s">
        <v>142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178</v>
      </c>
      <c r="QP101" s="2" t="s">
        <v>129</v>
      </c>
      <c r="QQ101" s="2" t="s">
        <v>132</v>
      </c>
      <c r="QR101" s="2" t="s">
        <v>132</v>
      </c>
      <c r="QS101" s="2" t="s">
        <v>142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178</v>
      </c>
      <c r="RN101" s="2" t="s">
        <v>129</v>
      </c>
      <c r="RO101" s="2" t="s">
        <v>132</v>
      </c>
      <c r="RP101" s="2" t="s">
        <v>132</v>
      </c>
      <c r="RQ101" s="2" t="s">
        <v>142</v>
      </c>
      <c r="RR101" s="2" t="s">
        <v>183</v>
      </c>
    </row>
    <row r="102">
      <c r="A102" s="2" t="s">
        <v>1757</v>
      </c>
      <c r="B102" s="2" t="s">
        <v>121</v>
      </c>
      <c r="C102" s="2" t="s">
        <v>122</v>
      </c>
      <c r="D102" s="2" t="s">
        <v>1104</v>
      </c>
      <c r="E102" s="2" t="s">
        <v>1105</v>
      </c>
      <c r="F102" s="2" t="s">
        <v>1742</v>
      </c>
      <c r="G102" s="2" t="s">
        <v>1742</v>
      </c>
      <c r="H102" s="2" t="s">
        <v>1742</v>
      </c>
      <c r="I102" s="2" t="s">
        <v>1758</v>
      </c>
      <c r="J102" s="2" t="s">
        <v>127</v>
      </c>
      <c r="K102" s="2" t="s">
        <v>1759</v>
      </c>
      <c r="L102" s="3">
        <v>6.66</v>
      </c>
      <c r="M102" s="3">
        <v>6.99</v>
      </c>
      <c r="N102" s="3">
        <v>19.99</v>
      </c>
      <c r="O102" s="2" t="s">
        <v>129</v>
      </c>
      <c r="P102" s="2" t="s">
        <v>1094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468</v>
      </c>
      <c r="V102" s="2" t="s">
        <v>1008</v>
      </c>
      <c r="W102" s="2" t="s">
        <v>441</v>
      </c>
      <c r="X102" s="2" t="s">
        <v>891</v>
      </c>
      <c r="Y102" s="2" t="s">
        <v>1584</v>
      </c>
      <c r="Z102" s="4">
        <v>164</v>
      </c>
      <c r="AA102" s="4">
        <f>=ROUNDDOWN(86.3157894736842,0)</f>
      </c>
      <c r="AB102" s="5">
        <v>1.9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37</v>
      </c>
      <c r="AQ102" s="8">
        <v>343.97</v>
      </c>
      <c r="AR102" s="4"/>
      <c r="AS102" s="8"/>
      <c r="AT102" s="7"/>
      <c r="AU102" s="7"/>
      <c r="AV102" s="4">
        <v>37</v>
      </c>
      <c r="AW102" s="8">
        <v>343.97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0.1483</v>
      </c>
      <c r="BJ102" s="4">
        <v>37</v>
      </c>
      <c r="BK102" s="8">
        <v>343.97</v>
      </c>
      <c r="BL102" s="2" t="s">
        <v>1582</v>
      </c>
      <c r="BM102" s="7">
        <v>1</v>
      </c>
      <c r="BN102" s="7">
        <v>1</v>
      </c>
      <c r="BO102" s="4">
        <v>34</v>
      </c>
      <c r="BP102" s="8">
        <v>306</v>
      </c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1504</v>
      </c>
      <c r="BY102" s="2" t="s">
        <v>142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1614</v>
      </c>
      <c r="CJ102" s="2" t="s">
        <v>1613</v>
      </c>
      <c r="CK102" s="2" t="s">
        <v>142</v>
      </c>
      <c r="CL102" s="2" t="s">
        <v>132</v>
      </c>
      <c r="CM102" s="4">
        <v>2</v>
      </c>
      <c r="CN102" s="8">
        <v>13.98</v>
      </c>
      <c r="CO102" s="4"/>
      <c r="CP102" s="8"/>
      <c r="CQ102" s="7"/>
      <c r="CR102" s="7"/>
      <c r="CS102" s="2" t="s">
        <v>140</v>
      </c>
      <c r="CT102" s="2" t="s">
        <v>129</v>
      </c>
      <c r="CU102" s="2" t="s">
        <v>1594</v>
      </c>
      <c r="CV102" s="2" t="s">
        <v>1760</v>
      </c>
      <c r="CW102" s="2" t="s">
        <v>142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178</v>
      </c>
      <c r="DF102" s="2" t="s">
        <v>129</v>
      </c>
      <c r="DG102" s="2" t="s">
        <v>132</v>
      </c>
      <c r="DH102" s="2" t="s">
        <v>132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140</v>
      </c>
      <c r="DR102" s="2" t="s">
        <v>129</v>
      </c>
      <c r="DS102" s="2" t="s">
        <v>1099</v>
      </c>
      <c r="DT102" s="2" t="s">
        <v>132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129</v>
      </c>
      <c r="EE102" s="2" t="s">
        <v>1061</v>
      </c>
      <c r="EF102" s="2" t="s">
        <v>132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1100</v>
      </c>
      <c r="ER102" s="2" t="s">
        <v>1587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129</v>
      </c>
      <c r="FC102" s="2" t="s">
        <v>502</v>
      </c>
      <c r="FD102" s="2" t="s">
        <v>132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129</v>
      </c>
      <c r="FO102" s="2" t="s">
        <v>156</v>
      </c>
      <c r="FP102" s="2" t="s">
        <v>132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178</v>
      </c>
      <c r="FZ102" s="2" t="s">
        <v>129</v>
      </c>
      <c r="GA102" s="2" t="s">
        <v>132</v>
      </c>
      <c r="GB102" s="2" t="s">
        <v>132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129</v>
      </c>
      <c r="GM102" s="2" t="s">
        <v>1089</v>
      </c>
      <c r="GN102" s="2" t="s">
        <v>1746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178</v>
      </c>
      <c r="GX102" s="2" t="s">
        <v>129</v>
      </c>
      <c r="GY102" s="2" t="s">
        <v>132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129</v>
      </c>
      <c r="HK102" s="2" t="s">
        <v>132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165</v>
      </c>
      <c r="HV102" s="2" t="s">
        <v>129</v>
      </c>
      <c r="HW102" s="2" t="s">
        <v>132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140</v>
      </c>
      <c r="IH102" s="2" t="s">
        <v>166</v>
      </c>
      <c r="II102" s="2" t="s">
        <v>1589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178</v>
      </c>
      <c r="IT102" s="2" t="s">
        <v>129</v>
      </c>
      <c r="IU102" s="2" t="s">
        <v>132</v>
      </c>
      <c r="IV102" s="2" t="s">
        <v>132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1027</v>
      </c>
      <c r="JH102" s="2" t="s">
        <v>132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159</v>
      </c>
      <c r="JR102" s="2" t="s">
        <v>129</v>
      </c>
      <c r="JS102" s="2" t="s">
        <v>132</v>
      </c>
      <c r="JT102" s="2" t="s">
        <v>132</v>
      </c>
      <c r="JU102" s="2" t="s">
        <v>142</v>
      </c>
      <c r="JV102" s="2" t="s">
        <v>132</v>
      </c>
      <c r="JW102" s="4">
        <v>1</v>
      </c>
      <c r="JX102" s="8">
        <v>23.99</v>
      </c>
      <c r="JY102" s="4"/>
      <c r="JZ102" s="8"/>
      <c r="KA102" s="7"/>
      <c r="KB102" s="7"/>
      <c r="KC102" s="2" t="s">
        <v>140</v>
      </c>
      <c r="KD102" s="2" t="s">
        <v>129</v>
      </c>
      <c r="KE102" s="2" t="s">
        <v>1594</v>
      </c>
      <c r="KF102" s="2" t="s">
        <v>1583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178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178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178</v>
      </c>
      <c r="LZ102" s="2" t="s">
        <v>166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159</v>
      </c>
      <c r="ML102" s="2" t="s">
        <v>129</v>
      </c>
      <c r="MM102" s="2" t="s">
        <v>132</v>
      </c>
      <c r="MN102" s="2" t="s">
        <v>132</v>
      </c>
      <c r="MO102" s="2" t="s">
        <v>142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140</v>
      </c>
      <c r="MX102" s="2" t="s">
        <v>129</v>
      </c>
      <c r="MY102" s="2" t="s">
        <v>179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178</v>
      </c>
      <c r="NV102" s="2" t="s">
        <v>129</v>
      </c>
      <c r="NW102" s="2" t="s">
        <v>132</v>
      </c>
      <c r="NX102" s="2" t="s">
        <v>132</v>
      </c>
      <c r="NY102" s="2" t="s">
        <v>142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178</v>
      </c>
      <c r="OH102" s="2" t="s">
        <v>129</v>
      </c>
      <c r="OI102" s="2" t="s">
        <v>132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129</v>
      </c>
      <c r="PG102" s="2" t="s">
        <v>132</v>
      </c>
      <c r="PH102" s="2" t="s">
        <v>132</v>
      </c>
      <c r="PI102" s="2" t="s">
        <v>142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178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178</v>
      </c>
      <c r="QP102" s="2" t="s">
        <v>129</v>
      </c>
      <c r="QQ102" s="2" t="s">
        <v>132</v>
      </c>
      <c r="QR102" s="2" t="s">
        <v>132</v>
      </c>
      <c r="QS102" s="2" t="s">
        <v>142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178</v>
      </c>
      <c r="RN102" s="2" t="s">
        <v>129</v>
      </c>
      <c r="RO102" s="2" t="s">
        <v>132</v>
      </c>
      <c r="RP102" s="2" t="s">
        <v>132</v>
      </c>
      <c r="RQ102" s="2" t="s">
        <v>142</v>
      </c>
      <c r="RR102" s="2" t="s">
        <v>183</v>
      </c>
    </row>
    <row r="103">
      <c r="A103" s="2" t="s">
        <v>1761</v>
      </c>
      <c r="B103" s="2" t="s">
        <v>121</v>
      </c>
      <c r="C103" s="2" t="s">
        <v>122</v>
      </c>
      <c r="D103" s="2" t="s">
        <v>1104</v>
      </c>
      <c r="E103" s="2" t="s">
        <v>1105</v>
      </c>
      <c r="F103" s="2" t="s">
        <v>1742</v>
      </c>
      <c r="G103" s="2" t="s">
        <v>1742</v>
      </c>
      <c r="H103" s="2" t="s">
        <v>1742</v>
      </c>
      <c r="I103" s="2" t="s">
        <v>1762</v>
      </c>
      <c r="J103" s="2" t="s">
        <v>127</v>
      </c>
      <c r="K103" s="2" t="s">
        <v>1763</v>
      </c>
      <c r="L103" s="3">
        <v>6.66</v>
      </c>
      <c r="M103" s="3">
        <v>6.99</v>
      </c>
      <c r="N103" s="3">
        <v>19.99</v>
      </c>
      <c r="O103" s="2" t="s">
        <v>129</v>
      </c>
      <c r="P103" s="2" t="s">
        <v>1094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468</v>
      </c>
      <c r="V103" s="2" t="s">
        <v>1008</v>
      </c>
      <c r="W103" s="2" t="s">
        <v>441</v>
      </c>
      <c r="X103" s="2" t="s">
        <v>891</v>
      </c>
      <c r="Y103" s="2" t="s">
        <v>1584</v>
      </c>
      <c r="Z103" s="4">
        <v>168</v>
      </c>
      <c r="AA103" s="4">
        <f>=ROUNDDOWN(98.8235294117647,0)</f>
      </c>
      <c r="AB103" s="5">
        <v>1.7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32</v>
      </c>
      <c r="AQ103" s="8">
        <v>288</v>
      </c>
      <c r="AR103" s="4"/>
      <c r="AS103" s="8"/>
      <c r="AT103" s="7"/>
      <c r="AU103" s="7"/>
      <c r="AV103" s="4">
        <v>32</v>
      </c>
      <c r="AW103" s="8">
        <v>288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0.1242</v>
      </c>
      <c r="BJ103" s="4">
        <v>32</v>
      </c>
      <c r="BK103" s="8">
        <v>288</v>
      </c>
      <c r="BL103" s="2" t="s">
        <v>1605</v>
      </c>
      <c r="BM103" s="7">
        <v>1</v>
      </c>
      <c r="BN103" s="7">
        <v>1</v>
      </c>
      <c r="BO103" s="4">
        <v>32</v>
      </c>
      <c r="BP103" s="8">
        <v>288</v>
      </c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1504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129</v>
      </c>
      <c r="CI103" s="2" t="s">
        <v>1614</v>
      </c>
      <c r="CJ103" s="2" t="s">
        <v>132</v>
      </c>
      <c r="CK103" s="2" t="s">
        <v>142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129</v>
      </c>
      <c r="CU103" s="2" t="s">
        <v>1594</v>
      </c>
      <c r="CV103" s="2" t="s">
        <v>1601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178</v>
      </c>
      <c r="DF103" s="2" t="s">
        <v>129</v>
      </c>
      <c r="DG103" s="2" t="s">
        <v>132</v>
      </c>
      <c r="DH103" s="2" t="s">
        <v>132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140</v>
      </c>
      <c r="DR103" s="2" t="s">
        <v>129</v>
      </c>
      <c r="DS103" s="2" t="s">
        <v>1099</v>
      </c>
      <c r="DT103" s="2" t="s">
        <v>1764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1061</v>
      </c>
      <c r="EF103" s="2" t="s">
        <v>132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1100</v>
      </c>
      <c r="ER103" s="2" t="s">
        <v>1587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129</v>
      </c>
      <c r="FC103" s="2" t="s">
        <v>502</v>
      </c>
      <c r="FD103" s="2" t="s">
        <v>132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129</v>
      </c>
      <c r="FO103" s="2" t="s">
        <v>156</v>
      </c>
      <c r="FP103" s="2" t="s">
        <v>132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178</v>
      </c>
      <c r="FZ103" s="2" t="s">
        <v>129</v>
      </c>
      <c r="GA103" s="2" t="s">
        <v>132</v>
      </c>
      <c r="GB103" s="2" t="s">
        <v>132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140</v>
      </c>
      <c r="GL103" s="2" t="s">
        <v>129</v>
      </c>
      <c r="GM103" s="2" t="s">
        <v>1089</v>
      </c>
      <c r="GN103" s="2" t="s">
        <v>1765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178</v>
      </c>
      <c r="GX103" s="2" t="s">
        <v>129</v>
      </c>
      <c r="GY103" s="2" t="s">
        <v>132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129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165</v>
      </c>
      <c r="HV103" s="2" t="s">
        <v>129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166</v>
      </c>
      <c r="II103" s="2" t="s">
        <v>1589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178</v>
      </c>
      <c r="IT103" s="2" t="s">
        <v>129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1027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159</v>
      </c>
      <c r="JR103" s="2" t="s">
        <v>129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129</v>
      </c>
      <c r="KE103" s="2" t="s">
        <v>1594</v>
      </c>
      <c r="KF103" s="2" t="s">
        <v>1766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178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178</v>
      </c>
      <c r="LZ103" s="2" t="s">
        <v>166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159</v>
      </c>
      <c r="ML103" s="2" t="s">
        <v>129</v>
      </c>
      <c r="MM103" s="2" t="s">
        <v>132</v>
      </c>
      <c r="MN103" s="2" t="s">
        <v>132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140</v>
      </c>
      <c r="MX103" s="2" t="s">
        <v>129</v>
      </c>
      <c r="MY103" s="2" t="s">
        <v>179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178</v>
      </c>
      <c r="NV103" s="2" t="s">
        <v>129</v>
      </c>
      <c r="NW103" s="2" t="s">
        <v>132</v>
      </c>
      <c r="NX103" s="2" t="s">
        <v>132</v>
      </c>
      <c r="NY103" s="2" t="s">
        <v>142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178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181</v>
      </c>
      <c r="PF103" s="2" t="s">
        <v>129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178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178</v>
      </c>
      <c r="QP103" s="2" t="s">
        <v>129</v>
      </c>
      <c r="QQ103" s="2" t="s">
        <v>132</v>
      </c>
      <c r="QR103" s="2" t="s">
        <v>132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178</v>
      </c>
      <c r="RN103" s="2" t="s">
        <v>129</v>
      </c>
      <c r="RO103" s="2" t="s">
        <v>132</v>
      </c>
      <c r="RP103" s="2" t="s">
        <v>132</v>
      </c>
      <c r="RQ103" s="2" t="s">
        <v>142</v>
      </c>
      <c r="RR103" s="2" t="s">
        <v>183</v>
      </c>
    </row>
    <row r="104">
      <c r="A104" s="2" t="s">
        <v>1767</v>
      </c>
      <c r="B104" s="2" t="s">
        <v>121</v>
      </c>
      <c r="C104" s="2" t="s">
        <v>122</v>
      </c>
      <c r="D104" s="2" t="s">
        <v>1104</v>
      </c>
      <c r="E104" s="2" t="s">
        <v>1105</v>
      </c>
      <c r="F104" s="2" t="s">
        <v>1742</v>
      </c>
      <c r="G104" s="2" t="s">
        <v>1742</v>
      </c>
      <c r="H104" s="2" t="s">
        <v>1742</v>
      </c>
      <c r="I104" s="2" t="s">
        <v>1768</v>
      </c>
      <c r="J104" s="2" t="s">
        <v>127</v>
      </c>
      <c r="K104" s="2" t="s">
        <v>1769</v>
      </c>
      <c r="L104" s="3">
        <v>6.66</v>
      </c>
      <c r="M104" s="3">
        <v>6.99</v>
      </c>
      <c r="N104" s="3">
        <v>19.99</v>
      </c>
      <c r="O104" s="2" t="s">
        <v>129</v>
      </c>
      <c r="P104" s="2" t="s">
        <v>1094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468</v>
      </c>
      <c r="V104" s="2" t="s">
        <v>1008</v>
      </c>
      <c r="W104" s="2" t="s">
        <v>441</v>
      </c>
      <c r="X104" s="2" t="s">
        <v>891</v>
      </c>
      <c r="Y104" s="2" t="s">
        <v>1581</v>
      </c>
      <c r="Z104" s="4">
        <v>198</v>
      </c>
      <c r="AA104" s="4">
        <f>=ROUNDDOWN(198,0)</f>
      </c>
      <c r="AB104" s="5">
        <v>1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27</v>
      </c>
      <c r="AQ104" s="8">
        <v>240.99</v>
      </c>
      <c r="AR104" s="4"/>
      <c r="AS104" s="8"/>
      <c r="AT104" s="7"/>
      <c r="AU104" s="7"/>
      <c r="AV104" s="4">
        <v>27</v>
      </c>
      <c r="AW104" s="8">
        <v>240.99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0.1039</v>
      </c>
      <c r="BJ104" s="4">
        <v>27</v>
      </c>
      <c r="BK104" s="8">
        <v>240.99</v>
      </c>
      <c r="BL104" s="2" t="s">
        <v>1770</v>
      </c>
      <c r="BM104" s="7">
        <v>1</v>
      </c>
      <c r="BN104" s="7">
        <v>1</v>
      </c>
      <c r="BO104" s="4">
        <v>26</v>
      </c>
      <c r="BP104" s="8">
        <v>234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1504</v>
      </c>
      <c r="BY104" s="2" t="s">
        <v>142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129</v>
      </c>
      <c r="CI104" s="2" t="s">
        <v>1614</v>
      </c>
      <c r="CJ104" s="2" t="s">
        <v>132</v>
      </c>
      <c r="CK104" s="2" t="s">
        <v>142</v>
      </c>
      <c r="CL104" s="2" t="s">
        <v>132</v>
      </c>
      <c r="CM104" s="4">
        <v>1</v>
      </c>
      <c r="CN104" s="8">
        <v>6.99</v>
      </c>
      <c r="CO104" s="4"/>
      <c r="CP104" s="8"/>
      <c r="CQ104" s="7"/>
      <c r="CR104" s="7"/>
      <c r="CS104" s="2" t="s">
        <v>140</v>
      </c>
      <c r="CT104" s="2" t="s">
        <v>129</v>
      </c>
      <c r="CU104" s="2" t="s">
        <v>1584</v>
      </c>
      <c r="CV104" s="2" t="s">
        <v>1771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178</v>
      </c>
      <c r="DF104" s="2" t="s">
        <v>129</v>
      </c>
      <c r="DG104" s="2" t="s">
        <v>132</v>
      </c>
      <c r="DH104" s="2" t="s">
        <v>132</v>
      </c>
      <c r="DI104" s="2" t="s">
        <v>142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140</v>
      </c>
      <c r="DR104" s="2" t="s">
        <v>129</v>
      </c>
      <c r="DS104" s="2" t="s">
        <v>1099</v>
      </c>
      <c r="DT104" s="2" t="s">
        <v>132</v>
      </c>
      <c r="DU104" s="2" t="s">
        <v>142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1061</v>
      </c>
      <c r="EF104" s="2" t="s">
        <v>132</v>
      </c>
      <c r="EG104" s="2" t="s">
        <v>142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1100</v>
      </c>
      <c r="ER104" s="2" t="s">
        <v>956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502</v>
      </c>
      <c r="FD104" s="2" t="s">
        <v>132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140</v>
      </c>
      <c r="FN104" s="2" t="s">
        <v>129</v>
      </c>
      <c r="FO104" s="2" t="s">
        <v>156</v>
      </c>
      <c r="FP104" s="2" t="s">
        <v>132</v>
      </c>
      <c r="FQ104" s="2" t="s">
        <v>142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178</v>
      </c>
      <c r="FZ104" s="2" t="s">
        <v>129</v>
      </c>
      <c r="GA104" s="2" t="s">
        <v>132</v>
      </c>
      <c r="GB104" s="2" t="s">
        <v>132</v>
      </c>
      <c r="GC104" s="2" t="s">
        <v>142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140</v>
      </c>
      <c r="GL104" s="2" t="s">
        <v>129</v>
      </c>
      <c r="GM104" s="2" t="s">
        <v>1089</v>
      </c>
      <c r="GN104" s="2" t="s">
        <v>1746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178</v>
      </c>
      <c r="GX104" s="2" t="s">
        <v>129</v>
      </c>
      <c r="GY104" s="2" t="s">
        <v>132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129</v>
      </c>
      <c r="HK104" s="2" t="s">
        <v>132</v>
      </c>
      <c r="HL104" s="2" t="s">
        <v>132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165</v>
      </c>
      <c r="HV104" s="2" t="s">
        <v>129</v>
      </c>
      <c r="HW104" s="2" t="s">
        <v>132</v>
      </c>
      <c r="HX104" s="2" t="s">
        <v>132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166</v>
      </c>
      <c r="II104" s="2" t="s">
        <v>1589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178</v>
      </c>
      <c r="IT104" s="2" t="s">
        <v>129</v>
      </c>
      <c r="IU104" s="2" t="s">
        <v>132</v>
      </c>
      <c r="IV104" s="2" t="s">
        <v>132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1027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159</v>
      </c>
      <c r="JR104" s="2" t="s">
        <v>129</v>
      </c>
      <c r="JS104" s="2" t="s">
        <v>132</v>
      </c>
      <c r="JT104" s="2" t="s">
        <v>132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140</v>
      </c>
      <c r="KD104" s="2" t="s">
        <v>129</v>
      </c>
      <c r="KE104" s="2" t="s">
        <v>1584</v>
      </c>
      <c r="KF104" s="2" t="s">
        <v>1756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178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178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178</v>
      </c>
      <c r="LZ104" s="2" t="s">
        <v>166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159</v>
      </c>
      <c r="ML104" s="2" t="s">
        <v>129</v>
      </c>
      <c r="MM104" s="2" t="s">
        <v>132</v>
      </c>
      <c r="MN104" s="2" t="s">
        <v>132</v>
      </c>
      <c r="MO104" s="2" t="s">
        <v>142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140</v>
      </c>
      <c r="MX104" s="2" t="s">
        <v>129</v>
      </c>
      <c r="MY104" s="2" t="s">
        <v>179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178</v>
      </c>
      <c r="NV104" s="2" t="s">
        <v>129</v>
      </c>
      <c r="NW104" s="2" t="s">
        <v>132</v>
      </c>
      <c r="NX104" s="2" t="s">
        <v>132</v>
      </c>
      <c r="NY104" s="2" t="s">
        <v>142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178</v>
      </c>
      <c r="OH104" s="2" t="s">
        <v>129</v>
      </c>
      <c r="OI104" s="2" t="s">
        <v>132</v>
      </c>
      <c r="OJ104" s="2" t="s">
        <v>132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181</v>
      </c>
      <c r="PF104" s="2" t="s">
        <v>129</v>
      </c>
      <c r="PG104" s="2" t="s">
        <v>132</v>
      </c>
      <c r="PH104" s="2" t="s">
        <v>132</v>
      </c>
      <c r="PI104" s="2" t="s">
        <v>142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178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178</v>
      </c>
      <c r="QP104" s="2" t="s">
        <v>129</v>
      </c>
      <c r="QQ104" s="2" t="s">
        <v>132</v>
      </c>
      <c r="QR104" s="2" t="s">
        <v>132</v>
      </c>
      <c r="QS104" s="2" t="s">
        <v>142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178</v>
      </c>
      <c r="RN104" s="2" t="s">
        <v>129</v>
      </c>
      <c r="RO104" s="2" t="s">
        <v>132</v>
      </c>
      <c r="RP104" s="2" t="s">
        <v>132</v>
      </c>
      <c r="RQ104" s="2" t="s">
        <v>142</v>
      </c>
      <c r="RR104" s="2" t="s">
        <v>183</v>
      </c>
    </row>
    <row r="105">
      <c r="A105" s="2" t="s">
        <v>1772</v>
      </c>
      <c r="B105" s="2" t="s">
        <v>121</v>
      </c>
      <c r="C105" s="2" t="s">
        <v>122</v>
      </c>
      <c r="D105" s="2" t="s">
        <v>1104</v>
      </c>
      <c r="E105" s="2" t="s">
        <v>1105</v>
      </c>
      <c r="F105" s="2" t="s">
        <v>1742</v>
      </c>
      <c r="G105" s="2" t="s">
        <v>1742</v>
      </c>
      <c r="H105" s="2" t="s">
        <v>1742</v>
      </c>
      <c r="I105" s="2" t="s">
        <v>1773</v>
      </c>
      <c r="J105" s="2" t="s">
        <v>127</v>
      </c>
      <c r="K105" s="2" t="s">
        <v>1774</v>
      </c>
      <c r="L105" s="3">
        <v>6.66</v>
      </c>
      <c r="M105" s="3">
        <v>6.99</v>
      </c>
      <c r="N105" s="3">
        <v>19.99</v>
      </c>
      <c r="O105" s="2" t="s">
        <v>129</v>
      </c>
      <c r="P105" s="2" t="s">
        <v>1094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468</v>
      </c>
      <c r="V105" s="2" t="s">
        <v>1008</v>
      </c>
      <c r="W105" s="2" t="s">
        <v>441</v>
      </c>
      <c r="X105" s="2" t="s">
        <v>891</v>
      </c>
      <c r="Y105" s="2" t="s">
        <v>1584</v>
      </c>
      <c r="Z105" s="4">
        <v>133</v>
      </c>
      <c r="AA105" s="4">
        <f>=ROUNDDOWN(73.8888888888889,0)</f>
      </c>
      <c r="AB105" s="5">
        <v>1.8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22</v>
      </c>
      <c r="AQ105" s="8">
        <v>198</v>
      </c>
      <c r="AR105" s="4"/>
      <c r="AS105" s="8"/>
      <c r="AT105" s="7"/>
      <c r="AU105" s="7"/>
      <c r="AV105" s="4">
        <v>22</v>
      </c>
      <c r="AW105" s="8">
        <v>198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0.0854</v>
      </c>
      <c r="BJ105" s="4">
        <v>22</v>
      </c>
      <c r="BK105" s="8">
        <v>198</v>
      </c>
      <c r="BL105" s="2" t="s">
        <v>1605</v>
      </c>
      <c r="BM105" s="7">
        <v>1</v>
      </c>
      <c r="BN105" s="7">
        <v>1</v>
      </c>
      <c r="BO105" s="4">
        <v>22</v>
      </c>
      <c r="BP105" s="8">
        <v>198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132</v>
      </c>
      <c r="BX105" s="2" t="s">
        <v>1504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1614</v>
      </c>
      <c r="CJ105" s="2" t="s">
        <v>132</v>
      </c>
      <c r="CK105" s="2" t="s">
        <v>142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1594</v>
      </c>
      <c r="CV105" s="2" t="s">
        <v>1505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178</v>
      </c>
      <c r="DF105" s="2" t="s">
        <v>129</v>
      </c>
      <c r="DG105" s="2" t="s">
        <v>132</v>
      </c>
      <c r="DH105" s="2" t="s">
        <v>132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1099</v>
      </c>
      <c r="DT105" s="2" t="s">
        <v>1753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129</v>
      </c>
      <c r="EE105" s="2" t="s">
        <v>1061</v>
      </c>
      <c r="EF105" s="2" t="s">
        <v>132</v>
      </c>
      <c r="EG105" s="2" t="s">
        <v>142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1100</v>
      </c>
      <c r="ER105" s="2" t="s">
        <v>1775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502</v>
      </c>
      <c r="FD105" s="2" t="s">
        <v>132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129</v>
      </c>
      <c r="FO105" s="2" t="s">
        <v>156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178</v>
      </c>
      <c r="FZ105" s="2" t="s">
        <v>129</v>
      </c>
      <c r="GA105" s="2" t="s">
        <v>132</v>
      </c>
      <c r="GB105" s="2" t="s">
        <v>132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1089</v>
      </c>
      <c r="GN105" s="2" t="s">
        <v>1746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178</v>
      </c>
      <c r="GX105" s="2" t="s">
        <v>129</v>
      </c>
      <c r="GY105" s="2" t="s">
        <v>132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129</v>
      </c>
      <c r="HK105" s="2" t="s">
        <v>132</v>
      </c>
      <c r="HL105" s="2" t="s">
        <v>132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165</v>
      </c>
      <c r="HV105" s="2" t="s">
        <v>129</v>
      </c>
      <c r="HW105" s="2" t="s">
        <v>132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166</v>
      </c>
      <c r="II105" s="2" t="s">
        <v>1589</v>
      </c>
      <c r="IJ105" s="2" t="s">
        <v>132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178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129</v>
      </c>
      <c r="JG105" s="2" t="s">
        <v>1027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159</v>
      </c>
      <c r="JR105" s="2" t="s">
        <v>129</v>
      </c>
      <c r="JS105" s="2" t="s">
        <v>132</v>
      </c>
      <c r="JT105" s="2" t="s">
        <v>132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129</v>
      </c>
      <c r="KE105" s="2" t="s">
        <v>1594</v>
      </c>
      <c r="KF105" s="2" t="s">
        <v>1766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178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178</v>
      </c>
      <c r="LN105" s="2" t="s">
        <v>129</v>
      </c>
      <c r="LO105" s="2" t="s">
        <v>132</v>
      </c>
      <c r="LP105" s="2" t="s">
        <v>132</v>
      </c>
      <c r="LQ105" s="2" t="s">
        <v>142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178</v>
      </c>
      <c r="LZ105" s="2" t="s">
        <v>166</v>
      </c>
      <c r="MA105" s="2" t="s">
        <v>132</v>
      </c>
      <c r="MB105" s="2" t="s">
        <v>132</v>
      </c>
      <c r="MC105" s="2" t="s">
        <v>142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159</v>
      </c>
      <c r="ML105" s="2" t="s">
        <v>129</v>
      </c>
      <c r="MM105" s="2" t="s">
        <v>132</v>
      </c>
      <c r="MN105" s="2" t="s">
        <v>132</v>
      </c>
      <c r="MO105" s="2" t="s">
        <v>142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140</v>
      </c>
      <c r="MX105" s="2" t="s">
        <v>129</v>
      </c>
      <c r="MY105" s="2" t="s">
        <v>179</v>
      </c>
      <c r="MZ105" s="2" t="s">
        <v>1776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178</v>
      </c>
      <c r="NV105" s="2" t="s">
        <v>129</v>
      </c>
      <c r="NW105" s="2" t="s">
        <v>132</v>
      </c>
      <c r="NX105" s="2" t="s">
        <v>132</v>
      </c>
      <c r="NY105" s="2" t="s">
        <v>142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178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178</v>
      </c>
      <c r="QD105" s="2" t="s">
        <v>129</v>
      </c>
      <c r="QE105" s="2" t="s">
        <v>132</v>
      </c>
      <c r="QF105" s="2" t="s">
        <v>132</v>
      </c>
      <c r="QG105" s="2" t="s">
        <v>142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178</v>
      </c>
      <c r="QP105" s="2" t="s">
        <v>129</v>
      </c>
      <c r="QQ105" s="2" t="s">
        <v>132</v>
      </c>
      <c r="QR105" s="2" t="s">
        <v>132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178</v>
      </c>
      <c r="RN105" s="2" t="s">
        <v>129</v>
      </c>
      <c r="RO105" s="2" t="s">
        <v>132</v>
      </c>
      <c r="RP105" s="2" t="s">
        <v>132</v>
      </c>
      <c r="RQ105" s="2" t="s">
        <v>142</v>
      </c>
      <c r="RR105" s="2" t="s">
        <v>183</v>
      </c>
    </row>
    <row r="106">
      <c r="A106" s="2" t="s">
        <v>1777</v>
      </c>
      <c r="B106" s="2" t="s">
        <v>121</v>
      </c>
      <c r="C106" s="2" t="s">
        <v>122</v>
      </c>
      <c r="D106" s="2" t="s">
        <v>1104</v>
      </c>
      <c r="E106" s="2" t="s">
        <v>1105</v>
      </c>
      <c r="F106" s="2" t="s">
        <v>1778</v>
      </c>
      <c r="G106" s="2" t="s">
        <v>1778</v>
      </c>
      <c r="H106" s="2" t="s">
        <v>1778</v>
      </c>
      <c r="I106" s="2" t="s">
        <v>1779</v>
      </c>
      <c r="J106" s="2" t="s">
        <v>127</v>
      </c>
      <c r="K106" s="2" t="s">
        <v>313</v>
      </c>
      <c r="L106" s="3">
        <v>58.51</v>
      </c>
      <c r="M106" s="3">
        <v>61.44</v>
      </c>
      <c r="N106" s="3">
        <v>226.5</v>
      </c>
      <c r="O106" s="2" t="s">
        <v>727</v>
      </c>
      <c r="P106" s="2" t="s">
        <v>1452</v>
      </c>
      <c r="Q106" s="2" t="s">
        <v>131</v>
      </c>
      <c r="R106" s="2" t="s">
        <v>18</v>
      </c>
      <c r="S106" s="2" t="s">
        <v>132</v>
      </c>
      <c r="T106" s="2" t="s">
        <v>132</v>
      </c>
      <c r="U106" s="2" t="s">
        <v>468</v>
      </c>
      <c r="V106" s="2" t="s">
        <v>815</v>
      </c>
      <c r="W106" s="2" t="s">
        <v>247</v>
      </c>
      <c r="X106" s="2" t="s">
        <v>132</v>
      </c>
      <c r="Y106" s="2" t="s">
        <v>690</v>
      </c>
      <c r="Z106" s="4">
        <v>9</v>
      </c>
      <c r="AA106" s="4">
        <f>=ROUNDDOWN(12.8571428571429,0)</f>
      </c>
      <c r="AB106" s="5">
        <v>0.7</v>
      </c>
      <c r="AC106" s="2" t="s">
        <v>132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24</v>
      </c>
      <c r="AQ106" s="8">
        <v>2289.12</v>
      </c>
      <c r="AR106" s="4"/>
      <c r="AS106" s="8"/>
      <c r="AT106" s="7"/>
      <c r="AU106" s="7"/>
      <c r="AV106" s="4">
        <v>24</v>
      </c>
      <c r="AW106" s="8">
        <v>2289.12</v>
      </c>
      <c r="AX106" s="4"/>
      <c r="AY106" s="8"/>
      <c r="AZ106" s="7"/>
      <c r="BA106" s="7"/>
      <c r="BB106" s="7">
        <v>1</v>
      </c>
      <c r="BC106" s="4">
        <v>24</v>
      </c>
      <c r="BD106" s="8">
        <v>2289.12</v>
      </c>
      <c r="BE106" s="4"/>
      <c r="BF106" s="8"/>
      <c r="BG106" s="7"/>
      <c r="BH106" s="7"/>
      <c r="BI106" s="7">
        <v>1</v>
      </c>
      <c r="BJ106" s="4">
        <v>24</v>
      </c>
      <c r="BK106" s="8">
        <v>2289.12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132</v>
      </c>
      <c r="BV106" s="2" t="s">
        <v>132</v>
      </c>
      <c r="BW106" s="2" t="s">
        <v>132</v>
      </c>
      <c r="BX106" s="2" t="s">
        <v>132</v>
      </c>
      <c r="BY106" s="2" t="s">
        <v>132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132</v>
      </c>
      <c r="CH106" s="2" t="s">
        <v>132</v>
      </c>
      <c r="CI106" s="2" t="s">
        <v>132</v>
      </c>
      <c r="CJ106" s="2" t="s">
        <v>132</v>
      </c>
      <c r="CK106" s="2" t="s">
        <v>132</v>
      </c>
      <c r="CL106" s="2" t="s">
        <v>132</v>
      </c>
      <c r="CM106" s="4">
        <v>24</v>
      </c>
      <c r="CN106" s="8">
        <v>2289.12</v>
      </c>
      <c r="CO106" s="4"/>
      <c r="CP106" s="8"/>
      <c r="CQ106" s="7"/>
      <c r="CR106" s="7"/>
      <c r="CS106" s="2" t="s">
        <v>140</v>
      </c>
      <c r="CT106" s="2" t="s">
        <v>129</v>
      </c>
      <c r="CU106" s="2" t="s">
        <v>690</v>
      </c>
      <c r="CV106" s="2" t="s">
        <v>494</v>
      </c>
      <c r="CW106" s="2" t="s">
        <v>142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132</v>
      </c>
      <c r="DF106" s="2" t="s">
        <v>132</v>
      </c>
      <c r="DG106" s="2" t="s">
        <v>132</v>
      </c>
      <c r="DH106" s="2" t="s">
        <v>132</v>
      </c>
      <c r="DI106" s="2" t="s">
        <v>132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132</v>
      </c>
      <c r="DR106" s="2" t="s">
        <v>132</v>
      </c>
      <c r="DS106" s="2" t="s">
        <v>132</v>
      </c>
      <c r="DT106" s="2" t="s">
        <v>132</v>
      </c>
      <c r="DU106" s="2" t="s">
        <v>132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132</v>
      </c>
      <c r="ED106" s="2" t="s">
        <v>132</v>
      </c>
      <c r="EE106" s="2" t="s">
        <v>132</v>
      </c>
      <c r="EF106" s="2" t="s">
        <v>132</v>
      </c>
      <c r="EG106" s="2" t="s">
        <v>132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132</v>
      </c>
      <c r="EP106" s="2" t="s">
        <v>132</v>
      </c>
      <c r="EQ106" s="2" t="s">
        <v>132</v>
      </c>
      <c r="ER106" s="2" t="s">
        <v>132</v>
      </c>
      <c r="ES106" s="2" t="s">
        <v>132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132</v>
      </c>
      <c r="FB106" s="2" t="s">
        <v>132</v>
      </c>
      <c r="FC106" s="2" t="s">
        <v>132</v>
      </c>
      <c r="FD106" s="2" t="s">
        <v>132</v>
      </c>
      <c r="FE106" s="2" t="s">
        <v>132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132</v>
      </c>
      <c r="FN106" s="2" t="s">
        <v>132</v>
      </c>
      <c r="FO106" s="2" t="s">
        <v>132</v>
      </c>
      <c r="FP106" s="2" t="s">
        <v>132</v>
      </c>
      <c r="FQ106" s="2" t="s">
        <v>132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132</v>
      </c>
      <c r="FZ106" s="2" t="s">
        <v>132</v>
      </c>
      <c r="GA106" s="2" t="s">
        <v>132</v>
      </c>
      <c r="GB106" s="2" t="s">
        <v>132</v>
      </c>
      <c r="GC106" s="2" t="s">
        <v>132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132</v>
      </c>
      <c r="GL106" s="2" t="s">
        <v>132</v>
      </c>
      <c r="GM106" s="2" t="s">
        <v>132</v>
      </c>
      <c r="GN106" s="2" t="s">
        <v>132</v>
      </c>
      <c r="GO106" s="2" t="s">
        <v>132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132</v>
      </c>
      <c r="HV106" s="2" t="s">
        <v>132</v>
      </c>
      <c r="HW106" s="2" t="s">
        <v>132</v>
      </c>
      <c r="HX106" s="2" t="s">
        <v>132</v>
      </c>
      <c r="HY106" s="2" t="s">
        <v>132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132</v>
      </c>
      <c r="IH106" s="2" t="s">
        <v>132</v>
      </c>
      <c r="II106" s="2" t="s">
        <v>132</v>
      </c>
      <c r="IJ106" s="2" t="s">
        <v>132</v>
      </c>
      <c r="IK106" s="2" t="s">
        <v>132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140</v>
      </c>
      <c r="JR106" s="2" t="s">
        <v>129</v>
      </c>
      <c r="JS106" s="2" t="s">
        <v>484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140</v>
      </c>
      <c r="KD106" s="2" t="s">
        <v>129</v>
      </c>
      <c r="KE106" s="2" t="s">
        <v>866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132</v>
      </c>
      <c r="RN106" s="2" t="s">
        <v>132</v>
      </c>
      <c r="RO106" s="2" t="s">
        <v>132</v>
      </c>
      <c r="RP106" s="2" t="s">
        <v>132</v>
      </c>
      <c r="RQ106" s="2" t="s">
        <v>132</v>
      </c>
      <c r="RR106" s="2" t="s">
        <v>132</v>
      </c>
    </row>
    <row r="107">
      <c r="A107" s="2" t="s">
        <v>1780</v>
      </c>
      <c r="B107" s="2" t="s">
        <v>121</v>
      </c>
      <c r="C107" s="2" t="s">
        <v>122</v>
      </c>
      <c r="D107" s="2" t="s">
        <v>1104</v>
      </c>
      <c r="E107" s="2" t="s">
        <v>1105</v>
      </c>
      <c r="F107" s="2" t="s">
        <v>1781</v>
      </c>
      <c r="G107" s="2" t="s">
        <v>1781</v>
      </c>
      <c r="H107" s="2" t="s">
        <v>1781</v>
      </c>
      <c r="I107" s="2" t="s">
        <v>1782</v>
      </c>
      <c r="J107" s="2" t="s">
        <v>127</v>
      </c>
      <c r="K107" s="2" t="s">
        <v>1783</v>
      </c>
      <c r="L107" s="3">
        <v>48</v>
      </c>
      <c r="M107" s="3">
        <v>50.4</v>
      </c>
      <c r="N107" s="3">
        <v>112.99</v>
      </c>
      <c r="O107" s="2" t="s">
        <v>421</v>
      </c>
      <c r="P107" s="2" t="s">
        <v>422</v>
      </c>
      <c r="Q107" s="2" t="s">
        <v>131</v>
      </c>
      <c r="R107" s="2" t="s">
        <v>132</v>
      </c>
      <c r="S107" s="2" t="s">
        <v>1784</v>
      </c>
      <c r="T107" s="2" t="s">
        <v>132</v>
      </c>
      <c r="U107" s="2" t="s">
        <v>468</v>
      </c>
      <c r="V107" s="2" t="s">
        <v>135</v>
      </c>
      <c r="W107" s="2" t="s">
        <v>247</v>
      </c>
      <c r="X107" s="2" t="s">
        <v>247</v>
      </c>
      <c r="Y107" s="2" t="s">
        <v>407</v>
      </c>
      <c r="Z107" s="4"/>
      <c r="AA107" s="4">
        <f>=ROUNDDOWN({0},0)</f>
      </c>
      <c r="AB107" s="5">
        <v>1.5</v>
      </c>
      <c r="AC107" s="2" t="s">
        <v>132</v>
      </c>
      <c r="AD107" s="4"/>
      <c r="AE107" s="4"/>
      <c r="AF107" s="6">
        <v>65</v>
      </c>
      <c r="AG107" s="6"/>
      <c r="AH107" s="7">
        <v>0.6575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51</v>
      </c>
      <c r="AQ107" s="8">
        <v>2262.99</v>
      </c>
      <c r="AR107" s="4">
        <v>178</v>
      </c>
      <c r="AS107" s="8">
        <v>8923.42</v>
      </c>
      <c r="AT107" s="7">
        <v>-0.7135</v>
      </c>
      <c r="AU107" s="7">
        <v>-0.7464</v>
      </c>
      <c r="AV107" s="4">
        <v>51</v>
      </c>
      <c r="AW107" s="8">
        <v>2262.99</v>
      </c>
      <c r="AX107" s="4">
        <v>178</v>
      </c>
      <c r="AY107" s="8">
        <v>8923.42</v>
      </c>
      <c r="AZ107" s="7">
        <v>-0.7135</v>
      </c>
      <c r="BA107" s="7">
        <v>-0.7464</v>
      </c>
      <c r="BB107" s="7">
        <v>1</v>
      </c>
      <c r="BC107" s="4">
        <v>51</v>
      </c>
      <c r="BD107" s="8">
        <v>2262.99</v>
      </c>
      <c r="BE107" s="4">
        <v>178</v>
      </c>
      <c r="BF107" s="8">
        <v>8923.42</v>
      </c>
      <c r="BG107" s="7">
        <v>-0.7135</v>
      </c>
      <c r="BH107" s="7">
        <v>-0.7464</v>
      </c>
      <c r="BI107" s="7">
        <v>1</v>
      </c>
      <c r="BJ107" s="4">
        <v>51</v>
      </c>
      <c r="BK107" s="8">
        <v>2262.99</v>
      </c>
      <c r="BL107" s="2" t="s">
        <v>1785</v>
      </c>
      <c r="BM107" s="7">
        <v>1</v>
      </c>
      <c r="BN107" s="7">
        <v>1</v>
      </c>
      <c r="BO107" s="4">
        <v>2</v>
      </c>
      <c r="BP107" s="8">
        <v>110.4</v>
      </c>
      <c r="BQ107" s="4">
        <v>9</v>
      </c>
      <c r="BR107" s="8">
        <v>496.8</v>
      </c>
      <c r="BS107" s="7">
        <v>-0.7778</v>
      </c>
      <c r="BT107" s="7">
        <v>-0.7778</v>
      </c>
      <c r="BU107" s="2" t="s">
        <v>140</v>
      </c>
      <c r="BV107" s="2" t="s">
        <v>166</v>
      </c>
      <c r="BW107" s="2" t="s">
        <v>132</v>
      </c>
      <c r="BX107" s="2" t="s">
        <v>698</v>
      </c>
      <c r="BY107" s="2" t="s">
        <v>142</v>
      </c>
      <c r="BZ107" s="2" t="s">
        <v>132</v>
      </c>
      <c r="CA107" s="4">
        <v>7</v>
      </c>
      <c r="CB107" s="8">
        <v>200.9</v>
      </c>
      <c r="CC107" s="4">
        <v>7</v>
      </c>
      <c r="CD107" s="8">
        <v>235.34</v>
      </c>
      <c r="CE107" s="7"/>
      <c r="CF107" s="7">
        <v>-0.1463</v>
      </c>
      <c r="CG107" s="2" t="s">
        <v>140</v>
      </c>
      <c r="CH107" s="2" t="s">
        <v>166</v>
      </c>
      <c r="CI107" s="2" t="s">
        <v>143</v>
      </c>
      <c r="CJ107" s="2" t="s">
        <v>1786</v>
      </c>
      <c r="CK107" s="2" t="s">
        <v>183</v>
      </c>
      <c r="CL107" s="2" t="s">
        <v>132</v>
      </c>
      <c r="CM107" s="4">
        <v>7</v>
      </c>
      <c r="CN107" s="8">
        <v>345.24</v>
      </c>
      <c r="CO107" s="4">
        <v>64</v>
      </c>
      <c r="CP107" s="8">
        <v>3330.87</v>
      </c>
      <c r="CQ107" s="7">
        <v>-0.8906</v>
      </c>
      <c r="CR107" s="7">
        <v>-0.8964</v>
      </c>
      <c r="CS107" s="2" t="s">
        <v>140</v>
      </c>
      <c r="CT107" s="2" t="s">
        <v>166</v>
      </c>
      <c r="CU107" s="2" t="s">
        <v>1787</v>
      </c>
      <c r="CV107" s="2" t="s">
        <v>805</v>
      </c>
      <c r="CW107" s="2" t="s">
        <v>142</v>
      </c>
      <c r="CX107" s="2" t="s">
        <v>132</v>
      </c>
      <c r="CY107" s="4">
        <v>2</v>
      </c>
      <c r="CZ107" s="8">
        <v>111.74</v>
      </c>
      <c r="DA107" s="4">
        <v>20</v>
      </c>
      <c r="DB107" s="8">
        <v>1117.4</v>
      </c>
      <c r="DC107" s="7">
        <v>-0.9</v>
      </c>
      <c r="DD107" s="7">
        <v>-0.9</v>
      </c>
      <c r="DE107" s="2" t="s">
        <v>140</v>
      </c>
      <c r="DF107" s="2" t="s">
        <v>166</v>
      </c>
      <c r="DG107" s="2" t="s">
        <v>577</v>
      </c>
      <c r="DH107" s="2" t="s">
        <v>1038</v>
      </c>
      <c r="DI107" s="2" t="s">
        <v>142</v>
      </c>
      <c r="DJ107" s="2" t="s">
        <v>132</v>
      </c>
      <c r="DK107" s="4"/>
      <c r="DL107" s="8"/>
      <c r="DM107" s="4">
        <v>10</v>
      </c>
      <c r="DN107" s="8">
        <v>567.8</v>
      </c>
      <c r="DO107" s="7">
        <v>-1</v>
      </c>
      <c r="DP107" s="7">
        <v>-1</v>
      </c>
      <c r="DQ107" s="2" t="s">
        <v>140</v>
      </c>
      <c r="DR107" s="2" t="s">
        <v>166</v>
      </c>
      <c r="DS107" s="2" t="s">
        <v>148</v>
      </c>
      <c r="DT107" s="2" t="s">
        <v>691</v>
      </c>
      <c r="DU107" s="2" t="s">
        <v>142</v>
      </c>
      <c r="DV107" s="2" t="s">
        <v>132</v>
      </c>
      <c r="DW107" s="4">
        <v>7</v>
      </c>
      <c r="DX107" s="8">
        <v>194.04</v>
      </c>
      <c r="DY107" s="4">
        <v>24</v>
      </c>
      <c r="DZ107" s="8">
        <v>813.68</v>
      </c>
      <c r="EA107" s="7">
        <v>-0.7083</v>
      </c>
      <c r="EB107" s="7">
        <v>-0.7615</v>
      </c>
      <c r="EC107" s="2" t="s">
        <v>140</v>
      </c>
      <c r="ED107" s="2" t="s">
        <v>166</v>
      </c>
      <c r="EE107" s="2" t="s">
        <v>517</v>
      </c>
      <c r="EF107" s="2" t="s">
        <v>1788</v>
      </c>
      <c r="EG107" s="2" t="s">
        <v>142</v>
      </c>
      <c r="EH107" s="2" t="s">
        <v>132</v>
      </c>
      <c r="EI107" s="4"/>
      <c r="EJ107" s="8"/>
      <c r="EK107" s="4">
        <v>3</v>
      </c>
      <c r="EL107" s="8">
        <v>180.51</v>
      </c>
      <c r="EM107" s="7">
        <v>-1</v>
      </c>
      <c r="EN107" s="7">
        <v>-1</v>
      </c>
      <c r="EO107" s="2" t="s">
        <v>140</v>
      </c>
      <c r="EP107" s="2" t="s">
        <v>166</v>
      </c>
      <c r="EQ107" s="2" t="s">
        <v>519</v>
      </c>
      <c r="ER107" s="2" t="s">
        <v>442</v>
      </c>
      <c r="ES107" s="2" t="s">
        <v>142</v>
      </c>
      <c r="ET107" s="2" t="s">
        <v>132</v>
      </c>
      <c r="EU107" s="4">
        <v>3</v>
      </c>
      <c r="EV107" s="8">
        <v>158.76</v>
      </c>
      <c r="EW107" s="4">
        <v>2</v>
      </c>
      <c r="EX107" s="8">
        <v>105.84</v>
      </c>
      <c r="EY107" s="7">
        <v>0.5</v>
      </c>
      <c r="EZ107" s="7">
        <v>0.5</v>
      </c>
      <c r="FA107" s="2" t="s">
        <v>140</v>
      </c>
      <c r="FB107" s="2" t="s">
        <v>166</v>
      </c>
      <c r="FC107" s="2" t="s">
        <v>154</v>
      </c>
      <c r="FD107" s="2" t="s">
        <v>757</v>
      </c>
      <c r="FE107" s="2" t="s">
        <v>142</v>
      </c>
      <c r="FF107" s="2" t="s">
        <v>132</v>
      </c>
      <c r="FG107" s="4">
        <v>4</v>
      </c>
      <c r="FH107" s="8">
        <v>201.6</v>
      </c>
      <c r="FI107" s="4"/>
      <c r="FJ107" s="8"/>
      <c r="FK107" s="7"/>
      <c r="FL107" s="7"/>
      <c r="FM107" s="2" t="s">
        <v>140</v>
      </c>
      <c r="FN107" s="2" t="s">
        <v>166</v>
      </c>
      <c r="FO107" s="2" t="s">
        <v>292</v>
      </c>
      <c r="FP107" s="2" t="s">
        <v>1054</v>
      </c>
      <c r="FQ107" s="2" t="s">
        <v>142</v>
      </c>
      <c r="FR107" s="2" t="s">
        <v>132</v>
      </c>
      <c r="FS107" s="4">
        <v>14</v>
      </c>
      <c r="FT107" s="8">
        <v>685.79</v>
      </c>
      <c r="FU107" s="4">
        <v>17</v>
      </c>
      <c r="FV107" s="8">
        <v>892.64</v>
      </c>
      <c r="FW107" s="7">
        <v>-0.1765</v>
      </c>
      <c r="FX107" s="7">
        <v>-0.2317</v>
      </c>
      <c r="FY107" s="2" t="s">
        <v>140</v>
      </c>
      <c r="FZ107" s="2" t="s">
        <v>166</v>
      </c>
      <c r="GA107" s="2" t="s">
        <v>827</v>
      </c>
      <c r="GB107" s="2" t="s">
        <v>340</v>
      </c>
      <c r="GC107" s="2" t="s">
        <v>142</v>
      </c>
      <c r="GD107" s="2" t="s">
        <v>132</v>
      </c>
      <c r="GE107" s="4"/>
      <c r="GF107" s="8"/>
      <c r="GG107" s="4">
        <v>1</v>
      </c>
      <c r="GH107" s="8">
        <v>55.87</v>
      </c>
      <c r="GI107" s="7">
        <v>-1</v>
      </c>
      <c r="GJ107" s="7">
        <v>-1</v>
      </c>
      <c r="GK107" s="2" t="s">
        <v>140</v>
      </c>
      <c r="GL107" s="2" t="s">
        <v>166</v>
      </c>
      <c r="GM107" s="2" t="s">
        <v>522</v>
      </c>
      <c r="GN107" s="2" t="s">
        <v>822</v>
      </c>
      <c r="GO107" s="2" t="s">
        <v>142</v>
      </c>
      <c r="GP107" s="2" t="s">
        <v>132</v>
      </c>
      <c r="GQ107" s="4"/>
      <c r="GR107" s="8"/>
      <c r="GS107" s="4">
        <v>1</v>
      </c>
      <c r="GT107" s="8">
        <v>50.4</v>
      </c>
      <c r="GU107" s="7">
        <v>-1</v>
      </c>
      <c r="GV107" s="7">
        <v>-1</v>
      </c>
      <c r="GW107" s="2" t="s">
        <v>140</v>
      </c>
      <c r="GX107" s="2" t="s">
        <v>166</v>
      </c>
      <c r="GY107" s="2" t="s">
        <v>334</v>
      </c>
      <c r="GZ107" s="2" t="s">
        <v>336</v>
      </c>
      <c r="HA107" s="2" t="s">
        <v>142</v>
      </c>
      <c r="HB107" s="2" t="s">
        <v>132</v>
      </c>
      <c r="HC107" s="4">
        <v>1</v>
      </c>
      <c r="HD107" s="8">
        <v>52.92</v>
      </c>
      <c r="HE107" s="4"/>
      <c r="HF107" s="8"/>
      <c r="HG107" s="7"/>
      <c r="HH107" s="7"/>
      <c r="HI107" s="2" t="s">
        <v>140</v>
      </c>
      <c r="HJ107" s="2" t="s">
        <v>166</v>
      </c>
      <c r="HK107" s="2" t="s">
        <v>233</v>
      </c>
      <c r="HL107" s="2" t="s">
        <v>1789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165</v>
      </c>
      <c r="HV107" s="2" t="s">
        <v>166</v>
      </c>
      <c r="HW107" s="2" t="s">
        <v>132</v>
      </c>
      <c r="HX107" s="2" t="s">
        <v>132</v>
      </c>
      <c r="HY107" s="2" t="s">
        <v>142</v>
      </c>
      <c r="HZ107" s="2" t="s">
        <v>132</v>
      </c>
      <c r="IA107" s="4">
        <v>4</v>
      </c>
      <c r="IB107" s="8">
        <v>201.6</v>
      </c>
      <c r="IC107" s="4">
        <v>3</v>
      </c>
      <c r="ID107" s="8">
        <v>151.2</v>
      </c>
      <c r="IE107" s="7">
        <v>0.3333</v>
      </c>
      <c r="IF107" s="7">
        <v>0.3333</v>
      </c>
      <c r="IG107" s="2" t="s">
        <v>140</v>
      </c>
      <c r="IH107" s="2" t="s">
        <v>166</v>
      </c>
      <c r="II107" s="2" t="s">
        <v>167</v>
      </c>
      <c r="IJ107" s="2" t="s">
        <v>632</v>
      </c>
      <c r="IK107" s="2" t="s">
        <v>142</v>
      </c>
      <c r="IL107" s="2" t="s">
        <v>132</v>
      </c>
      <c r="IM107" s="4"/>
      <c r="IN107" s="8"/>
      <c r="IO107" s="4">
        <v>16</v>
      </c>
      <c r="IP107" s="8">
        <v>870.88</v>
      </c>
      <c r="IQ107" s="7">
        <v>-1</v>
      </c>
      <c r="IR107" s="7">
        <v>-1</v>
      </c>
      <c r="IS107" s="2" t="s">
        <v>140</v>
      </c>
      <c r="IT107" s="2" t="s">
        <v>166</v>
      </c>
      <c r="IU107" s="2" t="s">
        <v>614</v>
      </c>
      <c r="IV107" s="2" t="s">
        <v>895</v>
      </c>
      <c r="IW107" s="2" t="s">
        <v>142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178</v>
      </c>
      <c r="JF107" s="2" t="s">
        <v>166</v>
      </c>
      <c r="JG107" s="2" t="s">
        <v>132</v>
      </c>
      <c r="JH107" s="2" t="s">
        <v>132</v>
      </c>
      <c r="JI107" s="2" t="s">
        <v>142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178</v>
      </c>
      <c r="JR107" s="2" t="s">
        <v>166</v>
      </c>
      <c r="JS107" s="2" t="s">
        <v>577</v>
      </c>
      <c r="JT107" s="2" t="s">
        <v>132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166</v>
      </c>
      <c r="KE107" s="2" t="s">
        <v>1790</v>
      </c>
      <c r="KF107" s="2" t="s">
        <v>1029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140</v>
      </c>
      <c r="KP107" s="2" t="s">
        <v>166</v>
      </c>
      <c r="KQ107" s="2" t="s">
        <v>575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>
        <v>1</v>
      </c>
      <c r="KX107" s="8">
        <v>54.19</v>
      </c>
      <c r="KY107" s="7">
        <v>-1</v>
      </c>
      <c r="KZ107" s="7">
        <v>-1</v>
      </c>
      <c r="LA107" s="2" t="s">
        <v>140</v>
      </c>
      <c r="LB107" s="2" t="s">
        <v>166</v>
      </c>
      <c r="LC107" s="2" t="s">
        <v>304</v>
      </c>
      <c r="LD107" s="2" t="s">
        <v>1791</v>
      </c>
      <c r="LE107" s="2" t="s">
        <v>142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178</v>
      </c>
      <c r="LN107" s="2" t="s">
        <v>166</v>
      </c>
      <c r="LO107" s="2" t="s">
        <v>132</v>
      </c>
      <c r="LP107" s="2" t="s">
        <v>132</v>
      </c>
      <c r="LQ107" s="2" t="s">
        <v>142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159</v>
      </c>
      <c r="ML107" s="2" t="s">
        <v>166</v>
      </c>
      <c r="MM107" s="2" t="s">
        <v>132</v>
      </c>
      <c r="MN107" s="2" t="s">
        <v>132</v>
      </c>
      <c r="MO107" s="2" t="s">
        <v>142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166</v>
      </c>
      <c r="NW107" s="2" t="s">
        <v>132</v>
      </c>
      <c r="NX107" s="2" t="s">
        <v>132</v>
      </c>
      <c r="NY107" s="2" t="s">
        <v>142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181</v>
      </c>
      <c r="OT107" s="2" t="s">
        <v>166</v>
      </c>
      <c r="OU107" s="2" t="s">
        <v>132</v>
      </c>
      <c r="OV107" s="2" t="s">
        <v>132</v>
      </c>
      <c r="OW107" s="2" t="s">
        <v>142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181</v>
      </c>
      <c r="PF107" s="2" t="s">
        <v>166</v>
      </c>
      <c r="PG107" s="2" t="s">
        <v>132</v>
      </c>
      <c r="PH107" s="2" t="s">
        <v>132</v>
      </c>
      <c r="PI107" s="2" t="s">
        <v>142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178</v>
      </c>
      <c r="PR107" s="2" t="s">
        <v>166</v>
      </c>
      <c r="PS107" s="2" t="s">
        <v>132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159</v>
      </c>
      <c r="RB107" s="2" t="s">
        <v>166</v>
      </c>
      <c r="RC107" s="2" t="s">
        <v>132</v>
      </c>
      <c r="RD107" s="2" t="s">
        <v>132</v>
      </c>
      <c r="RE107" s="2" t="s">
        <v>142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178</v>
      </c>
      <c r="RN107" s="2" t="s">
        <v>166</v>
      </c>
      <c r="RO107" s="2" t="s">
        <v>132</v>
      </c>
      <c r="RP107" s="2" t="s">
        <v>132</v>
      </c>
      <c r="RQ107" s="2" t="s">
        <v>142</v>
      </c>
      <c r="RR107" s="2" t="s">
        <v>132</v>
      </c>
    </row>
    <row r="108">
      <c r="A108" s="2" t="s">
        <v>1792</v>
      </c>
      <c r="B108" s="2" t="s">
        <v>121</v>
      </c>
      <c r="C108" s="2" t="s">
        <v>122</v>
      </c>
      <c r="D108" s="2" t="s">
        <v>1104</v>
      </c>
      <c r="E108" s="2" t="s">
        <v>1105</v>
      </c>
      <c r="F108" s="2" t="s">
        <v>1793</v>
      </c>
      <c r="G108" s="2" t="s">
        <v>132</v>
      </c>
      <c r="H108" s="2" t="s">
        <v>132</v>
      </c>
      <c r="I108" s="2" t="s">
        <v>1794</v>
      </c>
      <c r="J108" s="2" t="s">
        <v>127</v>
      </c>
      <c r="K108" s="2" t="s">
        <v>313</v>
      </c>
      <c r="L108" s="3">
        <v>43.16</v>
      </c>
      <c r="M108" s="3">
        <v>45.32</v>
      </c>
      <c r="N108" s="3">
        <v>89.99</v>
      </c>
      <c r="O108" s="2" t="s">
        <v>655</v>
      </c>
      <c r="P108" s="2" t="s">
        <v>422</v>
      </c>
      <c r="Q108" s="2" t="s">
        <v>131</v>
      </c>
      <c r="R108" s="2" t="s">
        <v>132</v>
      </c>
      <c r="S108" s="2" t="s">
        <v>1795</v>
      </c>
      <c r="T108" s="2" t="s">
        <v>132</v>
      </c>
      <c r="U108" s="2" t="s">
        <v>315</v>
      </c>
      <c r="V108" s="2" t="s">
        <v>625</v>
      </c>
      <c r="W108" s="2" t="s">
        <v>187</v>
      </c>
      <c r="X108" s="2" t="s">
        <v>132</v>
      </c>
      <c r="Y108" s="2" t="s">
        <v>926</v>
      </c>
      <c r="Z108" s="4"/>
      <c r="AA108" s="4">
        <f>=ROUNDDOWN({0},0)</f>
      </c>
      <c r="AB108" s="5">
        <v>1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53</v>
      </c>
      <c r="AQ108" s="8">
        <v>1979.37</v>
      </c>
      <c r="AR108" s="4">
        <v>114</v>
      </c>
      <c r="AS108" s="8">
        <v>4927.17</v>
      </c>
      <c r="AT108" s="7">
        <v>-0.5351</v>
      </c>
      <c r="AU108" s="7">
        <v>-0.5983</v>
      </c>
      <c r="AV108" s="4">
        <v>53</v>
      </c>
      <c r="AW108" s="8">
        <v>1979.37</v>
      </c>
      <c r="AX108" s="4">
        <v>114</v>
      </c>
      <c r="AY108" s="8">
        <v>4927.17</v>
      </c>
      <c r="AZ108" s="7">
        <v>-0.5351</v>
      </c>
      <c r="BA108" s="7">
        <v>-0.5983</v>
      </c>
      <c r="BB108" s="7">
        <v>1</v>
      </c>
      <c r="BC108" s="4">
        <v>53</v>
      </c>
      <c r="BD108" s="8">
        <v>1979.37</v>
      </c>
      <c r="BE108" s="4">
        <v>114</v>
      </c>
      <c r="BF108" s="8">
        <v>4927.17</v>
      </c>
      <c r="BG108" s="7">
        <v>-0.5351</v>
      </c>
      <c r="BH108" s="7">
        <v>-0.5983</v>
      </c>
      <c r="BI108" s="7">
        <v>1</v>
      </c>
      <c r="BJ108" s="4">
        <v>53</v>
      </c>
      <c r="BK108" s="8">
        <v>1979.37</v>
      </c>
      <c r="BL108" s="2" t="s">
        <v>1796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558</v>
      </c>
      <c r="BV108" s="2" t="s">
        <v>166</v>
      </c>
      <c r="BW108" s="2" t="s">
        <v>132</v>
      </c>
      <c r="BX108" s="2" t="s">
        <v>928</v>
      </c>
      <c r="BY108" s="2" t="s">
        <v>142</v>
      </c>
      <c r="BZ108" s="2" t="s">
        <v>132</v>
      </c>
      <c r="CA108" s="4">
        <v>7</v>
      </c>
      <c r="CB108" s="8">
        <v>233.17</v>
      </c>
      <c r="CC108" s="4">
        <v>13</v>
      </c>
      <c r="CD108" s="8">
        <v>545.34</v>
      </c>
      <c r="CE108" s="7">
        <v>-0.4615</v>
      </c>
      <c r="CF108" s="7">
        <v>-0.5724</v>
      </c>
      <c r="CG108" s="2" t="s">
        <v>140</v>
      </c>
      <c r="CH108" s="2" t="s">
        <v>166</v>
      </c>
      <c r="CI108" s="2" t="s">
        <v>1208</v>
      </c>
      <c r="CJ108" s="2" t="s">
        <v>1797</v>
      </c>
      <c r="CK108" s="2" t="s">
        <v>183</v>
      </c>
      <c r="CL108" s="2" t="s">
        <v>132</v>
      </c>
      <c r="CM108" s="4">
        <v>5</v>
      </c>
      <c r="CN108" s="8">
        <v>257.95</v>
      </c>
      <c r="CO108" s="4">
        <v>22</v>
      </c>
      <c r="CP108" s="8">
        <v>1051.52</v>
      </c>
      <c r="CQ108" s="7">
        <v>-0.7727</v>
      </c>
      <c r="CR108" s="7">
        <v>-0.7547</v>
      </c>
      <c r="CS108" s="2" t="s">
        <v>140</v>
      </c>
      <c r="CT108" s="2" t="s">
        <v>166</v>
      </c>
      <c r="CU108" s="2" t="s">
        <v>931</v>
      </c>
      <c r="CV108" s="2" t="s">
        <v>1798</v>
      </c>
      <c r="CW108" s="2" t="s">
        <v>142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166</v>
      </c>
      <c r="DG108" s="2" t="s">
        <v>933</v>
      </c>
      <c r="DH108" s="2" t="s">
        <v>1203</v>
      </c>
      <c r="DI108" s="2" t="s">
        <v>142</v>
      </c>
      <c r="DJ108" s="2" t="s">
        <v>132</v>
      </c>
      <c r="DK108" s="4">
        <v>6</v>
      </c>
      <c r="DL108" s="8">
        <v>270</v>
      </c>
      <c r="DM108" s="4">
        <v>30</v>
      </c>
      <c r="DN108" s="8">
        <v>1350</v>
      </c>
      <c r="DO108" s="7">
        <v>-0.8</v>
      </c>
      <c r="DP108" s="7">
        <v>-0.8</v>
      </c>
      <c r="DQ108" s="2" t="s">
        <v>140</v>
      </c>
      <c r="DR108" s="2" t="s">
        <v>166</v>
      </c>
      <c r="DS108" s="2" t="s">
        <v>935</v>
      </c>
      <c r="DT108" s="2" t="s">
        <v>1799</v>
      </c>
      <c r="DU108" s="2" t="s">
        <v>142</v>
      </c>
      <c r="DV108" s="2" t="s">
        <v>132</v>
      </c>
      <c r="DW108" s="4">
        <v>12</v>
      </c>
      <c r="DX108" s="8">
        <v>300</v>
      </c>
      <c r="DY108" s="4">
        <v>12</v>
      </c>
      <c r="DZ108" s="8">
        <v>300</v>
      </c>
      <c r="EA108" s="7"/>
      <c r="EB108" s="7"/>
      <c r="EC108" s="2" t="s">
        <v>140</v>
      </c>
      <c r="ED108" s="2" t="s">
        <v>166</v>
      </c>
      <c r="EE108" s="2" t="s">
        <v>1800</v>
      </c>
      <c r="EF108" s="2" t="s">
        <v>1801</v>
      </c>
      <c r="EG108" s="2" t="s">
        <v>142</v>
      </c>
      <c r="EH108" s="2" t="s">
        <v>132</v>
      </c>
      <c r="EI108" s="4">
        <v>3</v>
      </c>
      <c r="EJ108" s="8">
        <v>153</v>
      </c>
      <c r="EK108" s="4">
        <v>6</v>
      </c>
      <c r="EL108" s="8">
        <v>306</v>
      </c>
      <c r="EM108" s="7">
        <v>-0.5</v>
      </c>
      <c r="EN108" s="7">
        <v>-0.5</v>
      </c>
      <c r="EO108" s="2" t="s">
        <v>140</v>
      </c>
      <c r="EP108" s="2" t="s">
        <v>166</v>
      </c>
      <c r="EQ108" s="2" t="s">
        <v>1260</v>
      </c>
      <c r="ER108" s="2" t="s">
        <v>1797</v>
      </c>
      <c r="ES108" s="2" t="s">
        <v>142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166</v>
      </c>
      <c r="FC108" s="2" t="s">
        <v>1262</v>
      </c>
      <c r="FD108" s="2" t="s">
        <v>1802</v>
      </c>
      <c r="FE108" s="2" t="s">
        <v>142</v>
      </c>
      <c r="FF108" s="2" t="s">
        <v>132</v>
      </c>
      <c r="FG108" s="4">
        <v>8</v>
      </c>
      <c r="FH108" s="8">
        <v>362.56</v>
      </c>
      <c r="FI108" s="4"/>
      <c r="FJ108" s="8"/>
      <c r="FK108" s="7"/>
      <c r="FL108" s="7"/>
      <c r="FM108" s="2" t="s">
        <v>140</v>
      </c>
      <c r="FN108" s="2" t="s">
        <v>166</v>
      </c>
      <c r="FO108" s="2" t="s">
        <v>292</v>
      </c>
      <c r="FP108" s="2" t="s">
        <v>849</v>
      </c>
      <c r="FQ108" s="2" t="s">
        <v>142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178</v>
      </c>
      <c r="FZ108" s="2" t="s">
        <v>166</v>
      </c>
      <c r="GA108" s="2" t="s">
        <v>132</v>
      </c>
      <c r="GB108" s="2" t="s">
        <v>132</v>
      </c>
      <c r="GC108" s="2" t="s">
        <v>142</v>
      </c>
      <c r="GD108" s="2" t="s">
        <v>132</v>
      </c>
      <c r="GE108" s="4"/>
      <c r="GF108" s="8"/>
      <c r="GG108" s="4">
        <v>5</v>
      </c>
      <c r="GH108" s="8">
        <v>193.5</v>
      </c>
      <c r="GI108" s="7">
        <v>-1</v>
      </c>
      <c r="GJ108" s="7">
        <v>-1</v>
      </c>
      <c r="GK108" s="2" t="s">
        <v>140</v>
      </c>
      <c r="GL108" s="2" t="s">
        <v>166</v>
      </c>
      <c r="GM108" s="2" t="s">
        <v>942</v>
      </c>
      <c r="GN108" s="2" t="s">
        <v>943</v>
      </c>
      <c r="GO108" s="2" t="s">
        <v>142</v>
      </c>
      <c r="GP108" s="2" t="s">
        <v>132</v>
      </c>
      <c r="GQ108" s="4">
        <v>8</v>
      </c>
      <c r="GR108" s="8">
        <v>235.68</v>
      </c>
      <c r="GS108" s="4">
        <v>2</v>
      </c>
      <c r="GT108" s="8">
        <v>90.64</v>
      </c>
      <c r="GU108" s="7">
        <v>3</v>
      </c>
      <c r="GV108" s="7">
        <v>1.6002</v>
      </c>
      <c r="GW108" s="2" t="s">
        <v>140</v>
      </c>
      <c r="GX108" s="2" t="s">
        <v>166</v>
      </c>
      <c r="GY108" s="2" t="s">
        <v>334</v>
      </c>
      <c r="GZ108" s="2" t="s">
        <v>1803</v>
      </c>
      <c r="HA108" s="2" t="s">
        <v>142</v>
      </c>
      <c r="HB108" s="2" t="s">
        <v>132</v>
      </c>
      <c r="HC108" s="4">
        <v>1</v>
      </c>
      <c r="HD108" s="8">
        <v>23.79</v>
      </c>
      <c r="HE108" s="4">
        <v>5</v>
      </c>
      <c r="HF108" s="8">
        <v>237.9</v>
      </c>
      <c r="HG108" s="7">
        <v>-0.8</v>
      </c>
      <c r="HH108" s="7">
        <v>-0.9</v>
      </c>
      <c r="HI108" s="2" t="s">
        <v>140</v>
      </c>
      <c r="HJ108" s="2" t="s">
        <v>166</v>
      </c>
      <c r="HK108" s="2" t="s">
        <v>944</v>
      </c>
      <c r="HL108" s="2" t="s">
        <v>151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165</v>
      </c>
      <c r="HV108" s="2" t="s">
        <v>166</v>
      </c>
      <c r="HW108" s="2" t="s">
        <v>132</v>
      </c>
      <c r="HX108" s="2" t="s">
        <v>132</v>
      </c>
      <c r="HY108" s="2" t="s">
        <v>142</v>
      </c>
      <c r="HZ108" s="2" t="s">
        <v>132</v>
      </c>
      <c r="IA108" s="4"/>
      <c r="IB108" s="8"/>
      <c r="IC108" s="4">
        <v>5</v>
      </c>
      <c r="ID108" s="8">
        <v>226.6</v>
      </c>
      <c r="IE108" s="7">
        <v>-1</v>
      </c>
      <c r="IF108" s="7">
        <v>-1</v>
      </c>
      <c r="IG108" s="2" t="s">
        <v>140</v>
      </c>
      <c r="IH108" s="2" t="s">
        <v>166</v>
      </c>
      <c r="II108" s="2" t="s">
        <v>338</v>
      </c>
      <c r="IJ108" s="2" t="s">
        <v>1804</v>
      </c>
      <c r="IK108" s="2" t="s">
        <v>142</v>
      </c>
      <c r="IL108" s="2" t="s">
        <v>132</v>
      </c>
      <c r="IM108" s="4">
        <v>2</v>
      </c>
      <c r="IN108" s="8">
        <v>97.9</v>
      </c>
      <c r="IO108" s="4"/>
      <c r="IP108" s="8"/>
      <c r="IQ108" s="7"/>
      <c r="IR108" s="7"/>
      <c r="IS108" s="2" t="s">
        <v>140</v>
      </c>
      <c r="IT108" s="2" t="s">
        <v>166</v>
      </c>
      <c r="IU108" s="2" t="s">
        <v>614</v>
      </c>
      <c r="IV108" s="2" t="s">
        <v>1805</v>
      </c>
      <c r="IW108" s="2" t="s">
        <v>142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178</v>
      </c>
      <c r="JF108" s="2" t="s">
        <v>166</v>
      </c>
      <c r="JG108" s="2" t="s">
        <v>132</v>
      </c>
      <c r="JH108" s="2" t="s">
        <v>132</v>
      </c>
      <c r="JI108" s="2" t="s">
        <v>142</v>
      </c>
      <c r="JJ108" s="2" t="s">
        <v>132</v>
      </c>
      <c r="JK108" s="4"/>
      <c r="JL108" s="8"/>
      <c r="JM108" s="4">
        <v>3</v>
      </c>
      <c r="JN108" s="8">
        <v>129.71</v>
      </c>
      <c r="JO108" s="7">
        <v>-1</v>
      </c>
      <c r="JP108" s="7">
        <v>-1</v>
      </c>
      <c r="JQ108" s="2" t="s">
        <v>140</v>
      </c>
      <c r="JR108" s="2" t="s">
        <v>166</v>
      </c>
      <c r="JS108" s="2" t="s">
        <v>341</v>
      </c>
      <c r="JT108" s="2" t="s">
        <v>164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166</v>
      </c>
      <c r="KE108" s="2" t="s">
        <v>931</v>
      </c>
      <c r="KF108" s="2" t="s">
        <v>1806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140</v>
      </c>
      <c r="KP108" s="2" t="s">
        <v>166</v>
      </c>
      <c r="KQ108" s="2" t="s">
        <v>575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>
        <v>8</v>
      </c>
      <c r="KX108" s="8">
        <v>360</v>
      </c>
      <c r="KY108" s="7">
        <v>-1</v>
      </c>
      <c r="KZ108" s="7">
        <v>-1</v>
      </c>
      <c r="LA108" s="2" t="s">
        <v>140</v>
      </c>
      <c r="LB108" s="2" t="s">
        <v>166</v>
      </c>
      <c r="LC108" s="2" t="s">
        <v>954</v>
      </c>
      <c r="LD108" s="2" t="s">
        <v>1807</v>
      </c>
      <c r="LE108" s="2" t="s">
        <v>142</v>
      </c>
      <c r="LF108" s="2" t="s">
        <v>132</v>
      </c>
      <c r="LG108" s="4">
        <v>1</v>
      </c>
      <c r="LH108" s="8">
        <v>45.32</v>
      </c>
      <c r="LI108" s="4">
        <v>3</v>
      </c>
      <c r="LJ108" s="8">
        <v>135.96</v>
      </c>
      <c r="LK108" s="7">
        <v>-0.6667</v>
      </c>
      <c r="LL108" s="7">
        <v>-0.6667</v>
      </c>
      <c r="LM108" s="2" t="s">
        <v>140</v>
      </c>
      <c r="LN108" s="2" t="s">
        <v>166</v>
      </c>
      <c r="LO108" s="2" t="s">
        <v>957</v>
      </c>
      <c r="LP108" s="2" t="s">
        <v>1808</v>
      </c>
      <c r="LQ108" s="2" t="s">
        <v>142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159</v>
      </c>
      <c r="ML108" s="2" t="s">
        <v>166</v>
      </c>
      <c r="MM108" s="2" t="s">
        <v>132</v>
      </c>
      <c r="MN108" s="2" t="s">
        <v>132</v>
      </c>
      <c r="MO108" s="2" t="s">
        <v>142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166</v>
      </c>
      <c r="NW108" s="2" t="s">
        <v>132</v>
      </c>
      <c r="NX108" s="2" t="s">
        <v>132</v>
      </c>
      <c r="NY108" s="2" t="s">
        <v>142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181</v>
      </c>
      <c r="PF108" s="2" t="s">
        <v>166</v>
      </c>
      <c r="PG108" s="2" t="s">
        <v>132</v>
      </c>
      <c r="PH108" s="2" t="s">
        <v>132</v>
      </c>
      <c r="PI108" s="2" t="s">
        <v>142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178</v>
      </c>
      <c r="PR108" s="2" t="s">
        <v>166</v>
      </c>
      <c r="PS108" s="2" t="s">
        <v>132</v>
      </c>
      <c r="PT108" s="2" t="s">
        <v>132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166</v>
      </c>
      <c r="RC108" s="2" t="s">
        <v>1271</v>
      </c>
      <c r="RD108" s="2" t="s">
        <v>1809</v>
      </c>
      <c r="RE108" s="2" t="s">
        <v>142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178</v>
      </c>
      <c r="RN108" s="2" t="s">
        <v>166</v>
      </c>
      <c r="RO108" s="2" t="s">
        <v>132</v>
      </c>
      <c r="RP108" s="2" t="s">
        <v>132</v>
      </c>
      <c r="RQ108" s="2" t="s">
        <v>142</v>
      </c>
      <c r="RR108" s="2" t="s">
        <v>132</v>
      </c>
    </row>
    <row r="109">
      <c r="A109" s="2" t="s">
        <v>1810</v>
      </c>
      <c r="B109" s="2" t="s">
        <v>121</v>
      </c>
      <c r="C109" s="2" t="s">
        <v>122</v>
      </c>
      <c r="D109" s="2" t="s">
        <v>1104</v>
      </c>
      <c r="E109" s="2" t="s">
        <v>1105</v>
      </c>
      <c r="F109" s="2" t="s">
        <v>1811</v>
      </c>
      <c r="G109" s="2" t="s">
        <v>132</v>
      </c>
      <c r="H109" s="2" t="s">
        <v>132</v>
      </c>
      <c r="I109" s="2" t="s">
        <v>1812</v>
      </c>
      <c r="J109" s="2" t="s">
        <v>127</v>
      </c>
      <c r="K109" s="2" t="s">
        <v>281</v>
      </c>
      <c r="L109" s="3">
        <v>21.8</v>
      </c>
      <c r="M109" s="3">
        <v>22.89</v>
      </c>
      <c r="N109" s="3"/>
      <c r="O109" s="2" t="s">
        <v>655</v>
      </c>
      <c r="P109" s="2" t="s">
        <v>1074</v>
      </c>
      <c r="Q109" s="2" t="s">
        <v>131</v>
      </c>
      <c r="R109" s="2" t="s">
        <v>20</v>
      </c>
      <c r="S109" s="2" t="s">
        <v>132</v>
      </c>
      <c r="T109" s="2" t="s">
        <v>132</v>
      </c>
      <c r="U109" s="2" t="s">
        <v>132</v>
      </c>
      <c r="V109" s="2" t="s">
        <v>1069</v>
      </c>
      <c r="W109" s="2" t="s">
        <v>132</v>
      </c>
      <c r="X109" s="2" t="s">
        <v>132</v>
      </c>
      <c r="Y109" s="2" t="s">
        <v>1813</v>
      </c>
      <c r="Z109" s="4"/>
      <c r="AA109" s="4">
        <f>=ROUNDDOWN({0},0)</f>
      </c>
      <c r="AB109" s="5">
        <v>1.6</v>
      </c>
      <c r="AC109" s="2" t="s">
        <v>132</v>
      </c>
      <c r="AD109" s="4"/>
      <c r="AE109" s="4"/>
      <c r="AF109" s="6"/>
      <c r="AG109" s="6">
        <v>46</v>
      </c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84</v>
      </c>
      <c r="AQ109" s="8">
        <v>1831.2</v>
      </c>
      <c r="AR109" s="4">
        <v>94</v>
      </c>
      <c r="AS109" s="8">
        <v>2049.2</v>
      </c>
      <c r="AT109" s="7">
        <v>-0.1064</v>
      </c>
      <c r="AU109" s="7">
        <v>-0.1064</v>
      </c>
      <c r="AV109" s="4">
        <v>84</v>
      </c>
      <c r="AW109" s="8">
        <v>1831.2</v>
      </c>
      <c r="AX109" s="4">
        <v>94</v>
      </c>
      <c r="AY109" s="8">
        <v>2049.2</v>
      </c>
      <c r="AZ109" s="7">
        <v>-0.1064</v>
      </c>
      <c r="BA109" s="7">
        <v>-0.1064</v>
      </c>
      <c r="BB109" s="7">
        <v>1</v>
      </c>
      <c r="BC109" s="4">
        <v>84</v>
      </c>
      <c r="BD109" s="8">
        <v>1831.2</v>
      </c>
      <c r="BE109" s="4">
        <v>94</v>
      </c>
      <c r="BF109" s="8">
        <v>2049.2</v>
      </c>
      <c r="BG109" s="7">
        <v>-0.1064</v>
      </c>
      <c r="BH109" s="7">
        <v>-0.1064</v>
      </c>
      <c r="BI109" s="7">
        <v>1</v>
      </c>
      <c r="BJ109" s="4">
        <v>84</v>
      </c>
      <c r="BK109" s="8">
        <v>1831.2</v>
      </c>
      <c r="BL109" s="2" t="s">
        <v>20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132</v>
      </c>
      <c r="BV109" s="2" t="s">
        <v>132</v>
      </c>
      <c r="BW109" s="2" t="s">
        <v>132</v>
      </c>
      <c r="BX109" s="2" t="s">
        <v>132</v>
      </c>
      <c r="BY109" s="2" t="s">
        <v>132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132</v>
      </c>
      <c r="CH109" s="2" t="s">
        <v>132</v>
      </c>
      <c r="CI109" s="2" t="s">
        <v>132</v>
      </c>
      <c r="CJ109" s="2" t="s">
        <v>132</v>
      </c>
      <c r="CK109" s="2" t="s">
        <v>132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132</v>
      </c>
      <c r="CT109" s="2" t="s">
        <v>132</v>
      </c>
      <c r="CU109" s="2" t="s">
        <v>132</v>
      </c>
      <c r="CV109" s="2" t="s">
        <v>132</v>
      </c>
      <c r="CW109" s="2" t="s">
        <v>132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132</v>
      </c>
      <c r="DF109" s="2" t="s">
        <v>132</v>
      </c>
      <c r="DG109" s="2" t="s">
        <v>132</v>
      </c>
      <c r="DH109" s="2" t="s">
        <v>132</v>
      </c>
      <c r="DI109" s="2" t="s">
        <v>132</v>
      </c>
      <c r="DJ109" s="2" t="s">
        <v>132</v>
      </c>
      <c r="DK109" s="4">
        <v>84</v>
      </c>
      <c r="DL109" s="8">
        <v>1831.2</v>
      </c>
      <c r="DM109" s="4">
        <v>94</v>
      </c>
      <c r="DN109" s="8">
        <v>2049.2</v>
      </c>
      <c r="DO109" s="7">
        <v>-0.1064</v>
      </c>
      <c r="DP109" s="7">
        <v>-0.1064</v>
      </c>
      <c r="DQ109" s="2" t="s">
        <v>140</v>
      </c>
      <c r="DR109" s="2" t="s">
        <v>166</v>
      </c>
      <c r="DS109" s="2" t="s">
        <v>201</v>
      </c>
      <c r="DT109" s="2" t="s">
        <v>1814</v>
      </c>
      <c r="DU109" s="2" t="s">
        <v>142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132</v>
      </c>
      <c r="ED109" s="2" t="s">
        <v>132</v>
      </c>
      <c r="EE109" s="2" t="s">
        <v>132</v>
      </c>
      <c r="EF109" s="2" t="s">
        <v>132</v>
      </c>
      <c r="EG109" s="2" t="s">
        <v>132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132</v>
      </c>
      <c r="EP109" s="2" t="s">
        <v>132</v>
      </c>
      <c r="EQ109" s="2" t="s">
        <v>132</v>
      </c>
      <c r="ER109" s="2" t="s">
        <v>132</v>
      </c>
      <c r="ES109" s="2" t="s">
        <v>132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132</v>
      </c>
      <c r="FB109" s="2" t="s">
        <v>132</v>
      </c>
      <c r="FC109" s="2" t="s">
        <v>132</v>
      </c>
      <c r="FD109" s="2" t="s">
        <v>132</v>
      </c>
      <c r="FE109" s="2" t="s">
        <v>132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132</v>
      </c>
      <c r="FN109" s="2" t="s">
        <v>132</v>
      </c>
      <c r="FO109" s="2" t="s">
        <v>132</v>
      </c>
      <c r="FP109" s="2" t="s">
        <v>132</v>
      </c>
      <c r="FQ109" s="2" t="s">
        <v>132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132</v>
      </c>
      <c r="FZ109" s="2" t="s">
        <v>132</v>
      </c>
      <c r="GA109" s="2" t="s">
        <v>132</v>
      </c>
      <c r="GB109" s="2" t="s">
        <v>132</v>
      </c>
      <c r="GC109" s="2" t="s">
        <v>132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132</v>
      </c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132</v>
      </c>
      <c r="RN109" s="2" t="s">
        <v>132</v>
      </c>
      <c r="RO109" s="2" t="s">
        <v>132</v>
      </c>
      <c r="RP109" s="2" t="s">
        <v>132</v>
      </c>
      <c r="RQ109" s="2" t="s">
        <v>132</v>
      </c>
      <c r="RR109" s="2" t="s">
        <v>132</v>
      </c>
    </row>
    <row r="110">
      <c r="A110" s="2" t="s">
        <v>1815</v>
      </c>
      <c r="B110" s="2" t="s">
        <v>121</v>
      </c>
      <c r="C110" s="2" t="s">
        <v>122</v>
      </c>
      <c r="D110" s="2" t="s">
        <v>1104</v>
      </c>
      <c r="E110" s="2" t="s">
        <v>1105</v>
      </c>
      <c r="F110" s="2" t="s">
        <v>1816</v>
      </c>
      <c r="G110" s="2" t="s">
        <v>132</v>
      </c>
      <c r="H110" s="2" t="s">
        <v>132</v>
      </c>
      <c r="I110" s="2" t="s">
        <v>1817</v>
      </c>
      <c r="J110" s="2" t="s">
        <v>127</v>
      </c>
      <c r="K110" s="2" t="s">
        <v>1818</v>
      </c>
      <c r="L110" s="3">
        <v>38</v>
      </c>
      <c r="M110" s="3">
        <v>39.9</v>
      </c>
      <c r="N110" s="3">
        <v>79.99</v>
      </c>
      <c r="O110" s="2" t="s">
        <v>727</v>
      </c>
      <c r="P110" s="2" t="s">
        <v>422</v>
      </c>
      <c r="Q110" s="2" t="s">
        <v>131</v>
      </c>
      <c r="R110" s="2" t="s">
        <v>132</v>
      </c>
      <c r="S110" s="2" t="s">
        <v>1819</v>
      </c>
      <c r="T110" s="2" t="s">
        <v>132</v>
      </c>
      <c r="U110" s="2" t="s">
        <v>468</v>
      </c>
      <c r="V110" s="2" t="s">
        <v>815</v>
      </c>
      <c r="W110" s="2" t="s">
        <v>247</v>
      </c>
      <c r="X110" s="2" t="s">
        <v>132</v>
      </c>
      <c r="Y110" s="2" t="s">
        <v>926</v>
      </c>
      <c r="Z110" s="4"/>
      <c r="AA110" s="4">
        <f>=ROUNDDOWN({0},0)</f>
      </c>
      <c r="AB110" s="5">
        <v>2.6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44</v>
      </c>
      <c r="AQ110" s="8">
        <v>1676.1</v>
      </c>
      <c r="AR110" s="4">
        <v>94</v>
      </c>
      <c r="AS110" s="8">
        <v>3651.39</v>
      </c>
      <c r="AT110" s="7">
        <v>-0.5319</v>
      </c>
      <c r="AU110" s="7">
        <v>-0.541</v>
      </c>
      <c r="AV110" s="4">
        <v>44</v>
      </c>
      <c r="AW110" s="8">
        <v>1676.1</v>
      </c>
      <c r="AX110" s="4">
        <v>94</v>
      </c>
      <c r="AY110" s="8">
        <v>3651.39</v>
      </c>
      <c r="AZ110" s="7">
        <v>-0.5319</v>
      </c>
      <c r="BA110" s="7">
        <v>-0.541</v>
      </c>
      <c r="BB110" s="7">
        <v>1</v>
      </c>
      <c r="BC110" s="4">
        <v>44</v>
      </c>
      <c r="BD110" s="8">
        <v>1676.1</v>
      </c>
      <c r="BE110" s="4">
        <v>94</v>
      </c>
      <c r="BF110" s="8">
        <v>3651.39</v>
      </c>
      <c r="BG110" s="7">
        <v>-0.5319</v>
      </c>
      <c r="BH110" s="7">
        <v>-0.541</v>
      </c>
      <c r="BI110" s="7">
        <v>1</v>
      </c>
      <c r="BJ110" s="4">
        <v>44</v>
      </c>
      <c r="BK110" s="8">
        <v>1676.1</v>
      </c>
      <c r="BL110" s="2" t="s">
        <v>1820</v>
      </c>
      <c r="BM110" s="7">
        <v>1</v>
      </c>
      <c r="BN110" s="7">
        <v>1</v>
      </c>
      <c r="BO110" s="4"/>
      <c r="BP110" s="8"/>
      <c r="BQ110" s="4">
        <v>1</v>
      </c>
      <c r="BR110" s="8">
        <v>36.04</v>
      </c>
      <c r="BS110" s="7">
        <v>-1</v>
      </c>
      <c r="BT110" s="7">
        <v>-1</v>
      </c>
      <c r="BU110" s="2" t="s">
        <v>558</v>
      </c>
      <c r="BV110" s="2" t="s">
        <v>166</v>
      </c>
      <c r="BW110" s="2" t="s">
        <v>132</v>
      </c>
      <c r="BX110" s="2" t="s">
        <v>928</v>
      </c>
      <c r="BY110" s="2" t="s">
        <v>142</v>
      </c>
      <c r="BZ110" s="2" t="s">
        <v>132</v>
      </c>
      <c r="CA110" s="4">
        <v>1</v>
      </c>
      <c r="CB110" s="8">
        <v>24.09</v>
      </c>
      <c r="CC110" s="4">
        <v>4</v>
      </c>
      <c r="CD110" s="8">
        <v>119.74</v>
      </c>
      <c r="CE110" s="7">
        <v>-0.75</v>
      </c>
      <c r="CF110" s="7">
        <v>-0.7988</v>
      </c>
      <c r="CG110" s="2" t="s">
        <v>140</v>
      </c>
      <c r="CH110" s="2" t="s">
        <v>166</v>
      </c>
      <c r="CI110" s="2" t="s">
        <v>1821</v>
      </c>
      <c r="CJ110" s="2" t="s">
        <v>1283</v>
      </c>
      <c r="CK110" s="2" t="s">
        <v>183</v>
      </c>
      <c r="CL110" s="2" t="s">
        <v>132</v>
      </c>
      <c r="CM110" s="4">
        <v>13</v>
      </c>
      <c r="CN110" s="8">
        <v>474.51</v>
      </c>
      <c r="CO110" s="4">
        <v>20</v>
      </c>
      <c r="CP110" s="8">
        <v>856.93</v>
      </c>
      <c r="CQ110" s="7">
        <v>-0.35</v>
      </c>
      <c r="CR110" s="7">
        <v>-0.4463</v>
      </c>
      <c r="CS110" s="2" t="s">
        <v>140</v>
      </c>
      <c r="CT110" s="2" t="s">
        <v>166</v>
      </c>
      <c r="CU110" s="2" t="s">
        <v>931</v>
      </c>
      <c r="CV110" s="2" t="s">
        <v>1822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166</v>
      </c>
      <c r="DG110" s="2" t="s">
        <v>1160</v>
      </c>
      <c r="DH110" s="2" t="s">
        <v>1823</v>
      </c>
      <c r="DI110" s="2" t="s">
        <v>142</v>
      </c>
      <c r="DJ110" s="2" t="s">
        <v>132</v>
      </c>
      <c r="DK110" s="4">
        <v>4</v>
      </c>
      <c r="DL110" s="8">
        <v>164</v>
      </c>
      <c r="DM110" s="4">
        <v>11</v>
      </c>
      <c r="DN110" s="8">
        <v>451</v>
      </c>
      <c r="DO110" s="7">
        <v>-0.6364</v>
      </c>
      <c r="DP110" s="7">
        <v>-0.6364</v>
      </c>
      <c r="DQ110" s="2" t="s">
        <v>140</v>
      </c>
      <c r="DR110" s="2" t="s">
        <v>166</v>
      </c>
      <c r="DS110" s="2" t="s">
        <v>931</v>
      </c>
      <c r="DT110" s="2" t="s">
        <v>1824</v>
      </c>
      <c r="DU110" s="2" t="s">
        <v>142</v>
      </c>
      <c r="DV110" s="2" t="s">
        <v>132</v>
      </c>
      <c r="DW110" s="4">
        <v>3</v>
      </c>
      <c r="DX110" s="8">
        <v>65.85</v>
      </c>
      <c r="DY110" s="4">
        <v>3</v>
      </c>
      <c r="DZ110" s="8">
        <v>65.85</v>
      </c>
      <c r="EA110" s="7"/>
      <c r="EB110" s="7"/>
      <c r="EC110" s="2" t="s">
        <v>140</v>
      </c>
      <c r="ED110" s="2" t="s">
        <v>166</v>
      </c>
      <c r="EE110" s="2" t="s">
        <v>931</v>
      </c>
      <c r="EF110" s="2" t="s">
        <v>1825</v>
      </c>
      <c r="EG110" s="2" t="s">
        <v>142</v>
      </c>
      <c r="EH110" s="2" t="s">
        <v>132</v>
      </c>
      <c r="EI110" s="4">
        <v>8</v>
      </c>
      <c r="EJ110" s="8">
        <v>354.4</v>
      </c>
      <c r="EK110" s="4">
        <v>10</v>
      </c>
      <c r="EL110" s="8">
        <v>443</v>
      </c>
      <c r="EM110" s="7">
        <v>-0.2</v>
      </c>
      <c r="EN110" s="7">
        <v>-0.2</v>
      </c>
      <c r="EO110" s="2" t="s">
        <v>140</v>
      </c>
      <c r="EP110" s="2" t="s">
        <v>166</v>
      </c>
      <c r="EQ110" s="2" t="s">
        <v>938</v>
      </c>
      <c r="ER110" s="2" t="s">
        <v>1797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166</v>
      </c>
      <c r="FC110" s="2" t="s">
        <v>940</v>
      </c>
      <c r="FD110" s="2" t="s">
        <v>1826</v>
      </c>
      <c r="FE110" s="2" t="s">
        <v>142</v>
      </c>
      <c r="FF110" s="2" t="s">
        <v>132</v>
      </c>
      <c r="FG110" s="4">
        <v>1</v>
      </c>
      <c r="FH110" s="8">
        <v>39.9</v>
      </c>
      <c r="FI110" s="4">
        <v>1</v>
      </c>
      <c r="FJ110" s="8">
        <v>39.9</v>
      </c>
      <c r="FK110" s="7"/>
      <c r="FL110" s="7"/>
      <c r="FM110" s="2" t="s">
        <v>140</v>
      </c>
      <c r="FN110" s="2" t="s">
        <v>166</v>
      </c>
      <c r="FO110" s="2" t="s">
        <v>292</v>
      </c>
      <c r="FP110" s="2" t="s">
        <v>383</v>
      </c>
      <c r="FQ110" s="2" t="s">
        <v>142</v>
      </c>
      <c r="FR110" s="2" t="s">
        <v>132</v>
      </c>
      <c r="FS110" s="4">
        <v>7</v>
      </c>
      <c r="FT110" s="8">
        <v>301.63</v>
      </c>
      <c r="FU110" s="4">
        <v>7</v>
      </c>
      <c r="FV110" s="8">
        <v>301.63</v>
      </c>
      <c r="FW110" s="7"/>
      <c r="FX110" s="7"/>
      <c r="FY110" s="2" t="s">
        <v>140</v>
      </c>
      <c r="FZ110" s="2" t="s">
        <v>166</v>
      </c>
      <c r="GA110" s="2" t="s">
        <v>827</v>
      </c>
      <c r="GB110" s="2" t="s">
        <v>542</v>
      </c>
      <c r="GC110" s="2" t="s">
        <v>142</v>
      </c>
      <c r="GD110" s="2" t="s">
        <v>132</v>
      </c>
      <c r="GE110" s="4">
        <v>1</v>
      </c>
      <c r="GF110" s="8">
        <v>30.1</v>
      </c>
      <c r="GG110" s="4">
        <v>17</v>
      </c>
      <c r="GH110" s="8">
        <v>511.7</v>
      </c>
      <c r="GI110" s="7">
        <v>-0.9412</v>
      </c>
      <c r="GJ110" s="7">
        <v>-0.9412</v>
      </c>
      <c r="GK110" s="2" t="s">
        <v>140</v>
      </c>
      <c r="GL110" s="2" t="s">
        <v>166</v>
      </c>
      <c r="GM110" s="2" t="s">
        <v>942</v>
      </c>
      <c r="GN110" s="2" t="s">
        <v>1827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166</v>
      </c>
      <c r="GY110" s="2" t="s">
        <v>458</v>
      </c>
      <c r="GZ110" s="2" t="s">
        <v>132</v>
      </c>
      <c r="HA110" s="2" t="s">
        <v>142</v>
      </c>
      <c r="HB110" s="2" t="s">
        <v>132</v>
      </c>
      <c r="HC110" s="4">
        <v>3</v>
      </c>
      <c r="HD110" s="8">
        <v>125.7</v>
      </c>
      <c r="HE110" s="4">
        <v>15</v>
      </c>
      <c r="HF110" s="8">
        <v>628.5</v>
      </c>
      <c r="HG110" s="7">
        <v>-0.8</v>
      </c>
      <c r="HH110" s="7">
        <v>-0.8</v>
      </c>
      <c r="HI110" s="2" t="s">
        <v>140</v>
      </c>
      <c r="HJ110" s="2" t="s">
        <v>166</v>
      </c>
      <c r="HK110" s="2" t="s">
        <v>1371</v>
      </c>
      <c r="HL110" s="2" t="s">
        <v>1332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165</v>
      </c>
      <c r="HV110" s="2" t="s">
        <v>166</v>
      </c>
      <c r="HW110" s="2" t="s">
        <v>132</v>
      </c>
      <c r="HX110" s="2" t="s">
        <v>132</v>
      </c>
      <c r="HY110" s="2" t="s">
        <v>142</v>
      </c>
      <c r="HZ110" s="2" t="s">
        <v>132</v>
      </c>
      <c r="IA110" s="4">
        <v>1</v>
      </c>
      <c r="IB110" s="8">
        <v>39.9</v>
      </c>
      <c r="IC110" s="4"/>
      <c r="ID110" s="8"/>
      <c r="IE110" s="7"/>
      <c r="IF110" s="7"/>
      <c r="IG110" s="2" t="s">
        <v>140</v>
      </c>
      <c r="IH110" s="2" t="s">
        <v>166</v>
      </c>
      <c r="II110" s="2" t="s">
        <v>947</v>
      </c>
      <c r="IJ110" s="2" t="s">
        <v>948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166</v>
      </c>
      <c r="IU110" s="2" t="s">
        <v>614</v>
      </c>
      <c r="IV110" s="2" t="s">
        <v>1828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178</v>
      </c>
      <c r="JF110" s="2" t="s">
        <v>166</v>
      </c>
      <c r="JG110" s="2" t="s">
        <v>132</v>
      </c>
      <c r="JH110" s="2" t="s">
        <v>132</v>
      </c>
      <c r="JI110" s="2" t="s">
        <v>142</v>
      </c>
      <c r="JJ110" s="2" t="s">
        <v>132</v>
      </c>
      <c r="JK110" s="4">
        <v>2</v>
      </c>
      <c r="JL110" s="8">
        <v>56.02</v>
      </c>
      <c r="JM110" s="4">
        <v>2</v>
      </c>
      <c r="JN110" s="8">
        <v>71.1</v>
      </c>
      <c r="JO110" s="7"/>
      <c r="JP110" s="7">
        <v>-0.2121</v>
      </c>
      <c r="JQ110" s="2" t="s">
        <v>140</v>
      </c>
      <c r="JR110" s="2" t="s">
        <v>166</v>
      </c>
      <c r="JS110" s="2" t="s">
        <v>341</v>
      </c>
      <c r="JT110" s="2" t="s">
        <v>1180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166</v>
      </c>
      <c r="KE110" s="2" t="s">
        <v>931</v>
      </c>
      <c r="KF110" s="2" t="s">
        <v>1829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178</v>
      </c>
      <c r="KP110" s="2" t="s">
        <v>166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>
        <v>3</v>
      </c>
      <c r="KX110" s="8">
        <v>126</v>
      </c>
      <c r="KY110" s="7">
        <v>-1</v>
      </c>
      <c r="KZ110" s="7">
        <v>-1</v>
      </c>
      <c r="LA110" s="2" t="s">
        <v>140</v>
      </c>
      <c r="LB110" s="2" t="s">
        <v>166</v>
      </c>
      <c r="LC110" s="2" t="s">
        <v>954</v>
      </c>
      <c r="LD110" s="2" t="s">
        <v>1830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178</v>
      </c>
      <c r="LN110" s="2" t="s">
        <v>166</v>
      </c>
      <c r="LO110" s="2" t="s">
        <v>931</v>
      </c>
      <c r="LP110" s="2" t="s">
        <v>132</v>
      </c>
      <c r="LQ110" s="2" t="s">
        <v>142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159</v>
      </c>
      <c r="ML110" s="2" t="s">
        <v>166</v>
      </c>
      <c r="MM110" s="2" t="s">
        <v>1208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178</v>
      </c>
      <c r="NV110" s="2" t="s">
        <v>166</v>
      </c>
      <c r="NW110" s="2" t="s">
        <v>132</v>
      </c>
      <c r="NX110" s="2" t="s">
        <v>132</v>
      </c>
      <c r="NY110" s="2" t="s">
        <v>142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132</v>
      </c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181</v>
      </c>
      <c r="PF110" s="2" t="s">
        <v>166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178</v>
      </c>
      <c r="PR110" s="2" t="s">
        <v>166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140</v>
      </c>
      <c r="RB110" s="2" t="s">
        <v>166</v>
      </c>
      <c r="RC110" s="2" t="s">
        <v>957</v>
      </c>
      <c r="RD110" s="2" t="s">
        <v>1446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178</v>
      </c>
      <c r="RN110" s="2" t="s">
        <v>166</v>
      </c>
      <c r="RO110" s="2" t="s">
        <v>132</v>
      </c>
      <c r="RP110" s="2" t="s">
        <v>132</v>
      </c>
      <c r="RQ110" s="2" t="s">
        <v>142</v>
      </c>
      <c r="RR110" s="2" t="s">
        <v>132</v>
      </c>
    </row>
    <row r="111">
      <c r="A111" s="2" t="s">
        <v>1831</v>
      </c>
      <c r="B111" s="2" t="s">
        <v>121</v>
      </c>
      <c r="C111" s="2" t="s">
        <v>122</v>
      </c>
      <c r="D111" s="2" t="s">
        <v>1104</v>
      </c>
      <c r="E111" s="2" t="s">
        <v>1105</v>
      </c>
      <c r="F111" s="2" t="s">
        <v>1832</v>
      </c>
      <c r="G111" s="2" t="s">
        <v>132</v>
      </c>
      <c r="H111" s="2" t="s">
        <v>132</v>
      </c>
      <c r="I111" s="2" t="s">
        <v>1833</v>
      </c>
      <c r="J111" s="2" t="s">
        <v>127</v>
      </c>
      <c r="K111" s="2" t="s">
        <v>1381</v>
      </c>
      <c r="L111" s="3">
        <v>65.4</v>
      </c>
      <c r="M111" s="3">
        <v>68.67</v>
      </c>
      <c r="N111" s="3">
        <v>142.99</v>
      </c>
      <c r="O111" s="2" t="s">
        <v>421</v>
      </c>
      <c r="P111" s="2" t="s">
        <v>422</v>
      </c>
      <c r="Q111" s="2" t="s">
        <v>131</v>
      </c>
      <c r="R111" s="2" t="s">
        <v>132</v>
      </c>
      <c r="S111" s="2" t="s">
        <v>1834</v>
      </c>
      <c r="T111" s="2" t="s">
        <v>132</v>
      </c>
      <c r="U111" s="2" t="s">
        <v>315</v>
      </c>
      <c r="V111" s="2" t="s">
        <v>815</v>
      </c>
      <c r="W111" s="2" t="s">
        <v>136</v>
      </c>
      <c r="X111" s="2" t="s">
        <v>132</v>
      </c>
      <c r="Y111" s="2" t="s">
        <v>926</v>
      </c>
      <c r="Z111" s="4"/>
      <c r="AA111" s="4">
        <f>=ROUNDDOWN({0},0)</f>
      </c>
      <c r="AB111" s="5">
        <v>2</v>
      </c>
      <c r="AC111" s="2" t="s">
        <v>132</v>
      </c>
      <c r="AD111" s="4"/>
      <c r="AE111" s="4"/>
      <c r="AF111" s="6">
        <v>63</v>
      </c>
      <c r="AG111" s="6"/>
      <c r="AH111" s="7">
        <v>0.7644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16</v>
      </c>
      <c r="AQ111" s="8">
        <v>1120.12</v>
      </c>
      <c r="AR111" s="4">
        <v>123</v>
      </c>
      <c r="AS111" s="8">
        <v>8542.98</v>
      </c>
      <c r="AT111" s="7">
        <v>-0.8699</v>
      </c>
      <c r="AU111" s="7">
        <v>-0.8689</v>
      </c>
      <c r="AV111" s="4">
        <v>16</v>
      </c>
      <c r="AW111" s="8">
        <v>1120.12</v>
      </c>
      <c r="AX111" s="4">
        <v>123</v>
      </c>
      <c r="AY111" s="8">
        <v>8542.98</v>
      </c>
      <c r="AZ111" s="7">
        <v>-0.8699</v>
      </c>
      <c r="BA111" s="7">
        <v>-0.8689</v>
      </c>
      <c r="BB111" s="7">
        <v>1</v>
      </c>
      <c r="BC111" s="4">
        <v>16</v>
      </c>
      <c r="BD111" s="8">
        <v>1120.12</v>
      </c>
      <c r="BE111" s="4">
        <v>123</v>
      </c>
      <c r="BF111" s="8">
        <v>8542.98</v>
      </c>
      <c r="BG111" s="7">
        <v>-0.8699</v>
      </c>
      <c r="BH111" s="7">
        <v>-0.8689</v>
      </c>
      <c r="BI111" s="7">
        <v>1</v>
      </c>
      <c r="BJ111" s="4">
        <v>16</v>
      </c>
      <c r="BK111" s="8">
        <v>1120.12</v>
      </c>
      <c r="BL111" s="2" t="s">
        <v>1835</v>
      </c>
      <c r="BM111" s="7">
        <v>1</v>
      </c>
      <c r="BN111" s="7">
        <v>1</v>
      </c>
      <c r="BO111" s="4"/>
      <c r="BP111" s="8"/>
      <c r="BQ111" s="4">
        <v>1</v>
      </c>
      <c r="BR111" s="8">
        <v>68.64</v>
      </c>
      <c r="BS111" s="7">
        <v>-1</v>
      </c>
      <c r="BT111" s="7">
        <v>-1</v>
      </c>
      <c r="BU111" s="2" t="s">
        <v>558</v>
      </c>
      <c r="BV111" s="2" t="s">
        <v>166</v>
      </c>
      <c r="BW111" s="2" t="s">
        <v>132</v>
      </c>
      <c r="BX111" s="2" t="s">
        <v>928</v>
      </c>
      <c r="BY111" s="2" t="s">
        <v>142</v>
      </c>
      <c r="BZ111" s="2" t="s">
        <v>132</v>
      </c>
      <c r="CA111" s="4"/>
      <c r="CB111" s="8"/>
      <c r="CC111" s="4">
        <v>6</v>
      </c>
      <c r="CD111" s="8">
        <v>350.64</v>
      </c>
      <c r="CE111" s="7">
        <v>-1</v>
      </c>
      <c r="CF111" s="7">
        <v>-1</v>
      </c>
      <c r="CG111" s="2" t="s">
        <v>140</v>
      </c>
      <c r="CH111" s="2" t="s">
        <v>166</v>
      </c>
      <c r="CI111" s="2" t="s">
        <v>931</v>
      </c>
      <c r="CJ111" s="2" t="s">
        <v>1836</v>
      </c>
      <c r="CK111" s="2" t="s">
        <v>142</v>
      </c>
      <c r="CL111" s="2" t="s">
        <v>132</v>
      </c>
      <c r="CM111" s="4">
        <v>6</v>
      </c>
      <c r="CN111" s="8">
        <v>441.5</v>
      </c>
      <c r="CO111" s="4">
        <v>14</v>
      </c>
      <c r="CP111" s="8">
        <v>1030.21</v>
      </c>
      <c r="CQ111" s="7">
        <v>-0.5714</v>
      </c>
      <c r="CR111" s="7">
        <v>-0.5714</v>
      </c>
      <c r="CS111" s="2" t="s">
        <v>140</v>
      </c>
      <c r="CT111" s="2" t="s">
        <v>166</v>
      </c>
      <c r="CU111" s="2" t="s">
        <v>931</v>
      </c>
      <c r="CV111" s="2" t="s">
        <v>1837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166</v>
      </c>
      <c r="DG111" s="2" t="s">
        <v>1160</v>
      </c>
      <c r="DH111" s="2" t="s">
        <v>1196</v>
      </c>
      <c r="DI111" s="2" t="s">
        <v>142</v>
      </c>
      <c r="DJ111" s="2" t="s">
        <v>132</v>
      </c>
      <c r="DK111" s="4">
        <v>4</v>
      </c>
      <c r="DL111" s="8">
        <v>262.8</v>
      </c>
      <c r="DM111" s="4">
        <v>19</v>
      </c>
      <c r="DN111" s="8">
        <v>1248.3</v>
      </c>
      <c r="DO111" s="7">
        <v>-0.7895</v>
      </c>
      <c r="DP111" s="7">
        <v>-0.7895</v>
      </c>
      <c r="DQ111" s="2" t="s">
        <v>140</v>
      </c>
      <c r="DR111" s="2" t="s">
        <v>166</v>
      </c>
      <c r="DS111" s="2" t="s">
        <v>931</v>
      </c>
      <c r="DT111" s="2" t="s">
        <v>1838</v>
      </c>
      <c r="DU111" s="2" t="s">
        <v>142</v>
      </c>
      <c r="DV111" s="2" t="s">
        <v>132</v>
      </c>
      <c r="DW111" s="4">
        <v>1</v>
      </c>
      <c r="DX111" s="8">
        <v>69.62</v>
      </c>
      <c r="DY111" s="4">
        <v>7</v>
      </c>
      <c r="DZ111" s="8">
        <v>487.34</v>
      </c>
      <c r="EA111" s="7">
        <v>-0.8571</v>
      </c>
      <c r="EB111" s="7">
        <v>-0.8571</v>
      </c>
      <c r="EC111" s="2" t="s">
        <v>140</v>
      </c>
      <c r="ED111" s="2" t="s">
        <v>166</v>
      </c>
      <c r="EE111" s="2" t="s">
        <v>931</v>
      </c>
      <c r="EF111" s="2" t="s">
        <v>1839</v>
      </c>
      <c r="EG111" s="2" t="s">
        <v>142</v>
      </c>
      <c r="EH111" s="2" t="s">
        <v>132</v>
      </c>
      <c r="EI111" s="4">
        <v>3</v>
      </c>
      <c r="EJ111" s="8">
        <v>208.86</v>
      </c>
      <c r="EK111" s="4">
        <v>43</v>
      </c>
      <c r="EL111" s="8">
        <v>2993.66</v>
      </c>
      <c r="EM111" s="7">
        <v>-0.9302</v>
      </c>
      <c r="EN111" s="7">
        <v>-0.9302</v>
      </c>
      <c r="EO111" s="2" t="s">
        <v>140</v>
      </c>
      <c r="EP111" s="2" t="s">
        <v>166</v>
      </c>
      <c r="EQ111" s="2" t="s">
        <v>931</v>
      </c>
      <c r="ER111" s="2" t="s">
        <v>1840</v>
      </c>
      <c r="ES111" s="2" t="s">
        <v>183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166</v>
      </c>
      <c r="FC111" s="2" t="s">
        <v>1262</v>
      </c>
      <c r="FD111" s="2" t="s">
        <v>1841</v>
      </c>
      <c r="FE111" s="2" t="s">
        <v>142</v>
      </c>
      <c r="FF111" s="2" t="s">
        <v>132</v>
      </c>
      <c r="FG111" s="4"/>
      <c r="FH111" s="8"/>
      <c r="FI111" s="4">
        <v>1</v>
      </c>
      <c r="FJ111" s="8">
        <v>68.67</v>
      </c>
      <c r="FK111" s="7">
        <v>-1</v>
      </c>
      <c r="FL111" s="7">
        <v>-1</v>
      </c>
      <c r="FM111" s="2" t="s">
        <v>140</v>
      </c>
      <c r="FN111" s="2" t="s">
        <v>166</v>
      </c>
      <c r="FO111" s="2" t="s">
        <v>329</v>
      </c>
      <c r="FP111" s="2" t="s">
        <v>646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178</v>
      </c>
      <c r="FZ111" s="2" t="s">
        <v>166</v>
      </c>
      <c r="GA111" s="2" t="s">
        <v>132</v>
      </c>
      <c r="GB111" s="2" t="s">
        <v>132</v>
      </c>
      <c r="GC111" s="2" t="s">
        <v>142</v>
      </c>
      <c r="GD111" s="2" t="s">
        <v>132</v>
      </c>
      <c r="GE111" s="4"/>
      <c r="GF111" s="8"/>
      <c r="GG111" s="4">
        <v>2</v>
      </c>
      <c r="GH111" s="8">
        <v>142.22</v>
      </c>
      <c r="GI111" s="7">
        <v>-1</v>
      </c>
      <c r="GJ111" s="7">
        <v>-1</v>
      </c>
      <c r="GK111" s="2" t="s">
        <v>140</v>
      </c>
      <c r="GL111" s="2" t="s">
        <v>166</v>
      </c>
      <c r="GM111" s="2" t="s">
        <v>942</v>
      </c>
      <c r="GN111" s="2" t="s">
        <v>1842</v>
      </c>
      <c r="GO111" s="2" t="s">
        <v>142</v>
      </c>
      <c r="GP111" s="2" t="s">
        <v>132</v>
      </c>
      <c r="GQ111" s="4">
        <v>2</v>
      </c>
      <c r="GR111" s="8">
        <v>137.34</v>
      </c>
      <c r="GS111" s="4">
        <v>6</v>
      </c>
      <c r="GT111" s="8">
        <v>412.02</v>
      </c>
      <c r="GU111" s="7">
        <v>-0.6667</v>
      </c>
      <c r="GV111" s="7">
        <v>-0.6667</v>
      </c>
      <c r="GW111" s="2" t="s">
        <v>140</v>
      </c>
      <c r="GX111" s="2" t="s">
        <v>166</v>
      </c>
      <c r="GY111" s="2" t="s">
        <v>334</v>
      </c>
      <c r="GZ111" s="2" t="s">
        <v>611</v>
      </c>
      <c r="HA111" s="2" t="s">
        <v>142</v>
      </c>
      <c r="HB111" s="2" t="s">
        <v>132</v>
      </c>
      <c r="HC111" s="4"/>
      <c r="HD111" s="8"/>
      <c r="HE111" s="4">
        <v>3</v>
      </c>
      <c r="HF111" s="8">
        <v>213.33</v>
      </c>
      <c r="HG111" s="7">
        <v>-1</v>
      </c>
      <c r="HH111" s="7">
        <v>-1</v>
      </c>
      <c r="HI111" s="2" t="s">
        <v>140</v>
      </c>
      <c r="HJ111" s="2" t="s">
        <v>166</v>
      </c>
      <c r="HK111" s="2" t="s">
        <v>1843</v>
      </c>
      <c r="HL111" s="2" t="s">
        <v>712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165</v>
      </c>
      <c r="HV111" s="2" t="s">
        <v>166</v>
      </c>
      <c r="HW111" s="2" t="s">
        <v>132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166</v>
      </c>
      <c r="II111" s="2" t="s">
        <v>1844</v>
      </c>
      <c r="IJ111" s="2" t="s">
        <v>226</v>
      </c>
      <c r="IK111" s="2" t="s">
        <v>142</v>
      </c>
      <c r="IL111" s="2" t="s">
        <v>132</v>
      </c>
      <c r="IM111" s="4"/>
      <c r="IN111" s="8"/>
      <c r="IO111" s="4">
        <v>2</v>
      </c>
      <c r="IP111" s="8">
        <v>148.32</v>
      </c>
      <c r="IQ111" s="7">
        <v>-1</v>
      </c>
      <c r="IR111" s="7">
        <v>-1</v>
      </c>
      <c r="IS111" s="2" t="s">
        <v>140</v>
      </c>
      <c r="IT111" s="2" t="s">
        <v>166</v>
      </c>
      <c r="IU111" s="2" t="s">
        <v>614</v>
      </c>
      <c r="IV111" s="2" t="s">
        <v>541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178</v>
      </c>
      <c r="JF111" s="2" t="s">
        <v>166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166</v>
      </c>
      <c r="JS111" s="2" t="s">
        <v>341</v>
      </c>
      <c r="JT111" s="2" t="s">
        <v>1845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140</v>
      </c>
      <c r="KD111" s="2" t="s">
        <v>166</v>
      </c>
      <c r="KE111" s="2" t="s">
        <v>931</v>
      </c>
      <c r="KF111" s="2" t="s">
        <v>1846</v>
      </c>
      <c r="KG111" s="2" t="s">
        <v>142</v>
      </c>
      <c r="KH111" s="2" t="s">
        <v>132</v>
      </c>
      <c r="KI111" s="4"/>
      <c r="KJ111" s="8"/>
      <c r="KK111" s="4">
        <v>2</v>
      </c>
      <c r="KL111" s="8">
        <v>148.32</v>
      </c>
      <c r="KM111" s="7">
        <v>-1</v>
      </c>
      <c r="KN111" s="7">
        <v>-1</v>
      </c>
      <c r="KO111" s="2" t="s">
        <v>140</v>
      </c>
      <c r="KP111" s="2" t="s">
        <v>166</v>
      </c>
      <c r="KQ111" s="2" t="s">
        <v>575</v>
      </c>
      <c r="KR111" s="2" t="s">
        <v>334</v>
      </c>
      <c r="KS111" s="2" t="s">
        <v>142</v>
      </c>
      <c r="KT111" s="2" t="s">
        <v>132</v>
      </c>
      <c r="KU111" s="4"/>
      <c r="KV111" s="8"/>
      <c r="KW111" s="4">
        <v>17</v>
      </c>
      <c r="KX111" s="8">
        <v>1231.31</v>
      </c>
      <c r="KY111" s="7">
        <v>-1</v>
      </c>
      <c r="KZ111" s="7">
        <v>-1</v>
      </c>
      <c r="LA111" s="2" t="s">
        <v>140</v>
      </c>
      <c r="LB111" s="2" t="s">
        <v>166</v>
      </c>
      <c r="LC111" s="2" t="s">
        <v>954</v>
      </c>
      <c r="LD111" s="2" t="s">
        <v>1838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178</v>
      </c>
      <c r="LN111" s="2" t="s">
        <v>166</v>
      </c>
      <c r="LO111" s="2" t="s">
        <v>931</v>
      </c>
      <c r="LP111" s="2" t="s">
        <v>132</v>
      </c>
      <c r="LQ111" s="2" t="s">
        <v>142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166</v>
      </c>
      <c r="MM111" s="2" t="s">
        <v>1847</v>
      </c>
      <c r="MN111" s="2" t="s">
        <v>1848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178</v>
      </c>
      <c r="NV111" s="2" t="s">
        <v>166</v>
      </c>
      <c r="NW111" s="2" t="s">
        <v>132</v>
      </c>
      <c r="NX111" s="2" t="s">
        <v>132</v>
      </c>
      <c r="NY111" s="2" t="s">
        <v>142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181</v>
      </c>
      <c r="PF111" s="2" t="s">
        <v>166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178</v>
      </c>
      <c r="PR111" s="2" t="s">
        <v>166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166</v>
      </c>
      <c r="RC111" s="2" t="s">
        <v>957</v>
      </c>
      <c r="RD111" s="2" t="s">
        <v>1375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178</v>
      </c>
      <c r="RN111" s="2" t="s">
        <v>166</v>
      </c>
      <c r="RO111" s="2" t="s">
        <v>132</v>
      </c>
      <c r="RP111" s="2" t="s">
        <v>132</v>
      </c>
      <c r="RQ111" s="2" t="s">
        <v>142</v>
      </c>
      <c r="RR111" s="2" t="s">
        <v>132</v>
      </c>
    </row>
    <row r="112">
      <c r="A112" s="2" t="s">
        <v>1849</v>
      </c>
      <c r="B112" s="2" t="s">
        <v>121</v>
      </c>
      <c r="C112" s="2" t="s">
        <v>122</v>
      </c>
      <c r="D112" s="2" t="s">
        <v>1104</v>
      </c>
      <c r="E112" s="2" t="s">
        <v>1105</v>
      </c>
      <c r="F112" s="2" t="s">
        <v>1850</v>
      </c>
      <c r="G112" s="2" t="s">
        <v>132</v>
      </c>
      <c r="H112" s="2" t="s">
        <v>132</v>
      </c>
      <c r="I112" s="2" t="s">
        <v>1851</v>
      </c>
      <c r="J112" s="2" t="s">
        <v>127</v>
      </c>
      <c r="K112" s="2" t="s">
        <v>1852</v>
      </c>
      <c r="L112" s="3">
        <v>40.5</v>
      </c>
      <c r="M112" s="3">
        <v>42.52</v>
      </c>
      <c r="N112" s="3">
        <v>86.99</v>
      </c>
      <c r="O112" s="2" t="s">
        <v>421</v>
      </c>
      <c r="P112" s="2" t="s">
        <v>422</v>
      </c>
      <c r="Q112" s="2" t="s">
        <v>131</v>
      </c>
      <c r="R112" s="2" t="s">
        <v>132</v>
      </c>
      <c r="S112" s="2" t="s">
        <v>1853</v>
      </c>
      <c r="T112" s="2" t="s">
        <v>132</v>
      </c>
      <c r="U112" s="2" t="s">
        <v>134</v>
      </c>
      <c r="V112" s="2" t="s">
        <v>890</v>
      </c>
      <c r="W112" s="2" t="s">
        <v>136</v>
      </c>
      <c r="X112" s="2" t="s">
        <v>132</v>
      </c>
      <c r="Y112" s="2" t="s">
        <v>926</v>
      </c>
      <c r="Z112" s="4"/>
      <c r="AA112" s="4">
        <f>=ROUNDDOWN({0},0)</f>
      </c>
      <c r="AB112" s="5">
        <v>2.1</v>
      </c>
      <c r="AC112" s="2" t="s">
        <v>132</v>
      </c>
      <c r="AD112" s="4"/>
      <c r="AE112" s="4"/>
      <c r="AF112" s="6">
        <v>63</v>
      </c>
      <c r="AG112" s="6"/>
      <c r="AH112" s="7">
        <v>0.2301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25</v>
      </c>
      <c r="AQ112" s="8">
        <v>1053.33</v>
      </c>
      <c r="AR112" s="4">
        <v>189</v>
      </c>
      <c r="AS112" s="8">
        <v>7044.72</v>
      </c>
      <c r="AT112" s="7">
        <v>-0.8677</v>
      </c>
      <c r="AU112" s="7">
        <v>-0.8505</v>
      </c>
      <c r="AV112" s="4">
        <v>25</v>
      </c>
      <c r="AW112" s="8">
        <v>1053.33</v>
      </c>
      <c r="AX112" s="4">
        <v>189</v>
      </c>
      <c r="AY112" s="8">
        <v>7044.72</v>
      </c>
      <c r="AZ112" s="7">
        <v>-0.8677</v>
      </c>
      <c r="BA112" s="7">
        <v>-0.8505</v>
      </c>
      <c r="BB112" s="7">
        <v>1</v>
      </c>
      <c r="BC112" s="4">
        <v>25</v>
      </c>
      <c r="BD112" s="8">
        <v>1053.33</v>
      </c>
      <c r="BE112" s="4">
        <v>189</v>
      </c>
      <c r="BF112" s="8">
        <v>7044.72</v>
      </c>
      <c r="BG112" s="7">
        <v>-0.8677</v>
      </c>
      <c r="BH112" s="7">
        <v>-0.8505</v>
      </c>
      <c r="BI112" s="7">
        <v>1</v>
      </c>
      <c r="BJ112" s="4">
        <v>25</v>
      </c>
      <c r="BK112" s="8">
        <v>1053.33</v>
      </c>
      <c r="BL112" s="2" t="s">
        <v>1854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558</v>
      </c>
      <c r="BV112" s="2" t="s">
        <v>166</v>
      </c>
      <c r="BW112" s="2" t="s">
        <v>132</v>
      </c>
      <c r="BX112" s="2" t="s">
        <v>338</v>
      </c>
      <c r="BY112" s="2" t="s">
        <v>142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140</v>
      </c>
      <c r="CH112" s="2" t="s">
        <v>166</v>
      </c>
      <c r="CI112" s="2" t="s">
        <v>1277</v>
      </c>
      <c r="CJ112" s="2" t="s">
        <v>1807</v>
      </c>
      <c r="CK112" s="2" t="s">
        <v>183</v>
      </c>
      <c r="CL112" s="2" t="s">
        <v>132</v>
      </c>
      <c r="CM112" s="4">
        <v>4</v>
      </c>
      <c r="CN112" s="8">
        <v>185.53</v>
      </c>
      <c r="CO112" s="4">
        <v>35</v>
      </c>
      <c r="CP112" s="8">
        <v>1577.2</v>
      </c>
      <c r="CQ112" s="7">
        <v>-0.8857</v>
      </c>
      <c r="CR112" s="7">
        <v>-0.8824</v>
      </c>
      <c r="CS112" s="2" t="s">
        <v>140</v>
      </c>
      <c r="CT112" s="2" t="s">
        <v>166</v>
      </c>
      <c r="CU112" s="2" t="s">
        <v>931</v>
      </c>
      <c r="CV112" s="2" t="s">
        <v>1855</v>
      </c>
      <c r="CW112" s="2" t="s">
        <v>142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166</v>
      </c>
      <c r="DG112" s="2" t="s">
        <v>933</v>
      </c>
      <c r="DH112" s="2" t="s">
        <v>1117</v>
      </c>
      <c r="DI112" s="2" t="s">
        <v>142</v>
      </c>
      <c r="DJ112" s="2" t="s">
        <v>132</v>
      </c>
      <c r="DK112" s="4">
        <v>12</v>
      </c>
      <c r="DL112" s="8">
        <v>504</v>
      </c>
      <c r="DM112" s="4">
        <v>47</v>
      </c>
      <c r="DN112" s="8">
        <v>1974</v>
      </c>
      <c r="DO112" s="7">
        <v>-0.7447</v>
      </c>
      <c r="DP112" s="7">
        <v>-0.7447</v>
      </c>
      <c r="DQ112" s="2" t="s">
        <v>140</v>
      </c>
      <c r="DR112" s="2" t="s">
        <v>166</v>
      </c>
      <c r="DS112" s="2" t="s">
        <v>931</v>
      </c>
      <c r="DT112" s="2" t="s">
        <v>1856</v>
      </c>
      <c r="DU112" s="2" t="s">
        <v>142</v>
      </c>
      <c r="DV112" s="2" t="s">
        <v>132</v>
      </c>
      <c r="DW112" s="4">
        <v>1</v>
      </c>
      <c r="DX112" s="8">
        <v>23.39</v>
      </c>
      <c r="DY112" s="4">
        <v>24</v>
      </c>
      <c r="DZ112" s="8">
        <v>794.36</v>
      </c>
      <c r="EA112" s="7">
        <v>-0.9583</v>
      </c>
      <c r="EB112" s="7">
        <v>-0.9706</v>
      </c>
      <c r="EC112" s="2" t="s">
        <v>140</v>
      </c>
      <c r="ED112" s="2" t="s">
        <v>166</v>
      </c>
      <c r="EE112" s="2" t="s">
        <v>931</v>
      </c>
      <c r="EF112" s="2" t="s">
        <v>1857</v>
      </c>
      <c r="EG112" s="2" t="s">
        <v>142</v>
      </c>
      <c r="EH112" s="2" t="s">
        <v>132</v>
      </c>
      <c r="EI112" s="4">
        <v>1</v>
      </c>
      <c r="EJ112" s="8">
        <v>47</v>
      </c>
      <c r="EK112" s="4">
        <v>4</v>
      </c>
      <c r="EL112" s="8">
        <v>188</v>
      </c>
      <c r="EM112" s="7">
        <v>-0.75</v>
      </c>
      <c r="EN112" s="7">
        <v>-0.75</v>
      </c>
      <c r="EO112" s="2" t="s">
        <v>140</v>
      </c>
      <c r="EP112" s="2" t="s">
        <v>166</v>
      </c>
      <c r="EQ112" s="2" t="s">
        <v>938</v>
      </c>
      <c r="ER112" s="2" t="s">
        <v>1858</v>
      </c>
      <c r="ES112" s="2" t="s">
        <v>183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166</v>
      </c>
      <c r="FC112" s="2" t="s">
        <v>940</v>
      </c>
      <c r="FD112" s="2" t="s">
        <v>1859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166</v>
      </c>
      <c r="FO112" s="2" t="s">
        <v>292</v>
      </c>
      <c r="FP112" s="2" t="s">
        <v>132</v>
      </c>
      <c r="FQ112" s="2" t="s">
        <v>142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178</v>
      </c>
      <c r="FZ112" s="2" t="s">
        <v>166</v>
      </c>
      <c r="GA112" s="2" t="s">
        <v>132</v>
      </c>
      <c r="GB112" s="2" t="s">
        <v>132</v>
      </c>
      <c r="GC112" s="2" t="s">
        <v>142</v>
      </c>
      <c r="GD112" s="2" t="s">
        <v>132</v>
      </c>
      <c r="GE112" s="4"/>
      <c r="GF112" s="8"/>
      <c r="GG112" s="4">
        <v>13</v>
      </c>
      <c r="GH112" s="8">
        <v>485.29</v>
      </c>
      <c r="GI112" s="7">
        <v>-1</v>
      </c>
      <c r="GJ112" s="7">
        <v>-1</v>
      </c>
      <c r="GK112" s="2" t="s">
        <v>140</v>
      </c>
      <c r="GL112" s="2" t="s">
        <v>166</v>
      </c>
      <c r="GM112" s="2" t="s">
        <v>1860</v>
      </c>
      <c r="GN112" s="2" t="s">
        <v>332</v>
      </c>
      <c r="GO112" s="2" t="s">
        <v>183</v>
      </c>
      <c r="GP112" s="2" t="s">
        <v>132</v>
      </c>
      <c r="GQ112" s="4"/>
      <c r="GR112" s="8"/>
      <c r="GS112" s="4">
        <v>3</v>
      </c>
      <c r="GT112" s="8">
        <v>127.59</v>
      </c>
      <c r="GU112" s="7">
        <v>-1</v>
      </c>
      <c r="GV112" s="7">
        <v>-1</v>
      </c>
      <c r="GW112" s="2" t="s">
        <v>140</v>
      </c>
      <c r="GX112" s="2" t="s">
        <v>166</v>
      </c>
      <c r="GY112" s="2" t="s">
        <v>334</v>
      </c>
      <c r="GZ112" s="2" t="s">
        <v>460</v>
      </c>
      <c r="HA112" s="2" t="s">
        <v>142</v>
      </c>
      <c r="HB112" s="2" t="s">
        <v>132</v>
      </c>
      <c r="HC112" s="4">
        <v>1</v>
      </c>
      <c r="HD112" s="8">
        <v>42.53</v>
      </c>
      <c r="HE112" s="4">
        <v>17</v>
      </c>
      <c r="HF112" s="8">
        <v>723.01</v>
      </c>
      <c r="HG112" s="7">
        <v>-0.9412</v>
      </c>
      <c r="HH112" s="7">
        <v>-0.9412</v>
      </c>
      <c r="HI112" s="2" t="s">
        <v>140</v>
      </c>
      <c r="HJ112" s="2" t="s">
        <v>166</v>
      </c>
      <c r="HK112" s="2" t="s">
        <v>1481</v>
      </c>
      <c r="HL112" s="2" t="s">
        <v>1861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166</v>
      </c>
      <c r="HW112" s="2" t="s">
        <v>132</v>
      </c>
      <c r="HX112" s="2" t="s">
        <v>132</v>
      </c>
      <c r="HY112" s="2" t="s">
        <v>142</v>
      </c>
      <c r="HZ112" s="2" t="s">
        <v>132</v>
      </c>
      <c r="IA112" s="4">
        <v>1</v>
      </c>
      <c r="IB112" s="8">
        <v>42.53</v>
      </c>
      <c r="IC112" s="4">
        <v>3</v>
      </c>
      <c r="ID112" s="8">
        <v>127.59</v>
      </c>
      <c r="IE112" s="7">
        <v>-0.6667</v>
      </c>
      <c r="IF112" s="7">
        <v>-0.6667</v>
      </c>
      <c r="IG112" s="2" t="s">
        <v>140</v>
      </c>
      <c r="IH112" s="2" t="s">
        <v>166</v>
      </c>
      <c r="II112" s="2" t="s">
        <v>1288</v>
      </c>
      <c r="IJ112" s="2" t="s">
        <v>1420</v>
      </c>
      <c r="IK112" s="2" t="s">
        <v>142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166</v>
      </c>
      <c r="IU112" s="2" t="s">
        <v>614</v>
      </c>
      <c r="IV112" s="2" t="s">
        <v>223</v>
      </c>
      <c r="IW112" s="2" t="s">
        <v>142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178</v>
      </c>
      <c r="JF112" s="2" t="s">
        <v>166</v>
      </c>
      <c r="JG112" s="2" t="s">
        <v>132</v>
      </c>
      <c r="JH112" s="2" t="s">
        <v>132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166</v>
      </c>
      <c r="JS112" s="2" t="s">
        <v>341</v>
      </c>
      <c r="JT112" s="2" t="s">
        <v>1570</v>
      </c>
      <c r="JU112" s="2" t="s">
        <v>142</v>
      </c>
      <c r="JV112" s="2" t="s">
        <v>132</v>
      </c>
      <c r="JW112" s="4">
        <v>1</v>
      </c>
      <c r="JX112" s="8">
        <v>86.99</v>
      </c>
      <c r="JY112" s="4"/>
      <c r="JZ112" s="8"/>
      <c r="KA112" s="7"/>
      <c r="KB112" s="7"/>
      <c r="KC112" s="2" t="s">
        <v>140</v>
      </c>
      <c r="KD112" s="2" t="s">
        <v>166</v>
      </c>
      <c r="KE112" s="2" t="s">
        <v>931</v>
      </c>
      <c r="KF112" s="2" t="s">
        <v>1862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140</v>
      </c>
      <c r="KP112" s="2" t="s">
        <v>166</v>
      </c>
      <c r="KQ112" s="2" t="s">
        <v>575</v>
      </c>
      <c r="KR112" s="2" t="s">
        <v>132</v>
      </c>
      <c r="KS112" s="2" t="s">
        <v>142</v>
      </c>
      <c r="KT112" s="2" t="s">
        <v>132</v>
      </c>
      <c r="KU112" s="4">
        <v>2</v>
      </c>
      <c r="KV112" s="8">
        <v>42</v>
      </c>
      <c r="KW112" s="4">
        <v>42</v>
      </c>
      <c r="KX112" s="8">
        <v>1008</v>
      </c>
      <c r="KY112" s="7">
        <v>-0.9524</v>
      </c>
      <c r="KZ112" s="7">
        <v>-0.9583</v>
      </c>
      <c r="LA112" s="2" t="s">
        <v>140</v>
      </c>
      <c r="LB112" s="2" t="s">
        <v>166</v>
      </c>
      <c r="LC112" s="2" t="s">
        <v>954</v>
      </c>
      <c r="LD112" s="2" t="s">
        <v>937</v>
      </c>
      <c r="LE112" s="2" t="s">
        <v>183</v>
      </c>
      <c r="LF112" s="2" t="s">
        <v>132</v>
      </c>
      <c r="LG112" s="4">
        <v>2</v>
      </c>
      <c r="LH112" s="8">
        <v>79.36</v>
      </c>
      <c r="LI112" s="4">
        <v>1</v>
      </c>
      <c r="LJ112" s="8">
        <v>39.68</v>
      </c>
      <c r="LK112" s="7">
        <v>1</v>
      </c>
      <c r="LL112" s="7">
        <v>1</v>
      </c>
      <c r="LM112" s="2" t="s">
        <v>140</v>
      </c>
      <c r="LN112" s="2" t="s">
        <v>166</v>
      </c>
      <c r="LO112" s="2" t="s">
        <v>931</v>
      </c>
      <c r="LP112" s="2" t="s">
        <v>1863</v>
      </c>
      <c r="LQ112" s="2" t="s">
        <v>142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159</v>
      </c>
      <c r="ML112" s="2" t="s">
        <v>166</v>
      </c>
      <c r="MM112" s="2" t="s">
        <v>1208</v>
      </c>
      <c r="MN112" s="2" t="s">
        <v>132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178</v>
      </c>
      <c r="NV112" s="2" t="s">
        <v>166</v>
      </c>
      <c r="NW112" s="2" t="s">
        <v>132</v>
      </c>
      <c r="NX112" s="2" t="s">
        <v>132</v>
      </c>
      <c r="NY112" s="2" t="s">
        <v>142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181</v>
      </c>
      <c r="PF112" s="2" t="s">
        <v>166</v>
      </c>
      <c r="PG112" s="2" t="s">
        <v>132</v>
      </c>
      <c r="PH112" s="2" t="s">
        <v>132</v>
      </c>
      <c r="PI112" s="2" t="s">
        <v>142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178</v>
      </c>
      <c r="PR112" s="2" t="s">
        <v>166</v>
      </c>
      <c r="PS112" s="2" t="s">
        <v>132</v>
      </c>
      <c r="PT112" s="2" t="s">
        <v>132</v>
      </c>
      <c r="PU112" s="2" t="s">
        <v>142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140</v>
      </c>
      <c r="RB112" s="2" t="s">
        <v>166</v>
      </c>
      <c r="RC112" s="2" t="s">
        <v>1271</v>
      </c>
      <c r="RD112" s="2" t="s">
        <v>1864</v>
      </c>
      <c r="RE112" s="2" t="s">
        <v>142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178</v>
      </c>
      <c r="RN112" s="2" t="s">
        <v>166</v>
      </c>
      <c r="RO112" s="2" t="s">
        <v>132</v>
      </c>
      <c r="RP112" s="2" t="s">
        <v>132</v>
      </c>
      <c r="RQ112" s="2" t="s">
        <v>142</v>
      </c>
      <c r="RR112" s="2" t="s">
        <v>132</v>
      </c>
    </row>
    <row r="113">
      <c r="A113" s="2" t="s">
        <v>1865</v>
      </c>
      <c r="B113" s="2" t="s">
        <v>121</v>
      </c>
      <c r="C113" s="2" t="s">
        <v>122</v>
      </c>
      <c r="D113" s="2" t="s">
        <v>1104</v>
      </c>
      <c r="E113" s="2" t="s">
        <v>1105</v>
      </c>
      <c r="F113" s="2" t="s">
        <v>1866</v>
      </c>
      <c r="G113" s="2" t="s">
        <v>132</v>
      </c>
      <c r="H113" s="2" t="s">
        <v>132</v>
      </c>
      <c r="I113" s="2" t="s">
        <v>1867</v>
      </c>
      <c r="J113" s="2" t="s">
        <v>127</v>
      </c>
      <c r="K113" s="2" t="s">
        <v>1868</v>
      </c>
      <c r="L113" s="3">
        <v>41.96</v>
      </c>
      <c r="M113" s="3">
        <v>44.06</v>
      </c>
      <c r="N113" s="3">
        <v>89.99</v>
      </c>
      <c r="O113" s="2" t="s">
        <v>421</v>
      </c>
      <c r="P113" s="2" t="s">
        <v>422</v>
      </c>
      <c r="Q113" s="2" t="s">
        <v>131</v>
      </c>
      <c r="R113" s="2" t="s">
        <v>132</v>
      </c>
      <c r="S113" s="2" t="s">
        <v>1869</v>
      </c>
      <c r="T113" s="2" t="s">
        <v>132</v>
      </c>
      <c r="U113" s="2" t="s">
        <v>315</v>
      </c>
      <c r="V113" s="2" t="s">
        <v>815</v>
      </c>
      <c r="W113" s="2" t="s">
        <v>136</v>
      </c>
      <c r="X113" s="2" t="s">
        <v>132</v>
      </c>
      <c r="Y113" s="2" t="s">
        <v>926</v>
      </c>
      <c r="Z113" s="4"/>
      <c r="AA113" s="4">
        <f>=ROUNDDOWN({0},0)</f>
      </c>
      <c r="AB113" s="5">
        <v>1.1</v>
      </c>
      <c r="AC113" s="2" t="s">
        <v>132</v>
      </c>
      <c r="AD113" s="4"/>
      <c r="AE113" s="4"/>
      <c r="AF113" s="6">
        <v>63</v>
      </c>
      <c r="AG113" s="6"/>
      <c r="AH113" s="7">
        <v>0.4438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26</v>
      </c>
      <c r="AQ113" s="8">
        <v>1051.88</v>
      </c>
      <c r="AR113" s="4">
        <v>128</v>
      </c>
      <c r="AS113" s="8">
        <v>5181.38</v>
      </c>
      <c r="AT113" s="7">
        <v>-0.7969</v>
      </c>
      <c r="AU113" s="7">
        <v>-0.797</v>
      </c>
      <c r="AV113" s="4">
        <v>26</v>
      </c>
      <c r="AW113" s="8">
        <v>1051.88</v>
      </c>
      <c r="AX113" s="4">
        <v>128</v>
      </c>
      <c r="AY113" s="8">
        <v>5181.38</v>
      </c>
      <c r="AZ113" s="7">
        <v>-0.7969</v>
      </c>
      <c r="BA113" s="7">
        <v>-0.797</v>
      </c>
      <c r="BB113" s="7">
        <v>1</v>
      </c>
      <c r="BC113" s="4">
        <v>26</v>
      </c>
      <c r="BD113" s="8">
        <v>1051.88</v>
      </c>
      <c r="BE113" s="4">
        <v>128</v>
      </c>
      <c r="BF113" s="8">
        <v>5181.38</v>
      </c>
      <c r="BG113" s="7">
        <v>-0.7969</v>
      </c>
      <c r="BH113" s="7">
        <v>-0.797</v>
      </c>
      <c r="BI113" s="7">
        <v>1</v>
      </c>
      <c r="BJ113" s="4">
        <v>26</v>
      </c>
      <c r="BK113" s="8">
        <v>1051.88</v>
      </c>
      <c r="BL113" s="2" t="s">
        <v>1870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558</v>
      </c>
      <c r="BV113" s="2" t="s">
        <v>166</v>
      </c>
      <c r="BW113" s="2" t="s">
        <v>132</v>
      </c>
      <c r="BX113" s="2" t="s">
        <v>1871</v>
      </c>
      <c r="BY113" s="2" t="s">
        <v>142</v>
      </c>
      <c r="BZ113" s="2" t="s">
        <v>132</v>
      </c>
      <c r="CA113" s="4">
        <v>1</v>
      </c>
      <c r="CB113" s="8">
        <v>26.84</v>
      </c>
      <c r="CC113" s="4">
        <v>8</v>
      </c>
      <c r="CD113" s="8">
        <v>217.94</v>
      </c>
      <c r="CE113" s="7">
        <v>-0.875</v>
      </c>
      <c r="CF113" s="7">
        <v>-0.8768</v>
      </c>
      <c r="CG113" s="2" t="s">
        <v>140</v>
      </c>
      <c r="CH113" s="2" t="s">
        <v>166</v>
      </c>
      <c r="CI113" s="2" t="s">
        <v>931</v>
      </c>
      <c r="CJ113" s="2" t="s">
        <v>1872</v>
      </c>
      <c r="CK113" s="2" t="s">
        <v>183</v>
      </c>
      <c r="CL113" s="2" t="s">
        <v>132</v>
      </c>
      <c r="CM113" s="4">
        <v>1</v>
      </c>
      <c r="CN113" s="8">
        <v>58.75</v>
      </c>
      <c r="CO113" s="4">
        <v>10</v>
      </c>
      <c r="CP113" s="8">
        <v>427.37</v>
      </c>
      <c r="CQ113" s="7">
        <v>-0.9</v>
      </c>
      <c r="CR113" s="7">
        <v>-0.8625</v>
      </c>
      <c r="CS113" s="2" t="s">
        <v>140</v>
      </c>
      <c r="CT113" s="2" t="s">
        <v>166</v>
      </c>
      <c r="CU113" s="2" t="s">
        <v>931</v>
      </c>
      <c r="CV113" s="2" t="s">
        <v>1837</v>
      </c>
      <c r="CW113" s="2" t="s">
        <v>142</v>
      </c>
      <c r="CX113" s="2" t="s">
        <v>132</v>
      </c>
      <c r="CY113" s="4">
        <v>5</v>
      </c>
      <c r="CZ113" s="8">
        <v>207.4</v>
      </c>
      <c r="DA113" s="4">
        <v>37</v>
      </c>
      <c r="DB113" s="8">
        <v>1534.76</v>
      </c>
      <c r="DC113" s="7">
        <v>-0.8649</v>
      </c>
      <c r="DD113" s="7">
        <v>-0.8649</v>
      </c>
      <c r="DE113" s="2" t="s">
        <v>140</v>
      </c>
      <c r="DF113" s="2" t="s">
        <v>166</v>
      </c>
      <c r="DG113" s="2" t="s">
        <v>1160</v>
      </c>
      <c r="DH113" s="2" t="s">
        <v>1186</v>
      </c>
      <c r="DI113" s="2" t="s">
        <v>142</v>
      </c>
      <c r="DJ113" s="2" t="s">
        <v>132</v>
      </c>
      <c r="DK113" s="4">
        <v>1</v>
      </c>
      <c r="DL113" s="8">
        <v>49</v>
      </c>
      <c r="DM113" s="4">
        <v>15</v>
      </c>
      <c r="DN113" s="8">
        <v>735</v>
      </c>
      <c r="DO113" s="7">
        <v>-0.9333</v>
      </c>
      <c r="DP113" s="7">
        <v>-0.9333</v>
      </c>
      <c r="DQ113" s="2" t="s">
        <v>140</v>
      </c>
      <c r="DR113" s="2" t="s">
        <v>166</v>
      </c>
      <c r="DS113" s="2" t="s">
        <v>931</v>
      </c>
      <c r="DT113" s="2" t="s">
        <v>1873</v>
      </c>
      <c r="DU113" s="2" t="s">
        <v>142</v>
      </c>
      <c r="DV113" s="2" t="s">
        <v>132</v>
      </c>
      <c r="DW113" s="4">
        <v>9</v>
      </c>
      <c r="DX113" s="8">
        <v>234</v>
      </c>
      <c r="DY113" s="4">
        <v>23</v>
      </c>
      <c r="DZ113" s="8">
        <v>598</v>
      </c>
      <c r="EA113" s="7">
        <v>-0.6087</v>
      </c>
      <c r="EB113" s="7">
        <v>-0.6087</v>
      </c>
      <c r="EC113" s="2" t="s">
        <v>140</v>
      </c>
      <c r="ED113" s="2" t="s">
        <v>166</v>
      </c>
      <c r="EE113" s="2" t="s">
        <v>931</v>
      </c>
      <c r="EF113" s="2" t="s">
        <v>1874</v>
      </c>
      <c r="EG113" s="2" t="s">
        <v>142</v>
      </c>
      <c r="EH113" s="2" t="s">
        <v>132</v>
      </c>
      <c r="EI113" s="4">
        <v>2</v>
      </c>
      <c r="EJ113" s="8">
        <v>110</v>
      </c>
      <c r="EK113" s="4">
        <v>9</v>
      </c>
      <c r="EL113" s="8">
        <v>495</v>
      </c>
      <c r="EM113" s="7">
        <v>-0.7778</v>
      </c>
      <c r="EN113" s="7">
        <v>-0.7778</v>
      </c>
      <c r="EO113" s="2" t="s">
        <v>140</v>
      </c>
      <c r="EP113" s="2" t="s">
        <v>166</v>
      </c>
      <c r="EQ113" s="2" t="s">
        <v>931</v>
      </c>
      <c r="ER113" s="2" t="s">
        <v>1875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166</v>
      </c>
      <c r="FC113" s="2" t="s">
        <v>940</v>
      </c>
      <c r="FD113" s="2" t="s">
        <v>1283</v>
      </c>
      <c r="FE113" s="2" t="s">
        <v>142</v>
      </c>
      <c r="FF113" s="2" t="s">
        <v>132</v>
      </c>
      <c r="FG113" s="4">
        <v>1</v>
      </c>
      <c r="FH113" s="8">
        <v>44.06</v>
      </c>
      <c r="FI113" s="4"/>
      <c r="FJ113" s="8"/>
      <c r="FK113" s="7"/>
      <c r="FL113" s="7"/>
      <c r="FM113" s="2" t="s">
        <v>140</v>
      </c>
      <c r="FN113" s="2" t="s">
        <v>166</v>
      </c>
      <c r="FO113" s="2" t="s">
        <v>292</v>
      </c>
      <c r="FP113" s="2" t="s">
        <v>1876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178</v>
      </c>
      <c r="FZ113" s="2" t="s">
        <v>166</v>
      </c>
      <c r="GA113" s="2" t="s">
        <v>132</v>
      </c>
      <c r="GB113" s="2" t="s">
        <v>132</v>
      </c>
      <c r="GC113" s="2" t="s">
        <v>142</v>
      </c>
      <c r="GD113" s="2" t="s">
        <v>132</v>
      </c>
      <c r="GE113" s="4">
        <v>1</v>
      </c>
      <c r="GF113" s="8">
        <v>41.48</v>
      </c>
      <c r="GG113" s="4">
        <v>2</v>
      </c>
      <c r="GH113" s="8">
        <v>82.96</v>
      </c>
      <c r="GI113" s="7">
        <v>-0.5</v>
      </c>
      <c r="GJ113" s="7">
        <v>-0.5</v>
      </c>
      <c r="GK113" s="2" t="s">
        <v>140</v>
      </c>
      <c r="GL113" s="2" t="s">
        <v>166</v>
      </c>
      <c r="GM113" s="2" t="s">
        <v>942</v>
      </c>
      <c r="GN113" s="2" t="s">
        <v>1877</v>
      </c>
      <c r="GO113" s="2" t="s">
        <v>142</v>
      </c>
      <c r="GP113" s="2" t="s">
        <v>132</v>
      </c>
      <c r="GQ113" s="4"/>
      <c r="GR113" s="8"/>
      <c r="GS113" s="4">
        <v>4</v>
      </c>
      <c r="GT113" s="8">
        <v>160.81</v>
      </c>
      <c r="GU113" s="7">
        <v>-1</v>
      </c>
      <c r="GV113" s="7">
        <v>-1</v>
      </c>
      <c r="GW113" s="2" t="s">
        <v>140</v>
      </c>
      <c r="GX113" s="2" t="s">
        <v>166</v>
      </c>
      <c r="GY113" s="2" t="s">
        <v>334</v>
      </c>
      <c r="GZ113" s="2" t="s">
        <v>202</v>
      </c>
      <c r="HA113" s="2" t="s">
        <v>142</v>
      </c>
      <c r="HB113" s="2" t="s">
        <v>132</v>
      </c>
      <c r="HC113" s="4"/>
      <c r="HD113" s="8"/>
      <c r="HE113" s="4">
        <v>6</v>
      </c>
      <c r="HF113" s="8">
        <v>264.36</v>
      </c>
      <c r="HG113" s="7">
        <v>-1</v>
      </c>
      <c r="HH113" s="7">
        <v>-1</v>
      </c>
      <c r="HI113" s="2" t="s">
        <v>140</v>
      </c>
      <c r="HJ113" s="2" t="s">
        <v>166</v>
      </c>
      <c r="HK113" s="2" t="s">
        <v>1481</v>
      </c>
      <c r="HL113" s="2" t="s">
        <v>1878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165</v>
      </c>
      <c r="HV113" s="2" t="s">
        <v>166</v>
      </c>
      <c r="HW113" s="2" t="s">
        <v>132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166</v>
      </c>
      <c r="II113" s="2" t="s">
        <v>1879</v>
      </c>
      <c r="IJ113" s="2" t="s">
        <v>1416</v>
      </c>
      <c r="IK113" s="2" t="s">
        <v>142</v>
      </c>
      <c r="IL113" s="2" t="s">
        <v>132</v>
      </c>
      <c r="IM113" s="4">
        <v>4</v>
      </c>
      <c r="IN113" s="8">
        <v>190.36</v>
      </c>
      <c r="IO113" s="4">
        <v>2</v>
      </c>
      <c r="IP113" s="8">
        <v>95.18</v>
      </c>
      <c r="IQ113" s="7">
        <v>1</v>
      </c>
      <c r="IR113" s="7">
        <v>1</v>
      </c>
      <c r="IS113" s="2" t="s">
        <v>140</v>
      </c>
      <c r="IT113" s="2" t="s">
        <v>166</v>
      </c>
      <c r="IU113" s="2" t="s">
        <v>614</v>
      </c>
      <c r="IV113" s="2" t="s">
        <v>1880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178</v>
      </c>
      <c r="JF113" s="2" t="s">
        <v>166</v>
      </c>
      <c r="JG113" s="2" t="s">
        <v>132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166</v>
      </c>
      <c r="JS113" s="2" t="s">
        <v>341</v>
      </c>
      <c r="JT113" s="2" t="s">
        <v>132</v>
      </c>
      <c r="JU113" s="2" t="s">
        <v>142</v>
      </c>
      <c r="JV113" s="2" t="s">
        <v>132</v>
      </c>
      <c r="JW113" s="4">
        <v>1</v>
      </c>
      <c r="JX113" s="8">
        <v>89.99</v>
      </c>
      <c r="JY113" s="4"/>
      <c r="JZ113" s="8"/>
      <c r="KA113" s="7"/>
      <c r="KB113" s="7"/>
      <c r="KC113" s="2" t="s">
        <v>140</v>
      </c>
      <c r="KD113" s="2" t="s">
        <v>166</v>
      </c>
      <c r="KE113" s="2" t="s">
        <v>931</v>
      </c>
      <c r="KF113" s="2" t="s">
        <v>1881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178</v>
      </c>
      <c r="KP113" s="2" t="s">
        <v>166</v>
      </c>
      <c r="KQ113" s="2" t="s">
        <v>132</v>
      </c>
      <c r="KR113" s="2" t="s">
        <v>132</v>
      </c>
      <c r="KS113" s="2" t="s">
        <v>142</v>
      </c>
      <c r="KT113" s="2" t="s">
        <v>132</v>
      </c>
      <c r="KU113" s="4"/>
      <c r="KV113" s="8"/>
      <c r="KW113" s="4">
        <v>12</v>
      </c>
      <c r="KX113" s="8">
        <v>570</v>
      </c>
      <c r="KY113" s="7">
        <v>-1</v>
      </c>
      <c r="KZ113" s="7">
        <v>-1</v>
      </c>
      <c r="LA113" s="2" t="s">
        <v>140</v>
      </c>
      <c r="LB113" s="2" t="s">
        <v>166</v>
      </c>
      <c r="LC113" s="2" t="s">
        <v>954</v>
      </c>
      <c r="LD113" s="2" t="s">
        <v>1882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178</v>
      </c>
      <c r="LN113" s="2" t="s">
        <v>166</v>
      </c>
      <c r="LO113" s="2" t="s">
        <v>931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159</v>
      </c>
      <c r="ML113" s="2" t="s">
        <v>166</v>
      </c>
      <c r="MM113" s="2" t="s">
        <v>1847</v>
      </c>
      <c r="MN113" s="2" t="s">
        <v>132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166</v>
      </c>
      <c r="NW113" s="2" t="s">
        <v>132</v>
      </c>
      <c r="NX113" s="2" t="s">
        <v>132</v>
      </c>
      <c r="NY113" s="2" t="s">
        <v>142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132</v>
      </c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181</v>
      </c>
      <c r="PF113" s="2" t="s">
        <v>166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178</v>
      </c>
      <c r="PR113" s="2" t="s">
        <v>166</v>
      </c>
      <c r="PS113" s="2" t="s">
        <v>132</v>
      </c>
      <c r="PT113" s="2" t="s">
        <v>132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140</v>
      </c>
      <c r="RB113" s="2" t="s">
        <v>166</v>
      </c>
      <c r="RC113" s="2" t="s">
        <v>957</v>
      </c>
      <c r="RD113" s="2" t="s">
        <v>1883</v>
      </c>
      <c r="RE113" s="2" t="s">
        <v>142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178</v>
      </c>
      <c r="RN113" s="2" t="s">
        <v>166</v>
      </c>
      <c r="RO113" s="2" t="s">
        <v>132</v>
      </c>
      <c r="RP113" s="2" t="s">
        <v>132</v>
      </c>
      <c r="RQ113" s="2" t="s">
        <v>142</v>
      </c>
      <c r="RR113" s="2" t="s">
        <v>132</v>
      </c>
    </row>
    <row r="114">
      <c r="A114" s="2" t="s">
        <v>1884</v>
      </c>
      <c r="B114" s="2" t="s">
        <v>121</v>
      </c>
      <c r="C114" s="2" t="s">
        <v>122</v>
      </c>
      <c r="D114" s="2" t="s">
        <v>1104</v>
      </c>
      <c r="E114" s="2" t="s">
        <v>1105</v>
      </c>
      <c r="F114" s="2" t="s">
        <v>1885</v>
      </c>
      <c r="G114" s="2" t="s">
        <v>1885</v>
      </c>
      <c r="H114" s="2" t="s">
        <v>1885</v>
      </c>
      <c r="I114" s="2" t="s">
        <v>1886</v>
      </c>
      <c r="J114" s="2" t="s">
        <v>127</v>
      </c>
      <c r="K114" s="2" t="s">
        <v>1887</v>
      </c>
      <c r="L114" s="3">
        <v>28.33</v>
      </c>
      <c r="M114" s="3">
        <v>29.75</v>
      </c>
      <c r="N114" s="3">
        <v>59.49</v>
      </c>
      <c r="O114" s="2" t="s">
        <v>129</v>
      </c>
      <c r="P114" s="2" t="s">
        <v>422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468</v>
      </c>
      <c r="V114" s="2" t="s">
        <v>1008</v>
      </c>
      <c r="W114" s="2" t="s">
        <v>1009</v>
      </c>
      <c r="X114" s="2" t="s">
        <v>508</v>
      </c>
      <c r="Y114" s="2" t="s">
        <v>1888</v>
      </c>
      <c r="Z114" s="4">
        <v>7</v>
      </c>
      <c r="AA114" s="4">
        <f>=ROUNDDOWN(3.5,0)</f>
      </c>
      <c r="AB114" s="5">
        <v>2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22</v>
      </c>
      <c r="AQ114" s="8">
        <v>851.73</v>
      </c>
      <c r="AR114" s="4"/>
      <c r="AS114" s="8"/>
      <c r="AT114" s="7"/>
      <c r="AU114" s="7"/>
      <c r="AV114" s="4">
        <v>22</v>
      </c>
      <c r="AW114" s="8">
        <v>851.73</v>
      </c>
      <c r="AX114" s="4"/>
      <c r="AY114" s="8"/>
      <c r="AZ114" s="7"/>
      <c r="BA114" s="7"/>
      <c r="BB114" s="7">
        <v>1</v>
      </c>
      <c r="BC114" s="4">
        <v>22</v>
      </c>
      <c r="BD114" s="8">
        <v>851.73</v>
      </c>
      <c r="BE114" s="4"/>
      <c r="BF114" s="8"/>
      <c r="BG114" s="7"/>
      <c r="BH114" s="7"/>
      <c r="BI114" s="7">
        <v>1</v>
      </c>
      <c r="BJ114" s="4">
        <v>22</v>
      </c>
      <c r="BK114" s="8">
        <v>851.73</v>
      </c>
      <c r="BL114" s="2" t="s">
        <v>1889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159</v>
      </c>
      <c r="BV114" s="2" t="s">
        <v>129</v>
      </c>
      <c r="BW114" s="2" t="s">
        <v>132</v>
      </c>
      <c r="BX114" s="2" t="s">
        <v>132</v>
      </c>
      <c r="BY114" s="2" t="s">
        <v>142</v>
      </c>
      <c r="BZ114" s="2" t="s">
        <v>132</v>
      </c>
      <c r="CA114" s="4">
        <v>2</v>
      </c>
      <c r="CB114" s="8">
        <v>38.68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1594</v>
      </c>
      <c r="CJ114" s="2" t="s">
        <v>1083</v>
      </c>
      <c r="CK114" s="2" t="s">
        <v>142</v>
      </c>
      <c r="CL114" s="2" t="s">
        <v>132</v>
      </c>
      <c r="CM114" s="4">
        <v>16</v>
      </c>
      <c r="CN114" s="8">
        <v>595.38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1890</v>
      </c>
      <c r="CV114" s="2" t="s">
        <v>1891</v>
      </c>
      <c r="CW114" s="2" t="s">
        <v>142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140</v>
      </c>
      <c r="DF114" s="2" t="s">
        <v>129</v>
      </c>
      <c r="DG114" s="2" t="s">
        <v>1892</v>
      </c>
      <c r="DH114" s="2" t="s">
        <v>1893</v>
      </c>
      <c r="DI114" s="2" t="s">
        <v>142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140</v>
      </c>
      <c r="DR114" s="2" t="s">
        <v>129</v>
      </c>
      <c r="DS114" s="2" t="s">
        <v>1099</v>
      </c>
      <c r="DT114" s="2" t="s">
        <v>132</v>
      </c>
      <c r="DU114" s="2" t="s">
        <v>142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140</v>
      </c>
      <c r="ED114" s="2" t="s">
        <v>129</v>
      </c>
      <c r="EE114" s="2" t="s">
        <v>1888</v>
      </c>
      <c r="EF114" s="2" t="s">
        <v>132</v>
      </c>
      <c r="EG114" s="2" t="s">
        <v>142</v>
      </c>
      <c r="EH114" s="2" t="s">
        <v>132</v>
      </c>
      <c r="EI114" s="4">
        <v>1</v>
      </c>
      <c r="EJ114" s="8">
        <v>39.2</v>
      </c>
      <c r="EK114" s="4"/>
      <c r="EL114" s="8"/>
      <c r="EM114" s="7"/>
      <c r="EN114" s="7"/>
      <c r="EO114" s="2" t="s">
        <v>140</v>
      </c>
      <c r="EP114" s="2" t="s">
        <v>129</v>
      </c>
      <c r="EQ114" s="2" t="s">
        <v>1890</v>
      </c>
      <c r="ER114" s="2" t="s">
        <v>1085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159</v>
      </c>
      <c r="FB114" s="2" t="s">
        <v>129</v>
      </c>
      <c r="FC114" s="2" t="s">
        <v>132</v>
      </c>
      <c r="FD114" s="2" t="s">
        <v>132</v>
      </c>
      <c r="FE114" s="2" t="s">
        <v>142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156</v>
      </c>
      <c r="FP114" s="2" t="s">
        <v>132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178</v>
      </c>
      <c r="FZ114" s="2" t="s">
        <v>129</v>
      </c>
      <c r="GA114" s="2" t="s">
        <v>132</v>
      </c>
      <c r="GB114" s="2" t="s">
        <v>132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1089</v>
      </c>
      <c r="GN114" s="2" t="s">
        <v>1084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178</v>
      </c>
      <c r="GX114" s="2" t="s">
        <v>129</v>
      </c>
      <c r="GY114" s="2" t="s">
        <v>132</v>
      </c>
      <c r="GZ114" s="2" t="s">
        <v>132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181</v>
      </c>
      <c r="HJ114" s="2" t="s">
        <v>129</v>
      </c>
      <c r="HK114" s="2" t="s">
        <v>132</v>
      </c>
      <c r="HL114" s="2" t="s">
        <v>132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165</v>
      </c>
      <c r="HV114" s="2" t="s">
        <v>129</v>
      </c>
      <c r="HW114" s="2" t="s">
        <v>132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166</v>
      </c>
      <c r="II114" s="2" t="s">
        <v>1589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1894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159</v>
      </c>
      <c r="JF114" s="2" t="s">
        <v>129</v>
      </c>
      <c r="JG114" s="2" t="s">
        <v>132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1091</v>
      </c>
      <c r="JT114" s="2" t="s">
        <v>132</v>
      </c>
      <c r="JU114" s="2" t="s">
        <v>142</v>
      </c>
      <c r="JV114" s="2" t="s">
        <v>132</v>
      </c>
      <c r="JW114" s="4">
        <v>3</v>
      </c>
      <c r="JX114" s="8">
        <v>178.47</v>
      </c>
      <c r="JY114" s="4"/>
      <c r="JZ114" s="8"/>
      <c r="KA114" s="7"/>
      <c r="KB114" s="7"/>
      <c r="KC114" s="2" t="s">
        <v>140</v>
      </c>
      <c r="KD114" s="2" t="s">
        <v>129</v>
      </c>
      <c r="KE114" s="2" t="s">
        <v>1890</v>
      </c>
      <c r="KF114" s="2" t="s">
        <v>1895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178</v>
      </c>
      <c r="KP114" s="2" t="s">
        <v>129</v>
      </c>
      <c r="KQ114" s="2" t="s">
        <v>132</v>
      </c>
      <c r="KR114" s="2" t="s">
        <v>132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159</v>
      </c>
      <c r="LB114" s="2" t="s">
        <v>129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178</v>
      </c>
      <c r="LN114" s="2" t="s">
        <v>129</v>
      </c>
      <c r="LO114" s="2" t="s">
        <v>132</v>
      </c>
      <c r="LP114" s="2" t="s">
        <v>132</v>
      </c>
      <c r="LQ114" s="2" t="s">
        <v>142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178</v>
      </c>
      <c r="LZ114" s="2" t="s">
        <v>166</v>
      </c>
      <c r="MA114" s="2" t="s">
        <v>132</v>
      </c>
      <c r="MB114" s="2" t="s">
        <v>132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159</v>
      </c>
      <c r="ML114" s="2" t="s">
        <v>129</v>
      </c>
      <c r="MM114" s="2" t="s">
        <v>132</v>
      </c>
      <c r="MN114" s="2" t="s">
        <v>132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140</v>
      </c>
      <c r="MX114" s="2" t="s">
        <v>129</v>
      </c>
      <c r="MY114" s="2" t="s">
        <v>179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178</v>
      </c>
      <c r="NV114" s="2" t="s">
        <v>129</v>
      </c>
      <c r="NW114" s="2" t="s">
        <v>132</v>
      </c>
      <c r="NX114" s="2" t="s">
        <v>132</v>
      </c>
      <c r="NY114" s="2" t="s">
        <v>142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178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181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178</v>
      </c>
      <c r="QD114" s="2" t="s">
        <v>129</v>
      </c>
      <c r="QE114" s="2" t="s">
        <v>132</v>
      </c>
      <c r="QF114" s="2" t="s">
        <v>132</v>
      </c>
      <c r="QG114" s="2" t="s">
        <v>142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178</v>
      </c>
      <c r="QP114" s="2" t="s">
        <v>129</v>
      </c>
      <c r="QQ114" s="2" t="s">
        <v>132</v>
      </c>
      <c r="QR114" s="2" t="s">
        <v>132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132</v>
      </c>
      <c r="RB114" s="2" t="s">
        <v>132</v>
      </c>
      <c r="RC114" s="2" t="s">
        <v>132</v>
      </c>
      <c r="RD114" s="2" t="s">
        <v>132</v>
      </c>
      <c r="RE114" s="2" t="s">
        <v>132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178</v>
      </c>
      <c r="RN114" s="2" t="s">
        <v>129</v>
      </c>
      <c r="RO114" s="2" t="s">
        <v>132</v>
      </c>
      <c r="RP114" s="2" t="s">
        <v>132</v>
      </c>
      <c r="RQ114" s="2" t="s">
        <v>142</v>
      </c>
      <c r="RR114" s="2" t="s">
        <v>183</v>
      </c>
    </row>
    <row r="115">
      <c r="A115" s="2" t="s">
        <v>1896</v>
      </c>
      <c r="B115" s="2" t="s">
        <v>121</v>
      </c>
      <c r="C115" s="2" t="s">
        <v>122</v>
      </c>
      <c r="D115" s="2" t="s">
        <v>1104</v>
      </c>
      <c r="E115" s="2" t="s">
        <v>1105</v>
      </c>
      <c r="F115" s="2" t="s">
        <v>1897</v>
      </c>
      <c r="G115" s="2" t="s">
        <v>1897</v>
      </c>
      <c r="H115" s="2" t="s">
        <v>1897</v>
      </c>
      <c r="I115" s="2" t="s">
        <v>1898</v>
      </c>
      <c r="J115" s="2" t="s">
        <v>127</v>
      </c>
      <c r="K115" s="2" t="s">
        <v>1899</v>
      </c>
      <c r="L115" s="3">
        <v>29.5</v>
      </c>
      <c r="M115" s="3">
        <v>30.98</v>
      </c>
      <c r="N115" s="3">
        <v>59.99</v>
      </c>
      <c r="O115" s="2" t="s">
        <v>421</v>
      </c>
      <c r="P115" s="2" t="s">
        <v>422</v>
      </c>
      <c r="Q115" s="2" t="s">
        <v>131</v>
      </c>
      <c r="R115" s="2" t="s">
        <v>132</v>
      </c>
      <c r="S115" s="2" t="s">
        <v>1900</v>
      </c>
      <c r="T115" s="2" t="s">
        <v>132</v>
      </c>
      <c r="U115" s="2" t="s">
        <v>468</v>
      </c>
      <c r="V115" s="2" t="s">
        <v>890</v>
      </c>
      <c r="W115" s="2" t="s">
        <v>136</v>
      </c>
      <c r="X115" s="2" t="s">
        <v>132</v>
      </c>
      <c r="Y115" s="2" t="s">
        <v>1262</v>
      </c>
      <c r="Z115" s="4"/>
      <c r="AA115" s="4">
        <f>=ROUNDDOWN({0},0)</f>
      </c>
      <c r="AB115" s="5">
        <v>0.4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19</v>
      </c>
      <c r="AQ115" s="8">
        <v>626.13</v>
      </c>
      <c r="AR115" s="4">
        <v>293</v>
      </c>
      <c r="AS115" s="8">
        <v>9549.19</v>
      </c>
      <c r="AT115" s="7">
        <v>-0.9352</v>
      </c>
      <c r="AU115" s="7">
        <v>-0.9344</v>
      </c>
      <c r="AV115" s="4">
        <v>19</v>
      </c>
      <c r="AW115" s="8">
        <v>626.13</v>
      </c>
      <c r="AX115" s="4">
        <v>293</v>
      </c>
      <c r="AY115" s="8">
        <v>9549.19</v>
      </c>
      <c r="AZ115" s="7">
        <v>-0.9352</v>
      </c>
      <c r="BA115" s="7">
        <v>-0.9344</v>
      </c>
      <c r="BB115" s="7">
        <v>1</v>
      </c>
      <c r="BC115" s="4">
        <v>20</v>
      </c>
      <c r="BD115" s="8">
        <v>656.35</v>
      </c>
      <c r="BE115" s="4">
        <v>827</v>
      </c>
      <c r="BF115" s="8">
        <v>27472.06</v>
      </c>
      <c r="BG115" s="7">
        <v>-0.9758</v>
      </c>
      <c r="BH115" s="7">
        <v>-0.9761</v>
      </c>
      <c r="BI115" s="7">
        <v>0.954</v>
      </c>
      <c r="BJ115" s="4">
        <v>19</v>
      </c>
      <c r="BK115" s="8">
        <v>626.13</v>
      </c>
      <c r="BL115" s="2" t="s">
        <v>1901</v>
      </c>
      <c r="BM115" s="7">
        <v>1</v>
      </c>
      <c r="BN115" s="7">
        <v>1</v>
      </c>
      <c r="BO115" s="4"/>
      <c r="BP115" s="8"/>
      <c r="BQ115" s="4">
        <v>39</v>
      </c>
      <c r="BR115" s="8">
        <v>1210.17</v>
      </c>
      <c r="BS115" s="7">
        <v>-1</v>
      </c>
      <c r="BT115" s="7">
        <v>-1</v>
      </c>
      <c r="BU115" s="2" t="s">
        <v>140</v>
      </c>
      <c r="BV115" s="2" t="s">
        <v>166</v>
      </c>
      <c r="BW115" s="2" t="s">
        <v>132</v>
      </c>
      <c r="BX115" s="2" t="s">
        <v>928</v>
      </c>
      <c r="BY115" s="2" t="s">
        <v>142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166</v>
      </c>
      <c r="CI115" s="2" t="s">
        <v>929</v>
      </c>
      <c r="CJ115" s="2" t="s">
        <v>1208</v>
      </c>
      <c r="CK115" s="2" t="s">
        <v>142</v>
      </c>
      <c r="CL115" s="2" t="s">
        <v>132</v>
      </c>
      <c r="CM115" s="4">
        <v>19</v>
      </c>
      <c r="CN115" s="8">
        <v>626.13</v>
      </c>
      <c r="CO115" s="4">
        <v>26</v>
      </c>
      <c r="CP115" s="8">
        <v>867.03</v>
      </c>
      <c r="CQ115" s="7">
        <v>-0.2692</v>
      </c>
      <c r="CR115" s="7">
        <v>-0.2778</v>
      </c>
      <c r="CS115" s="2" t="s">
        <v>140</v>
      </c>
      <c r="CT115" s="2" t="s">
        <v>166</v>
      </c>
      <c r="CU115" s="2" t="s">
        <v>931</v>
      </c>
      <c r="CV115" s="2" t="s">
        <v>1902</v>
      </c>
      <c r="CW115" s="2" t="s">
        <v>142</v>
      </c>
      <c r="CX115" s="2" t="s">
        <v>132</v>
      </c>
      <c r="CY115" s="4"/>
      <c r="CZ115" s="8"/>
      <c r="DA115" s="4">
        <v>7</v>
      </c>
      <c r="DB115" s="8">
        <v>219.03</v>
      </c>
      <c r="DC115" s="7">
        <v>-1</v>
      </c>
      <c r="DD115" s="7">
        <v>-1</v>
      </c>
      <c r="DE115" s="2" t="s">
        <v>140</v>
      </c>
      <c r="DF115" s="2" t="s">
        <v>166</v>
      </c>
      <c r="DG115" s="2" t="s">
        <v>1226</v>
      </c>
      <c r="DH115" s="2" t="s">
        <v>1291</v>
      </c>
      <c r="DI115" s="2" t="s">
        <v>142</v>
      </c>
      <c r="DJ115" s="2" t="s">
        <v>132</v>
      </c>
      <c r="DK115" s="4"/>
      <c r="DL115" s="8"/>
      <c r="DM115" s="4">
        <v>57</v>
      </c>
      <c r="DN115" s="8">
        <v>2006.4</v>
      </c>
      <c r="DO115" s="7">
        <v>-1</v>
      </c>
      <c r="DP115" s="7">
        <v>-1</v>
      </c>
      <c r="DQ115" s="2" t="s">
        <v>140</v>
      </c>
      <c r="DR115" s="2" t="s">
        <v>166</v>
      </c>
      <c r="DS115" s="2" t="s">
        <v>931</v>
      </c>
      <c r="DT115" s="2" t="s">
        <v>1903</v>
      </c>
      <c r="DU115" s="2" t="s">
        <v>142</v>
      </c>
      <c r="DV115" s="2" t="s">
        <v>132</v>
      </c>
      <c r="DW115" s="4"/>
      <c r="DX115" s="8"/>
      <c r="DY115" s="4">
        <v>1</v>
      </c>
      <c r="DZ115" s="8">
        <v>36.2</v>
      </c>
      <c r="EA115" s="7">
        <v>-1</v>
      </c>
      <c r="EB115" s="7">
        <v>-1</v>
      </c>
      <c r="EC115" s="2" t="s">
        <v>140</v>
      </c>
      <c r="ED115" s="2" t="s">
        <v>166</v>
      </c>
      <c r="EE115" s="2" t="s">
        <v>931</v>
      </c>
      <c r="EF115" s="2" t="s">
        <v>1904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166</v>
      </c>
      <c r="EQ115" s="2" t="s">
        <v>938</v>
      </c>
      <c r="ER115" s="2" t="s">
        <v>1905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166</v>
      </c>
      <c r="FC115" s="2" t="s">
        <v>1262</v>
      </c>
      <c r="FD115" s="2" t="s">
        <v>1906</v>
      </c>
      <c r="FE115" s="2" t="s">
        <v>142</v>
      </c>
      <c r="FF115" s="2" t="s">
        <v>132</v>
      </c>
      <c r="FG115" s="4"/>
      <c r="FH115" s="8"/>
      <c r="FI115" s="4">
        <v>1</v>
      </c>
      <c r="FJ115" s="8">
        <v>21.68</v>
      </c>
      <c r="FK115" s="7">
        <v>-1</v>
      </c>
      <c r="FL115" s="7">
        <v>-1</v>
      </c>
      <c r="FM115" s="2" t="s">
        <v>140</v>
      </c>
      <c r="FN115" s="2" t="s">
        <v>166</v>
      </c>
      <c r="FO115" s="2" t="s">
        <v>292</v>
      </c>
      <c r="FP115" s="2" t="s">
        <v>330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178</v>
      </c>
      <c r="FZ115" s="2" t="s">
        <v>166</v>
      </c>
      <c r="GA115" s="2" t="s">
        <v>132</v>
      </c>
      <c r="GB115" s="2" t="s">
        <v>132</v>
      </c>
      <c r="GC115" s="2" t="s">
        <v>142</v>
      </c>
      <c r="GD115" s="2" t="s">
        <v>132</v>
      </c>
      <c r="GE115" s="4"/>
      <c r="GF115" s="8"/>
      <c r="GG115" s="4">
        <v>15</v>
      </c>
      <c r="GH115" s="8">
        <v>469.35</v>
      </c>
      <c r="GI115" s="7">
        <v>-1</v>
      </c>
      <c r="GJ115" s="7">
        <v>-1</v>
      </c>
      <c r="GK115" s="2" t="s">
        <v>140</v>
      </c>
      <c r="GL115" s="2" t="s">
        <v>166</v>
      </c>
      <c r="GM115" s="2" t="s">
        <v>1860</v>
      </c>
      <c r="GN115" s="2" t="s">
        <v>1907</v>
      </c>
      <c r="GO115" s="2" t="s">
        <v>142</v>
      </c>
      <c r="GP115" s="2" t="s">
        <v>132</v>
      </c>
      <c r="GQ115" s="4"/>
      <c r="GR115" s="8"/>
      <c r="GS115" s="4">
        <v>1</v>
      </c>
      <c r="GT115" s="8">
        <v>30.98</v>
      </c>
      <c r="GU115" s="7">
        <v>-1</v>
      </c>
      <c r="GV115" s="7">
        <v>-1</v>
      </c>
      <c r="GW115" s="2" t="s">
        <v>140</v>
      </c>
      <c r="GX115" s="2" t="s">
        <v>166</v>
      </c>
      <c r="GY115" s="2" t="s">
        <v>334</v>
      </c>
      <c r="GZ115" s="2" t="s">
        <v>1444</v>
      </c>
      <c r="HA115" s="2" t="s">
        <v>142</v>
      </c>
      <c r="HB115" s="2" t="s">
        <v>132</v>
      </c>
      <c r="HC115" s="4"/>
      <c r="HD115" s="8"/>
      <c r="HE115" s="4">
        <v>50</v>
      </c>
      <c r="HF115" s="8">
        <v>1564.5</v>
      </c>
      <c r="HG115" s="7">
        <v>-1</v>
      </c>
      <c r="HH115" s="7">
        <v>-1</v>
      </c>
      <c r="HI115" s="2" t="s">
        <v>140</v>
      </c>
      <c r="HJ115" s="2" t="s">
        <v>166</v>
      </c>
      <c r="HK115" s="2" t="s">
        <v>1908</v>
      </c>
      <c r="HL115" s="2" t="s">
        <v>1909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165</v>
      </c>
      <c r="HV115" s="2" t="s">
        <v>166</v>
      </c>
      <c r="HW115" s="2" t="s">
        <v>132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166</v>
      </c>
      <c r="II115" s="2" t="s">
        <v>1879</v>
      </c>
      <c r="IJ115" s="2" t="s">
        <v>1416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166</v>
      </c>
      <c r="IU115" s="2" t="s">
        <v>614</v>
      </c>
      <c r="IV115" s="2" t="s">
        <v>575</v>
      </c>
      <c r="IW115" s="2" t="s">
        <v>142</v>
      </c>
      <c r="IX115" s="2" t="s">
        <v>132</v>
      </c>
      <c r="IY115" s="4"/>
      <c r="IZ115" s="8"/>
      <c r="JA115" s="4">
        <v>16</v>
      </c>
      <c r="JB115" s="8">
        <v>505.28</v>
      </c>
      <c r="JC115" s="7">
        <v>-1</v>
      </c>
      <c r="JD115" s="7">
        <v>-1</v>
      </c>
      <c r="JE115" s="2" t="s">
        <v>140</v>
      </c>
      <c r="JF115" s="2" t="s">
        <v>166</v>
      </c>
      <c r="JG115" s="2" t="s">
        <v>1910</v>
      </c>
      <c r="JH115" s="2" t="s">
        <v>1019</v>
      </c>
      <c r="JI115" s="2" t="s">
        <v>142</v>
      </c>
      <c r="JJ115" s="2" t="s">
        <v>132</v>
      </c>
      <c r="JK115" s="4"/>
      <c r="JL115" s="8"/>
      <c r="JM115" s="4">
        <v>4</v>
      </c>
      <c r="JN115" s="8">
        <v>133.8</v>
      </c>
      <c r="JO115" s="7">
        <v>-1</v>
      </c>
      <c r="JP115" s="7">
        <v>-1</v>
      </c>
      <c r="JQ115" s="2" t="s">
        <v>140</v>
      </c>
      <c r="JR115" s="2" t="s">
        <v>166</v>
      </c>
      <c r="JS115" s="2" t="s">
        <v>1226</v>
      </c>
      <c r="JT115" s="2" t="s">
        <v>1911</v>
      </c>
      <c r="JU115" s="2" t="s">
        <v>142</v>
      </c>
      <c r="JV115" s="2" t="s">
        <v>132</v>
      </c>
      <c r="JW115" s="4"/>
      <c r="JX115" s="8"/>
      <c r="JY115" s="4">
        <v>1</v>
      </c>
      <c r="JZ115" s="8">
        <v>59.99</v>
      </c>
      <c r="KA115" s="7">
        <v>-1</v>
      </c>
      <c r="KB115" s="7">
        <v>-1</v>
      </c>
      <c r="KC115" s="2" t="s">
        <v>140</v>
      </c>
      <c r="KD115" s="2" t="s">
        <v>166</v>
      </c>
      <c r="KE115" s="2" t="s">
        <v>931</v>
      </c>
      <c r="KF115" s="2" t="s">
        <v>1839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178</v>
      </c>
      <c r="KP115" s="2" t="s">
        <v>166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/>
      <c r="KV115" s="8"/>
      <c r="KW115" s="4">
        <v>24</v>
      </c>
      <c r="KX115" s="8">
        <v>844.8</v>
      </c>
      <c r="KY115" s="7">
        <v>-1</v>
      </c>
      <c r="KZ115" s="7">
        <v>-1</v>
      </c>
      <c r="LA115" s="2" t="s">
        <v>140</v>
      </c>
      <c r="LB115" s="2" t="s">
        <v>166</v>
      </c>
      <c r="LC115" s="2" t="s">
        <v>954</v>
      </c>
      <c r="LD115" s="2" t="s">
        <v>1912</v>
      </c>
      <c r="LE115" s="2" t="s">
        <v>142</v>
      </c>
      <c r="LF115" s="2" t="s">
        <v>132</v>
      </c>
      <c r="LG115" s="4"/>
      <c r="LH115" s="8"/>
      <c r="LI115" s="4">
        <v>51</v>
      </c>
      <c r="LJ115" s="8">
        <v>1579.98</v>
      </c>
      <c r="LK115" s="7">
        <v>-1</v>
      </c>
      <c r="LL115" s="7">
        <v>-1</v>
      </c>
      <c r="LM115" s="2" t="s">
        <v>140</v>
      </c>
      <c r="LN115" s="2" t="s">
        <v>166</v>
      </c>
      <c r="LO115" s="2" t="s">
        <v>931</v>
      </c>
      <c r="LP115" s="2" t="s">
        <v>1913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178</v>
      </c>
      <c r="LZ115" s="2" t="s">
        <v>166</v>
      </c>
      <c r="MA115" s="2" t="s">
        <v>132</v>
      </c>
      <c r="MB115" s="2" t="s">
        <v>132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166</v>
      </c>
      <c r="MM115" s="2" t="s">
        <v>1208</v>
      </c>
      <c r="MN115" s="2" t="s">
        <v>1294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166</v>
      </c>
      <c r="NW115" s="2" t="s">
        <v>132</v>
      </c>
      <c r="NX115" s="2" t="s">
        <v>132</v>
      </c>
      <c r="NY115" s="2" t="s">
        <v>142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132</v>
      </c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132</v>
      </c>
      <c r="OT115" s="2" t="s">
        <v>132</v>
      </c>
      <c r="OU115" s="2" t="s">
        <v>132</v>
      </c>
      <c r="OV115" s="2" t="s">
        <v>132</v>
      </c>
      <c r="OW115" s="2" t="s">
        <v>132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181</v>
      </c>
      <c r="PF115" s="2" t="s">
        <v>166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178</v>
      </c>
      <c r="PR115" s="2" t="s">
        <v>166</v>
      </c>
      <c r="PS115" s="2" t="s">
        <v>132</v>
      </c>
      <c r="PT115" s="2" t="s">
        <v>132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166</v>
      </c>
      <c r="RC115" s="2" t="s">
        <v>957</v>
      </c>
      <c r="RD115" s="2" t="s">
        <v>1914</v>
      </c>
      <c r="RE115" s="2" t="s">
        <v>142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178</v>
      </c>
      <c r="RN115" s="2" t="s">
        <v>166</v>
      </c>
      <c r="RO115" s="2" t="s">
        <v>132</v>
      </c>
      <c r="RP115" s="2" t="s">
        <v>132</v>
      </c>
      <c r="RQ115" s="2" t="s">
        <v>142</v>
      </c>
      <c r="RR115" s="2" t="s">
        <v>132</v>
      </c>
    </row>
    <row r="116">
      <c r="A116" s="2" t="s">
        <v>1915</v>
      </c>
      <c r="B116" s="2" t="s">
        <v>121</v>
      </c>
      <c r="C116" s="2" t="s">
        <v>122</v>
      </c>
      <c r="D116" s="2" t="s">
        <v>1104</v>
      </c>
      <c r="E116" s="2" t="s">
        <v>1105</v>
      </c>
      <c r="F116" s="2" t="s">
        <v>1897</v>
      </c>
      <c r="G116" s="2" t="s">
        <v>1897</v>
      </c>
      <c r="H116" s="2" t="s">
        <v>1897</v>
      </c>
      <c r="I116" s="2" t="s">
        <v>1898</v>
      </c>
      <c r="J116" s="2" t="s">
        <v>127</v>
      </c>
      <c r="K116" s="2" t="s">
        <v>924</v>
      </c>
      <c r="L116" s="3">
        <v>28.78</v>
      </c>
      <c r="M116" s="3">
        <v>30.22</v>
      </c>
      <c r="N116" s="3">
        <v>64.99</v>
      </c>
      <c r="O116" s="2" t="s">
        <v>421</v>
      </c>
      <c r="P116" s="2" t="s">
        <v>422</v>
      </c>
      <c r="Q116" s="2" t="s">
        <v>131</v>
      </c>
      <c r="R116" s="2" t="s">
        <v>132</v>
      </c>
      <c r="S116" s="2" t="s">
        <v>1916</v>
      </c>
      <c r="T116" s="2" t="s">
        <v>132</v>
      </c>
      <c r="U116" s="2" t="s">
        <v>468</v>
      </c>
      <c r="V116" s="2" t="s">
        <v>890</v>
      </c>
      <c r="W116" s="2" t="s">
        <v>136</v>
      </c>
      <c r="X116" s="2" t="s">
        <v>132</v>
      </c>
      <c r="Y116" s="2" t="s">
        <v>926</v>
      </c>
      <c r="Z116" s="4"/>
      <c r="AA116" s="4">
        <f>=ROUNDDOWN({0},0)</f>
      </c>
      <c r="AB116" s="5">
        <v>0.1</v>
      </c>
      <c r="AC116" s="2" t="s">
        <v>132</v>
      </c>
      <c r="AD116" s="4"/>
      <c r="AE116" s="4"/>
      <c r="AF116" s="6">
        <v>63</v>
      </c>
      <c r="AG116" s="6"/>
      <c r="AH116" s="7">
        <v>0.5863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</v>
      </c>
      <c r="AQ116" s="8">
        <v>30.22</v>
      </c>
      <c r="AR116" s="4">
        <v>298</v>
      </c>
      <c r="AS116" s="8">
        <v>9868.18</v>
      </c>
      <c r="AT116" s="7">
        <v>-0.9966</v>
      </c>
      <c r="AU116" s="7">
        <v>-0.9969</v>
      </c>
      <c r="AV116" s="4">
        <v>1</v>
      </c>
      <c r="AW116" s="8">
        <v>30.22</v>
      </c>
      <c r="AX116" s="4">
        <v>298</v>
      </c>
      <c r="AY116" s="8">
        <v>9868.18</v>
      </c>
      <c r="AZ116" s="7">
        <v>-0.9966</v>
      </c>
      <c r="BA116" s="7">
        <v>-0.9969</v>
      </c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0.046</v>
      </c>
      <c r="BJ116" s="4">
        <v>1</v>
      </c>
      <c r="BK116" s="8">
        <v>30.22</v>
      </c>
      <c r="BL116" s="2" t="s">
        <v>1917</v>
      </c>
      <c r="BM116" s="7">
        <v>1</v>
      </c>
      <c r="BN116" s="7">
        <v>1</v>
      </c>
      <c r="BO116" s="4"/>
      <c r="BP116" s="8"/>
      <c r="BQ116" s="4">
        <v>20</v>
      </c>
      <c r="BR116" s="8">
        <v>629.2</v>
      </c>
      <c r="BS116" s="7">
        <v>-1</v>
      </c>
      <c r="BT116" s="7">
        <v>-1</v>
      </c>
      <c r="BU116" s="2" t="s">
        <v>140</v>
      </c>
      <c r="BV116" s="2" t="s">
        <v>166</v>
      </c>
      <c r="BW116" s="2" t="s">
        <v>132</v>
      </c>
      <c r="BX116" s="2" t="s">
        <v>928</v>
      </c>
      <c r="BY116" s="2" t="s">
        <v>142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140</v>
      </c>
      <c r="CH116" s="2" t="s">
        <v>166</v>
      </c>
      <c r="CI116" s="2" t="s">
        <v>1277</v>
      </c>
      <c r="CJ116" s="2" t="s">
        <v>1206</v>
      </c>
      <c r="CK116" s="2" t="s">
        <v>183</v>
      </c>
      <c r="CL116" s="2" t="s">
        <v>132</v>
      </c>
      <c r="CM116" s="4">
        <v>1</v>
      </c>
      <c r="CN116" s="8">
        <v>30.22</v>
      </c>
      <c r="CO116" s="4">
        <v>18</v>
      </c>
      <c r="CP116" s="8">
        <v>643.79</v>
      </c>
      <c r="CQ116" s="7">
        <v>-0.9444</v>
      </c>
      <c r="CR116" s="7">
        <v>-0.9531</v>
      </c>
      <c r="CS116" s="2" t="s">
        <v>140</v>
      </c>
      <c r="CT116" s="2" t="s">
        <v>166</v>
      </c>
      <c r="CU116" s="2" t="s">
        <v>931</v>
      </c>
      <c r="CV116" s="2" t="s">
        <v>1902</v>
      </c>
      <c r="CW116" s="2" t="s">
        <v>142</v>
      </c>
      <c r="CX116" s="2" t="s">
        <v>132</v>
      </c>
      <c r="CY116" s="4"/>
      <c r="CZ116" s="8"/>
      <c r="DA116" s="4">
        <v>21</v>
      </c>
      <c r="DB116" s="8">
        <v>657.09</v>
      </c>
      <c r="DC116" s="7">
        <v>-1</v>
      </c>
      <c r="DD116" s="7">
        <v>-1</v>
      </c>
      <c r="DE116" s="2" t="s">
        <v>140</v>
      </c>
      <c r="DF116" s="2" t="s">
        <v>166</v>
      </c>
      <c r="DG116" s="2" t="s">
        <v>933</v>
      </c>
      <c r="DH116" s="2" t="s">
        <v>934</v>
      </c>
      <c r="DI116" s="2" t="s">
        <v>142</v>
      </c>
      <c r="DJ116" s="2" t="s">
        <v>132</v>
      </c>
      <c r="DK116" s="4"/>
      <c r="DL116" s="8"/>
      <c r="DM116" s="4">
        <v>76</v>
      </c>
      <c r="DN116" s="8">
        <v>2675.2</v>
      </c>
      <c r="DO116" s="7">
        <v>-1</v>
      </c>
      <c r="DP116" s="7">
        <v>-1</v>
      </c>
      <c r="DQ116" s="2" t="s">
        <v>140</v>
      </c>
      <c r="DR116" s="2" t="s">
        <v>166</v>
      </c>
      <c r="DS116" s="2" t="s">
        <v>931</v>
      </c>
      <c r="DT116" s="2" t="s">
        <v>1903</v>
      </c>
      <c r="DU116" s="2" t="s">
        <v>142</v>
      </c>
      <c r="DV116" s="2" t="s">
        <v>132</v>
      </c>
      <c r="DW116" s="4"/>
      <c r="DX116" s="8"/>
      <c r="DY116" s="4">
        <v>15</v>
      </c>
      <c r="DZ116" s="8">
        <v>500.88</v>
      </c>
      <c r="EA116" s="7">
        <v>-1</v>
      </c>
      <c r="EB116" s="7">
        <v>-1</v>
      </c>
      <c r="EC116" s="2" t="s">
        <v>140</v>
      </c>
      <c r="ED116" s="2" t="s">
        <v>166</v>
      </c>
      <c r="EE116" s="2" t="s">
        <v>931</v>
      </c>
      <c r="EF116" s="2" t="s">
        <v>1857</v>
      </c>
      <c r="EG116" s="2" t="s">
        <v>142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166</v>
      </c>
      <c r="EQ116" s="2" t="s">
        <v>938</v>
      </c>
      <c r="ER116" s="2" t="s">
        <v>1859</v>
      </c>
      <c r="ES116" s="2" t="s">
        <v>183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166</v>
      </c>
      <c r="FC116" s="2" t="s">
        <v>1262</v>
      </c>
      <c r="FD116" s="2" t="s">
        <v>1197</v>
      </c>
      <c r="FE116" s="2" t="s">
        <v>142</v>
      </c>
      <c r="FF116" s="2" t="s">
        <v>132</v>
      </c>
      <c r="FG116" s="4"/>
      <c r="FH116" s="8"/>
      <c r="FI116" s="4">
        <v>8</v>
      </c>
      <c r="FJ116" s="8">
        <v>241.76</v>
      </c>
      <c r="FK116" s="7">
        <v>-1</v>
      </c>
      <c r="FL116" s="7">
        <v>-1</v>
      </c>
      <c r="FM116" s="2" t="s">
        <v>140</v>
      </c>
      <c r="FN116" s="2" t="s">
        <v>166</v>
      </c>
      <c r="FO116" s="2" t="s">
        <v>329</v>
      </c>
      <c r="FP116" s="2" t="s">
        <v>1918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178</v>
      </c>
      <c r="FZ116" s="2" t="s">
        <v>166</v>
      </c>
      <c r="GA116" s="2" t="s">
        <v>132</v>
      </c>
      <c r="GB116" s="2" t="s">
        <v>132</v>
      </c>
      <c r="GC116" s="2" t="s">
        <v>142</v>
      </c>
      <c r="GD116" s="2" t="s">
        <v>132</v>
      </c>
      <c r="GE116" s="4"/>
      <c r="GF116" s="8"/>
      <c r="GG116" s="4">
        <v>23</v>
      </c>
      <c r="GH116" s="8">
        <v>719.67</v>
      </c>
      <c r="GI116" s="7">
        <v>-1</v>
      </c>
      <c r="GJ116" s="7">
        <v>-1</v>
      </c>
      <c r="GK116" s="2" t="s">
        <v>140</v>
      </c>
      <c r="GL116" s="2" t="s">
        <v>166</v>
      </c>
      <c r="GM116" s="2" t="s">
        <v>1860</v>
      </c>
      <c r="GN116" s="2" t="s">
        <v>1841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178</v>
      </c>
      <c r="GX116" s="2" t="s">
        <v>166</v>
      </c>
      <c r="GY116" s="2" t="s">
        <v>132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>
        <v>60</v>
      </c>
      <c r="HF116" s="8">
        <v>1877.4</v>
      </c>
      <c r="HG116" s="7">
        <v>-1</v>
      </c>
      <c r="HH116" s="7">
        <v>-1</v>
      </c>
      <c r="HI116" s="2" t="s">
        <v>140</v>
      </c>
      <c r="HJ116" s="2" t="s">
        <v>166</v>
      </c>
      <c r="HK116" s="2" t="s">
        <v>1481</v>
      </c>
      <c r="HL116" s="2" t="s">
        <v>150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178</v>
      </c>
      <c r="HV116" s="2" t="s">
        <v>166</v>
      </c>
      <c r="HW116" s="2" t="s">
        <v>132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>
        <v>2</v>
      </c>
      <c r="ID116" s="8">
        <v>60.44</v>
      </c>
      <c r="IE116" s="7">
        <v>-1</v>
      </c>
      <c r="IF116" s="7">
        <v>-1</v>
      </c>
      <c r="IG116" s="2" t="s">
        <v>140</v>
      </c>
      <c r="IH116" s="2" t="s">
        <v>166</v>
      </c>
      <c r="II116" s="2" t="s">
        <v>947</v>
      </c>
      <c r="IJ116" s="2" t="s">
        <v>948</v>
      </c>
      <c r="IK116" s="2" t="s">
        <v>142</v>
      </c>
      <c r="IL116" s="2" t="s">
        <v>132</v>
      </c>
      <c r="IM116" s="4"/>
      <c r="IN116" s="8"/>
      <c r="IO116" s="4">
        <v>12</v>
      </c>
      <c r="IP116" s="8">
        <v>391.56</v>
      </c>
      <c r="IQ116" s="7">
        <v>-1</v>
      </c>
      <c r="IR116" s="7">
        <v>-1</v>
      </c>
      <c r="IS116" s="2" t="s">
        <v>140</v>
      </c>
      <c r="IT116" s="2" t="s">
        <v>166</v>
      </c>
      <c r="IU116" s="2" t="s">
        <v>614</v>
      </c>
      <c r="IV116" s="2" t="s">
        <v>1919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178</v>
      </c>
      <c r="JF116" s="2" t="s">
        <v>166</v>
      </c>
      <c r="JG116" s="2" t="s">
        <v>132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>
        <v>1</v>
      </c>
      <c r="JN116" s="8">
        <v>32.63</v>
      </c>
      <c r="JO116" s="7">
        <v>-1</v>
      </c>
      <c r="JP116" s="7">
        <v>-1</v>
      </c>
      <c r="JQ116" s="2" t="s">
        <v>140</v>
      </c>
      <c r="JR116" s="2" t="s">
        <v>166</v>
      </c>
      <c r="JS116" s="2" t="s">
        <v>1266</v>
      </c>
      <c r="JT116" s="2" t="s">
        <v>818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166</v>
      </c>
      <c r="KE116" s="2" t="s">
        <v>931</v>
      </c>
      <c r="KF116" s="2" t="s">
        <v>1920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178</v>
      </c>
      <c r="KP116" s="2" t="s">
        <v>166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/>
      <c r="KV116" s="8"/>
      <c r="KW116" s="4">
        <v>34</v>
      </c>
      <c r="KX116" s="8">
        <v>1196.8</v>
      </c>
      <c r="KY116" s="7">
        <v>-1</v>
      </c>
      <c r="KZ116" s="7">
        <v>-1</v>
      </c>
      <c r="LA116" s="2" t="s">
        <v>140</v>
      </c>
      <c r="LB116" s="2" t="s">
        <v>166</v>
      </c>
      <c r="LC116" s="2" t="s">
        <v>954</v>
      </c>
      <c r="LD116" s="2" t="s">
        <v>1921</v>
      </c>
      <c r="LE116" s="2" t="s">
        <v>183</v>
      </c>
      <c r="LF116" s="2" t="s">
        <v>132</v>
      </c>
      <c r="LG116" s="4"/>
      <c r="LH116" s="8"/>
      <c r="LI116" s="4">
        <v>8</v>
      </c>
      <c r="LJ116" s="8">
        <v>241.76</v>
      </c>
      <c r="LK116" s="7">
        <v>-1</v>
      </c>
      <c r="LL116" s="7">
        <v>-1</v>
      </c>
      <c r="LM116" s="2" t="s">
        <v>140</v>
      </c>
      <c r="LN116" s="2" t="s">
        <v>166</v>
      </c>
      <c r="LO116" s="2" t="s">
        <v>931</v>
      </c>
      <c r="LP116" s="2" t="s">
        <v>1922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178</v>
      </c>
      <c r="LZ116" s="2" t="s">
        <v>166</v>
      </c>
      <c r="MA116" s="2" t="s">
        <v>132</v>
      </c>
      <c r="MB116" s="2" t="s">
        <v>132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558</v>
      </c>
      <c r="ML116" s="2" t="s">
        <v>166</v>
      </c>
      <c r="MM116" s="2" t="s">
        <v>1208</v>
      </c>
      <c r="MN116" s="2" t="s">
        <v>1923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178</v>
      </c>
      <c r="NV116" s="2" t="s">
        <v>166</v>
      </c>
      <c r="NW116" s="2" t="s">
        <v>132</v>
      </c>
      <c r="NX116" s="2" t="s">
        <v>132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132</v>
      </c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181</v>
      </c>
      <c r="PF116" s="2" t="s">
        <v>166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178</v>
      </c>
      <c r="PR116" s="2" t="s">
        <v>166</v>
      </c>
      <c r="PS116" s="2" t="s">
        <v>132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166</v>
      </c>
      <c r="RC116" s="2" t="s">
        <v>957</v>
      </c>
      <c r="RD116" s="2" t="s">
        <v>1113</v>
      </c>
      <c r="RE116" s="2" t="s">
        <v>142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178</v>
      </c>
      <c r="RN116" s="2" t="s">
        <v>166</v>
      </c>
      <c r="RO116" s="2" t="s">
        <v>132</v>
      </c>
      <c r="RP116" s="2" t="s">
        <v>132</v>
      </c>
      <c r="RQ116" s="2" t="s">
        <v>142</v>
      </c>
      <c r="RR116" s="2" t="s">
        <v>132</v>
      </c>
    </row>
    <row r="117">
      <c r="A117" s="2" t="s">
        <v>1924</v>
      </c>
      <c r="B117" s="2" t="s">
        <v>121</v>
      </c>
      <c r="C117" s="2" t="s">
        <v>122</v>
      </c>
      <c r="D117" s="2" t="s">
        <v>1104</v>
      </c>
      <c r="E117" s="2" t="s">
        <v>1105</v>
      </c>
      <c r="F117" s="2" t="s">
        <v>1897</v>
      </c>
      <c r="G117" s="2" t="s">
        <v>1897</v>
      </c>
      <c r="H117" s="2" t="s">
        <v>1897</v>
      </c>
      <c r="I117" s="2" t="s">
        <v>1898</v>
      </c>
      <c r="J117" s="2" t="s">
        <v>127</v>
      </c>
      <c r="K117" s="2" t="s">
        <v>128</v>
      </c>
      <c r="L117" s="3">
        <v>28.78</v>
      </c>
      <c r="M117" s="3">
        <v>30.22</v>
      </c>
      <c r="N117" s="3">
        <v>64.99</v>
      </c>
      <c r="O117" s="2" t="s">
        <v>421</v>
      </c>
      <c r="P117" s="2" t="s">
        <v>801</v>
      </c>
      <c r="Q117" s="2" t="s">
        <v>131</v>
      </c>
      <c r="R117" s="2" t="s">
        <v>132</v>
      </c>
      <c r="S117" s="2" t="s">
        <v>1925</v>
      </c>
      <c r="T117" s="2" t="s">
        <v>132</v>
      </c>
      <c r="U117" s="2" t="s">
        <v>468</v>
      </c>
      <c r="V117" s="2" t="s">
        <v>890</v>
      </c>
      <c r="W117" s="2" t="s">
        <v>136</v>
      </c>
      <c r="X117" s="2" t="s">
        <v>132</v>
      </c>
      <c r="Y117" s="2" t="s">
        <v>926</v>
      </c>
      <c r="Z117" s="4"/>
      <c r="AA117" s="4">
        <f>=ROUNDDOWN({0},0)</f>
      </c>
      <c r="AB117" s="5"/>
      <c r="AC117" s="2" t="s">
        <v>132</v>
      </c>
      <c r="AD117" s="4"/>
      <c r="AE117" s="4"/>
      <c r="AF117" s="6">
        <v>63</v>
      </c>
      <c r="AG117" s="6"/>
      <c r="AH117" s="7">
        <v>0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/>
      <c r="AQ117" s="8"/>
      <c r="AR117" s="4">
        <v>236</v>
      </c>
      <c r="AS117" s="8">
        <v>8054.69</v>
      </c>
      <c r="AT117" s="7">
        <v>-1</v>
      </c>
      <c r="AU117" s="7">
        <v>-1</v>
      </c>
      <c r="AV117" s="4"/>
      <c r="AW117" s="8"/>
      <c r="AX117" s="4">
        <v>236</v>
      </c>
      <c r="AY117" s="8">
        <v>8054.69</v>
      </c>
      <c r="AZ117" s="7">
        <v>-1</v>
      </c>
      <c r="BA117" s="7">
        <v>-1</v>
      </c>
      <c r="BB117" s="7"/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/>
      <c r="BJ117" s="4"/>
      <c r="BK117" s="8"/>
      <c r="BL117" s="2" t="s">
        <v>1926</v>
      </c>
      <c r="BM117" s="7"/>
      <c r="BN117" s="7"/>
      <c r="BO117" s="4"/>
      <c r="BP117" s="8"/>
      <c r="BQ117" s="4"/>
      <c r="BR117" s="8"/>
      <c r="BS117" s="7"/>
      <c r="BT117" s="7"/>
      <c r="BU117" s="2" t="s">
        <v>558</v>
      </c>
      <c r="BV117" s="2" t="s">
        <v>166</v>
      </c>
      <c r="BW117" s="2" t="s">
        <v>132</v>
      </c>
      <c r="BX117" s="2" t="s">
        <v>1927</v>
      </c>
      <c r="BY117" s="2" t="s">
        <v>142</v>
      </c>
      <c r="BZ117" s="2" t="s">
        <v>132</v>
      </c>
      <c r="CA117" s="4"/>
      <c r="CB117" s="8"/>
      <c r="CC117" s="4">
        <v>1</v>
      </c>
      <c r="CD117" s="8">
        <v>28.77</v>
      </c>
      <c r="CE117" s="7">
        <v>-1</v>
      </c>
      <c r="CF117" s="7">
        <v>-1</v>
      </c>
      <c r="CG117" s="2" t="s">
        <v>140</v>
      </c>
      <c r="CH117" s="2" t="s">
        <v>166</v>
      </c>
      <c r="CI117" s="2" t="s">
        <v>931</v>
      </c>
      <c r="CJ117" s="2" t="s">
        <v>1928</v>
      </c>
      <c r="CK117" s="2" t="s">
        <v>142</v>
      </c>
      <c r="CL117" s="2" t="s">
        <v>132</v>
      </c>
      <c r="CM117" s="4"/>
      <c r="CN117" s="8"/>
      <c r="CO117" s="4">
        <v>25</v>
      </c>
      <c r="CP117" s="8">
        <v>835.03</v>
      </c>
      <c r="CQ117" s="7">
        <v>-1</v>
      </c>
      <c r="CR117" s="7">
        <v>-1</v>
      </c>
      <c r="CS117" s="2" t="s">
        <v>140</v>
      </c>
      <c r="CT117" s="2" t="s">
        <v>166</v>
      </c>
      <c r="CU117" s="2" t="s">
        <v>931</v>
      </c>
      <c r="CV117" s="2" t="s">
        <v>1929</v>
      </c>
      <c r="CW117" s="2" t="s">
        <v>142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140</v>
      </c>
      <c r="DF117" s="2" t="s">
        <v>166</v>
      </c>
      <c r="DG117" s="2" t="s">
        <v>933</v>
      </c>
      <c r="DH117" s="2" t="s">
        <v>1670</v>
      </c>
      <c r="DI117" s="2" t="s">
        <v>142</v>
      </c>
      <c r="DJ117" s="2" t="s">
        <v>132</v>
      </c>
      <c r="DK117" s="4"/>
      <c r="DL117" s="8"/>
      <c r="DM117" s="4">
        <v>95</v>
      </c>
      <c r="DN117" s="8">
        <v>3344</v>
      </c>
      <c r="DO117" s="7">
        <v>-1</v>
      </c>
      <c r="DP117" s="7">
        <v>-1</v>
      </c>
      <c r="DQ117" s="2" t="s">
        <v>140</v>
      </c>
      <c r="DR117" s="2" t="s">
        <v>166</v>
      </c>
      <c r="DS117" s="2" t="s">
        <v>931</v>
      </c>
      <c r="DT117" s="2" t="s">
        <v>1930</v>
      </c>
      <c r="DU117" s="2" t="s">
        <v>142</v>
      </c>
      <c r="DV117" s="2" t="s">
        <v>132</v>
      </c>
      <c r="DW117" s="4"/>
      <c r="DX117" s="8"/>
      <c r="DY117" s="4">
        <v>10</v>
      </c>
      <c r="DZ117" s="8">
        <v>362</v>
      </c>
      <c r="EA117" s="7">
        <v>-1</v>
      </c>
      <c r="EB117" s="7">
        <v>-1</v>
      </c>
      <c r="EC117" s="2" t="s">
        <v>140</v>
      </c>
      <c r="ED117" s="2" t="s">
        <v>166</v>
      </c>
      <c r="EE117" s="2" t="s">
        <v>931</v>
      </c>
      <c r="EF117" s="2" t="s">
        <v>1931</v>
      </c>
      <c r="EG117" s="2" t="s">
        <v>142</v>
      </c>
      <c r="EH117" s="2" t="s">
        <v>132</v>
      </c>
      <c r="EI117" s="4"/>
      <c r="EJ117" s="8"/>
      <c r="EK117" s="4">
        <v>30</v>
      </c>
      <c r="EL117" s="8">
        <v>1134</v>
      </c>
      <c r="EM117" s="7">
        <v>-1</v>
      </c>
      <c r="EN117" s="7">
        <v>-1</v>
      </c>
      <c r="EO117" s="2" t="s">
        <v>140</v>
      </c>
      <c r="EP117" s="2" t="s">
        <v>166</v>
      </c>
      <c r="EQ117" s="2" t="s">
        <v>931</v>
      </c>
      <c r="ER117" s="2" t="s">
        <v>1932</v>
      </c>
      <c r="ES117" s="2" t="s">
        <v>183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166</v>
      </c>
      <c r="FC117" s="2" t="s">
        <v>940</v>
      </c>
      <c r="FD117" s="2" t="s">
        <v>1933</v>
      </c>
      <c r="FE117" s="2" t="s">
        <v>142</v>
      </c>
      <c r="FF117" s="2" t="s">
        <v>132</v>
      </c>
      <c r="FG117" s="4"/>
      <c r="FH117" s="8"/>
      <c r="FI117" s="4">
        <v>2</v>
      </c>
      <c r="FJ117" s="8">
        <v>42.3</v>
      </c>
      <c r="FK117" s="7">
        <v>-1</v>
      </c>
      <c r="FL117" s="7">
        <v>-1</v>
      </c>
      <c r="FM117" s="2" t="s">
        <v>140</v>
      </c>
      <c r="FN117" s="2" t="s">
        <v>166</v>
      </c>
      <c r="FO117" s="2" t="s">
        <v>292</v>
      </c>
      <c r="FP117" s="2" t="s">
        <v>1021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178</v>
      </c>
      <c r="FZ117" s="2" t="s">
        <v>166</v>
      </c>
      <c r="GA117" s="2" t="s">
        <v>132</v>
      </c>
      <c r="GB117" s="2" t="s">
        <v>132</v>
      </c>
      <c r="GC117" s="2" t="s">
        <v>142</v>
      </c>
      <c r="GD117" s="2" t="s">
        <v>132</v>
      </c>
      <c r="GE117" s="4"/>
      <c r="GF117" s="8"/>
      <c r="GG117" s="4">
        <v>10</v>
      </c>
      <c r="GH117" s="8">
        <v>312.9</v>
      </c>
      <c r="GI117" s="7">
        <v>-1</v>
      </c>
      <c r="GJ117" s="7">
        <v>-1</v>
      </c>
      <c r="GK117" s="2" t="s">
        <v>140</v>
      </c>
      <c r="GL117" s="2" t="s">
        <v>166</v>
      </c>
      <c r="GM117" s="2" t="s">
        <v>1860</v>
      </c>
      <c r="GN117" s="2" t="s">
        <v>1934</v>
      </c>
      <c r="GO117" s="2" t="s">
        <v>183</v>
      </c>
      <c r="GP117" s="2" t="s">
        <v>132</v>
      </c>
      <c r="GQ117" s="4"/>
      <c r="GR117" s="8"/>
      <c r="GS117" s="4">
        <v>2</v>
      </c>
      <c r="GT117" s="8">
        <v>60.44</v>
      </c>
      <c r="GU117" s="7">
        <v>-1</v>
      </c>
      <c r="GV117" s="7">
        <v>-1</v>
      </c>
      <c r="GW117" s="2" t="s">
        <v>140</v>
      </c>
      <c r="GX117" s="2" t="s">
        <v>166</v>
      </c>
      <c r="GY117" s="2" t="s">
        <v>334</v>
      </c>
      <c r="GZ117" s="2" t="s">
        <v>643</v>
      </c>
      <c r="HA117" s="2" t="s">
        <v>142</v>
      </c>
      <c r="HB117" s="2" t="s">
        <v>132</v>
      </c>
      <c r="HC117" s="4"/>
      <c r="HD117" s="8"/>
      <c r="HE117" s="4">
        <v>22</v>
      </c>
      <c r="HF117" s="8">
        <v>688.38</v>
      </c>
      <c r="HG117" s="7">
        <v>-1</v>
      </c>
      <c r="HH117" s="7">
        <v>-1</v>
      </c>
      <c r="HI117" s="2" t="s">
        <v>140</v>
      </c>
      <c r="HJ117" s="2" t="s">
        <v>166</v>
      </c>
      <c r="HK117" s="2" t="s">
        <v>1481</v>
      </c>
      <c r="HL117" s="2" t="s">
        <v>1350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165</v>
      </c>
      <c r="HV117" s="2" t="s">
        <v>166</v>
      </c>
      <c r="HW117" s="2" t="s">
        <v>132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>
        <v>3</v>
      </c>
      <c r="ID117" s="8">
        <v>90.66</v>
      </c>
      <c r="IE117" s="7">
        <v>-1</v>
      </c>
      <c r="IF117" s="7">
        <v>-1</v>
      </c>
      <c r="IG117" s="2" t="s">
        <v>140</v>
      </c>
      <c r="IH117" s="2" t="s">
        <v>166</v>
      </c>
      <c r="II117" s="2" t="s">
        <v>1201</v>
      </c>
      <c r="IJ117" s="2" t="s">
        <v>339</v>
      </c>
      <c r="IK117" s="2" t="s">
        <v>142</v>
      </c>
      <c r="IL117" s="2" t="s">
        <v>132</v>
      </c>
      <c r="IM117" s="4"/>
      <c r="IN117" s="8"/>
      <c r="IO117" s="4">
        <v>6</v>
      </c>
      <c r="IP117" s="8">
        <v>195.78</v>
      </c>
      <c r="IQ117" s="7">
        <v>-1</v>
      </c>
      <c r="IR117" s="7">
        <v>-1</v>
      </c>
      <c r="IS117" s="2" t="s">
        <v>140</v>
      </c>
      <c r="IT117" s="2" t="s">
        <v>166</v>
      </c>
      <c r="IU117" s="2" t="s">
        <v>949</v>
      </c>
      <c r="IV117" s="2" t="s">
        <v>1935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178</v>
      </c>
      <c r="JF117" s="2" t="s">
        <v>166</v>
      </c>
      <c r="JG117" s="2" t="s">
        <v>132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>
        <v>6</v>
      </c>
      <c r="JN117" s="8">
        <v>195.78</v>
      </c>
      <c r="JO117" s="7">
        <v>-1</v>
      </c>
      <c r="JP117" s="7">
        <v>-1</v>
      </c>
      <c r="JQ117" s="2" t="s">
        <v>140</v>
      </c>
      <c r="JR117" s="2" t="s">
        <v>166</v>
      </c>
      <c r="JS117" s="2" t="s">
        <v>1266</v>
      </c>
      <c r="JT117" s="2" t="s">
        <v>1375</v>
      </c>
      <c r="JU117" s="2" t="s">
        <v>142</v>
      </c>
      <c r="JV117" s="2" t="s">
        <v>132</v>
      </c>
      <c r="JW117" s="4"/>
      <c r="JX117" s="8"/>
      <c r="JY117" s="4">
        <v>1</v>
      </c>
      <c r="JZ117" s="8">
        <v>32.49</v>
      </c>
      <c r="KA117" s="7">
        <v>-1</v>
      </c>
      <c r="KB117" s="7">
        <v>-1</v>
      </c>
      <c r="KC117" s="2" t="s">
        <v>140</v>
      </c>
      <c r="KD117" s="2" t="s">
        <v>166</v>
      </c>
      <c r="KE117" s="2" t="s">
        <v>931</v>
      </c>
      <c r="KF117" s="2" t="s">
        <v>1936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178</v>
      </c>
      <c r="KP117" s="2" t="s">
        <v>166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>
        <v>23</v>
      </c>
      <c r="KX117" s="8">
        <v>732.16</v>
      </c>
      <c r="KY117" s="7">
        <v>-1</v>
      </c>
      <c r="KZ117" s="7">
        <v>-1</v>
      </c>
      <c r="LA117" s="2" t="s">
        <v>140</v>
      </c>
      <c r="LB117" s="2" t="s">
        <v>166</v>
      </c>
      <c r="LC117" s="2" t="s">
        <v>954</v>
      </c>
      <c r="LD117" s="2" t="s">
        <v>1937</v>
      </c>
      <c r="LE117" s="2" t="s">
        <v>183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178</v>
      </c>
      <c r="LN117" s="2" t="s">
        <v>166</v>
      </c>
      <c r="LO117" s="2" t="s">
        <v>931</v>
      </c>
      <c r="LP117" s="2" t="s">
        <v>132</v>
      </c>
      <c r="LQ117" s="2" t="s">
        <v>142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558</v>
      </c>
      <c r="ML117" s="2" t="s">
        <v>166</v>
      </c>
      <c r="MM117" s="2" t="s">
        <v>1847</v>
      </c>
      <c r="MN117" s="2" t="s">
        <v>1922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166</v>
      </c>
      <c r="NW117" s="2" t="s">
        <v>132</v>
      </c>
      <c r="NX117" s="2" t="s">
        <v>132</v>
      </c>
      <c r="NY117" s="2" t="s">
        <v>142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178</v>
      </c>
      <c r="PF117" s="2" t="s">
        <v>166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178</v>
      </c>
      <c r="PR117" s="2" t="s">
        <v>166</v>
      </c>
      <c r="PS117" s="2" t="s">
        <v>132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140</v>
      </c>
      <c r="RB117" s="2" t="s">
        <v>166</v>
      </c>
      <c r="RC117" s="2" t="s">
        <v>957</v>
      </c>
      <c r="RD117" s="2" t="s">
        <v>994</v>
      </c>
      <c r="RE117" s="2" t="s">
        <v>142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178</v>
      </c>
      <c r="RN117" s="2" t="s">
        <v>166</v>
      </c>
      <c r="RO117" s="2" t="s">
        <v>132</v>
      </c>
      <c r="RP117" s="2" t="s">
        <v>132</v>
      </c>
      <c r="RQ117" s="2" t="s">
        <v>142</v>
      </c>
      <c r="RR117" s="2" t="s">
        <v>132</v>
      </c>
    </row>
    <row r="118">
      <c r="A118" s="2" t="s">
        <v>1938</v>
      </c>
      <c r="B118" s="2" t="s">
        <v>121</v>
      </c>
      <c r="C118" s="2" t="s">
        <v>122</v>
      </c>
      <c r="D118" s="2" t="s">
        <v>1104</v>
      </c>
      <c r="E118" s="2" t="s">
        <v>1105</v>
      </c>
      <c r="F118" s="2" t="s">
        <v>1939</v>
      </c>
      <c r="G118" s="2" t="s">
        <v>1939</v>
      </c>
      <c r="H118" s="2" t="s">
        <v>1939</v>
      </c>
      <c r="I118" s="2" t="s">
        <v>1940</v>
      </c>
      <c r="J118" s="2" t="s">
        <v>127</v>
      </c>
      <c r="K118" s="2" t="s">
        <v>1941</v>
      </c>
      <c r="L118" s="3">
        <v>40.47</v>
      </c>
      <c r="M118" s="3">
        <v>42.49</v>
      </c>
      <c r="N118" s="3">
        <v>84.99</v>
      </c>
      <c r="O118" s="2" t="s">
        <v>129</v>
      </c>
      <c r="P118" s="2" t="s">
        <v>348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468</v>
      </c>
      <c r="V118" s="2" t="s">
        <v>1191</v>
      </c>
      <c r="W118" s="2" t="s">
        <v>1009</v>
      </c>
      <c r="X118" s="2" t="s">
        <v>891</v>
      </c>
      <c r="Y118" s="2" t="s">
        <v>1890</v>
      </c>
      <c r="Z118" s="4">
        <v>23</v>
      </c>
      <c r="AA118" s="4">
        <f>=ROUNDDOWN(5.75,0)</f>
      </c>
      <c r="AB118" s="5">
        <v>4</v>
      </c>
      <c r="AC118" s="2" t="s">
        <v>1192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10</v>
      </c>
      <c r="AQ118" s="8">
        <v>516.46</v>
      </c>
      <c r="AR118" s="4"/>
      <c r="AS118" s="8"/>
      <c r="AT118" s="7"/>
      <c r="AU118" s="7"/>
      <c r="AV118" s="4">
        <v>10</v>
      </c>
      <c r="AW118" s="8">
        <v>516.46</v>
      </c>
      <c r="AX118" s="4"/>
      <c r="AY118" s="8"/>
      <c r="AZ118" s="7"/>
      <c r="BA118" s="7"/>
      <c r="BB118" s="7">
        <v>1</v>
      </c>
      <c r="BC118" s="4">
        <v>10</v>
      </c>
      <c r="BD118" s="8">
        <v>516.46</v>
      </c>
      <c r="BE118" s="4"/>
      <c r="BF118" s="8"/>
      <c r="BG118" s="7"/>
      <c r="BH118" s="7"/>
      <c r="BI118" s="7">
        <v>1</v>
      </c>
      <c r="BJ118" s="4">
        <v>10</v>
      </c>
      <c r="BK118" s="8">
        <v>516.46</v>
      </c>
      <c r="BL118" s="2" t="s">
        <v>1942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419</v>
      </c>
      <c r="BY118" s="2" t="s">
        <v>142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1594</v>
      </c>
      <c r="CJ118" s="2" t="s">
        <v>1943</v>
      </c>
      <c r="CK118" s="2" t="s">
        <v>142</v>
      </c>
      <c r="CL118" s="2" t="s">
        <v>132</v>
      </c>
      <c r="CM118" s="4">
        <v>7</v>
      </c>
      <c r="CN118" s="8">
        <v>366.99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1944</v>
      </c>
      <c r="CV118" s="2" t="s">
        <v>1945</v>
      </c>
      <c r="CW118" s="2" t="s">
        <v>142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178</v>
      </c>
      <c r="DF118" s="2" t="s">
        <v>129</v>
      </c>
      <c r="DG118" s="2" t="s">
        <v>132</v>
      </c>
      <c r="DH118" s="2" t="s">
        <v>132</v>
      </c>
      <c r="DI118" s="2" t="s">
        <v>142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140</v>
      </c>
      <c r="DR118" s="2" t="s">
        <v>129</v>
      </c>
      <c r="DS118" s="2" t="s">
        <v>578</v>
      </c>
      <c r="DT118" s="2" t="s">
        <v>132</v>
      </c>
      <c r="DU118" s="2" t="s">
        <v>142</v>
      </c>
      <c r="DV118" s="2" t="s">
        <v>132</v>
      </c>
      <c r="DW118" s="4">
        <v>2</v>
      </c>
      <c r="DX118" s="8">
        <v>93.48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1888</v>
      </c>
      <c r="EF118" s="2" t="s">
        <v>1585</v>
      </c>
      <c r="EG118" s="2" t="s">
        <v>142</v>
      </c>
      <c r="EH118" s="2" t="s">
        <v>132</v>
      </c>
      <c r="EI118" s="4">
        <v>1</v>
      </c>
      <c r="EJ118" s="8">
        <v>55.99</v>
      </c>
      <c r="EK118" s="4"/>
      <c r="EL118" s="8"/>
      <c r="EM118" s="7"/>
      <c r="EN118" s="7"/>
      <c r="EO118" s="2" t="s">
        <v>140</v>
      </c>
      <c r="EP118" s="2" t="s">
        <v>129</v>
      </c>
      <c r="EQ118" s="2" t="s">
        <v>1944</v>
      </c>
      <c r="ER118" s="2" t="s">
        <v>1946</v>
      </c>
      <c r="ES118" s="2" t="s">
        <v>142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502</v>
      </c>
      <c r="FD118" s="2" t="s">
        <v>1947</v>
      </c>
      <c r="FE118" s="2" t="s">
        <v>142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129</v>
      </c>
      <c r="FO118" s="2" t="s">
        <v>578</v>
      </c>
      <c r="FP118" s="2" t="s">
        <v>132</v>
      </c>
      <c r="FQ118" s="2" t="s">
        <v>142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178</v>
      </c>
      <c r="FZ118" s="2" t="s">
        <v>129</v>
      </c>
      <c r="GA118" s="2" t="s">
        <v>132</v>
      </c>
      <c r="GB118" s="2" t="s">
        <v>132</v>
      </c>
      <c r="GC118" s="2" t="s">
        <v>142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140</v>
      </c>
      <c r="GL118" s="2" t="s">
        <v>129</v>
      </c>
      <c r="GM118" s="2" t="s">
        <v>1089</v>
      </c>
      <c r="GN118" s="2" t="s">
        <v>170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178</v>
      </c>
      <c r="GX118" s="2" t="s">
        <v>129</v>
      </c>
      <c r="GY118" s="2" t="s">
        <v>132</v>
      </c>
      <c r="GZ118" s="2" t="s">
        <v>132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159</v>
      </c>
      <c r="HJ118" s="2" t="s">
        <v>129</v>
      </c>
      <c r="HK118" s="2" t="s">
        <v>132</v>
      </c>
      <c r="HL118" s="2" t="s">
        <v>132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129</v>
      </c>
      <c r="HW118" s="2" t="s">
        <v>179</v>
      </c>
      <c r="HX118" s="2" t="s">
        <v>990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166</v>
      </c>
      <c r="II118" s="2" t="s">
        <v>1589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1894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159</v>
      </c>
      <c r="JF118" s="2" t="s">
        <v>129</v>
      </c>
      <c r="JG118" s="2" t="s">
        <v>132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1091</v>
      </c>
      <c r="JT118" s="2" t="s">
        <v>132</v>
      </c>
      <c r="JU118" s="2" t="s">
        <v>142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140</v>
      </c>
      <c r="KD118" s="2" t="s">
        <v>129</v>
      </c>
      <c r="KE118" s="2" t="s">
        <v>1944</v>
      </c>
      <c r="KF118" s="2" t="s">
        <v>1090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178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159</v>
      </c>
      <c r="LB118" s="2" t="s">
        <v>129</v>
      </c>
      <c r="LC118" s="2" t="s">
        <v>132</v>
      </c>
      <c r="LD118" s="2" t="s">
        <v>132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178</v>
      </c>
      <c r="LN118" s="2" t="s">
        <v>129</v>
      </c>
      <c r="LO118" s="2" t="s">
        <v>132</v>
      </c>
      <c r="LP118" s="2" t="s">
        <v>132</v>
      </c>
      <c r="LQ118" s="2" t="s">
        <v>142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178</v>
      </c>
      <c r="LZ118" s="2" t="s">
        <v>166</v>
      </c>
      <c r="MA118" s="2" t="s">
        <v>132</v>
      </c>
      <c r="MB118" s="2" t="s">
        <v>132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159</v>
      </c>
      <c r="ML118" s="2" t="s">
        <v>129</v>
      </c>
      <c r="MM118" s="2" t="s">
        <v>132</v>
      </c>
      <c r="MN118" s="2" t="s">
        <v>132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140</v>
      </c>
      <c r="MX118" s="2" t="s">
        <v>129</v>
      </c>
      <c r="MY118" s="2" t="s">
        <v>179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129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178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178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178</v>
      </c>
      <c r="QD118" s="2" t="s">
        <v>129</v>
      </c>
      <c r="QE118" s="2" t="s">
        <v>132</v>
      </c>
      <c r="QF118" s="2" t="s">
        <v>132</v>
      </c>
      <c r="QG118" s="2" t="s">
        <v>142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178</v>
      </c>
      <c r="QP118" s="2" t="s">
        <v>129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132</v>
      </c>
      <c r="RB118" s="2" t="s">
        <v>132</v>
      </c>
      <c r="RC118" s="2" t="s">
        <v>132</v>
      </c>
      <c r="RD118" s="2" t="s">
        <v>132</v>
      </c>
      <c r="RE118" s="2" t="s">
        <v>132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178</v>
      </c>
      <c r="RN118" s="2" t="s">
        <v>129</v>
      </c>
      <c r="RO118" s="2" t="s">
        <v>132</v>
      </c>
      <c r="RP118" s="2" t="s">
        <v>132</v>
      </c>
      <c r="RQ118" s="2" t="s">
        <v>142</v>
      </c>
      <c r="RR118" s="2" t="s">
        <v>183</v>
      </c>
    </row>
    <row r="119">
      <c r="A119" s="2" t="s">
        <v>1948</v>
      </c>
      <c r="B119" s="2" t="s">
        <v>121</v>
      </c>
      <c r="C119" s="2" t="s">
        <v>122</v>
      </c>
      <c r="D119" s="2" t="s">
        <v>1104</v>
      </c>
      <c r="E119" s="2" t="s">
        <v>1105</v>
      </c>
      <c r="F119" s="2" t="s">
        <v>1949</v>
      </c>
      <c r="G119" s="2" t="s">
        <v>132</v>
      </c>
      <c r="H119" s="2" t="s">
        <v>132</v>
      </c>
      <c r="I119" s="2" t="s">
        <v>1950</v>
      </c>
      <c r="J119" s="2" t="s">
        <v>127</v>
      </c>
      <c r="K119" s="2" t="s">
        <v>313</v>
      </c>
      <c r="L119" s="3">
        <v>41.69</v>
      </c>
      <c r="M119" s="3">
        <v>43.77</v>
      </c>
      <c r="N119" s="3">
        <v>89.99</v>
      </c>
      <c r="O119" s="2" t="s">
        <v>727</v>
      </c>
      <c r="P119" s="2" t="s">
        <v>422</v>
      </c>
      <c r="Q119" s="2" t="s">
        <v>131</v>
      </c>
      <c r="R119" s="2" t="s">
        <v>132</v>
      </c>
      <c r="S119" s="2" t="s">
        <v>1951</v>
      </c>
      <c r="T119" s="2" t="s">
        <v>132</v>
      </c>
      <c r="U119" s="2" t="s">
        <v>1410</v>
      </c>
      <c r="V119" s="2" t="s">
        <v>815</v>
      </c>
      <c r="W119" s="2" t="s">
        <v>247</v>
      </c>
      <c r="X119" s="2" t="s">
        <v>132</v>
      </c>
      <c r="Y119" s="2" t="s">
        <v>926</v>
      </c>
      <c r="Z119" s="4"/>
      <c r="AA119" s="4">
        <f>=ROUNDDOWN({0},0)</f>
      </c>
      <c r="AB119" s="5">
        <v>0.4</v>
      </c>
      <c r="AC119" s="2" t="s">
        <v>132</v>
      </c>
      <c r="AD119" s="4"/>
      <c r="AE119" s="4"/>
      <c r="AF119" s="6">
        <v>63</v>
      </c>
      <c r="AG119" s="6"/>
      <c r="AH119" s="7">
        <v>0.8082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10</v>
      </c>
      <c r="AQ119" s="8">
        <v>453.48</v>
      </c>
      <c r="AR119" s="4">
        <v>105</v>
      </c>
      <c r="AS119" s="8">
        <v>4328.62</v>
      </c>
      <c r="AT119" s="7">
        <v>-0.9048</v>
      </c>
      <c r="AU119" s="7">
        <v>-0.8952</v>
      </c>
      <c r="AV119" s="4">
        <v>10</v>
      </c>
      <c r="AW119" s="8">
        <v>453.48</v>
      </c>
      <c r="AX119" s="4">
        <v>105</v>
      </c>
      <c r="AY119" s="8">
        <v>4328.62</v>
      </c>
      <c r="AZ119" s="7">
        <v>-0.9048</v>
      </c>
      <c r="BA119" s="7">
        <v>-0.8952</v>
      </c>
      <c r="BB119" s="7">
        <v>1</v>
      </c>
      <c r="BC119" s="4">
        <v>10</v>
      </c>
      <c r="BD119" s="8">
        <v>453.48</v>
      </c>
      <c r="BE119" s="4">
        <v>105</v>
      </c>
      <c r="BF119" s="8">
        <v>4328.62</v>
      </c>
      <c r="BG119" s="7">
        <v>-0.9048</v>
      </c>
      <c r="BH119" s="7">
        <v>-0.8952</v>
      </c>
      <c r="BI119" s="7">
        <v>1</v>
      </c>
      <c r="BJ119" s="4">
        <v>10</v>
      </c>
      <c r="BK119" s="8">
        <v>453.48</v>
      </c>
      <c r="BL119" s="2" t="s">
        <v>1952</v>
      </c>
      <c r="BM119" s="7">
        <v>1</v>
      </c>
      <c r="BN119" s="7">
        <v>1</v>
      </c>
      <c r="BO119" s="4"/>
      <c r="BP119" s="8"/>
      <c r="BQ119" s="4">
        <v>2</v>
      </c>
      <c r="BR119" s="8">
        <v>87.52</v>
      </c>
      <c r="BS119" s="7">
        <v>-1</v>
      </c>
      <c r="BT119" s="7">
        <v>-1</v>
      </c>
      <c r="BU119" s="2" t="s">
        <v>558</v>
      </c>
      <c r="BV119" s="2" t="s">
        <v>166</v>
      </c>
      <c r="BW119" s="2" t="s">
        <v>132</v>
      </c>
      <c r="BX119" s="2" t="s">
        <v>1552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166</v>
      </c>
      <c r="CI119" s="2" t="s">
        <v>931</v>
      </c>
      <c r="CJ119" s="2" t="s">
        <v>1204</v>
      </c>
      <c r="CK119" s="2" t="s">
        <v>142</v>
      </c>
      <c r="CL119" s="2" t="s">
        <v>132</v>
      </c>
      <c r="CM119" s="4"/>
      <c r="CN119" s="8"/>
      <c r="CO119" s="4">
        <v>4</v>
      </c>
      <c r="CP119" s="8">
        <v>170.74</v>
      </c>
      <c r="CQ119" s="7">
        <v>-1</v>
      </c>
      <c r="CR119" s="7">
        <v>-1</v>
      </c>
      <c r="CS119" s="2" t="s">
        <v>140</v>
      </c>
      <c r="CT119" s="2" t="s">
        <v>166</v>
      </c>
      <c r="CU119" s="2" t="s">
        <v>931</v>
      </c>
      <c r="CV119" s="2" t="s">
        <v>1953</v>
      </c>
      <c r="CW119" s="2" t="s">
        <v>142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140</v>
      </c>
      <c r="DF119" s="2" t="s">
        <v>166</v>
      </c>
      <c r="DG119" s="2" t="s">
        <v>933</v>
      </c>
      <c r="DH119" s="2" t="s">
        <v>934</v>
      </c>
      <c r="DI119" s="2" t="s">
        <v>142</v>
      </c>
      <c r="DJ119" s="2" t="s">
        <v>132</v>
      </c>
      <c r="DK119" s="4">
        <v>8</v>
      </c>
      <c r="DL119" s="8">
        <v>360</v>
      </c>
      <c r="DM119" s="4">
        <v>7</v>
      </c>
      <c r="DN119" s="8">
        <v>315</v>
      </c>
      <c r="DO119" s="7">
        <v>0.1429</v>
      </c>
      <c r="DP119" s="7">
        <v>0.1429</v>
      </c>
      <c r="DQ119" s="2" t="s">
        <v>140</v>
      </c>
      <c r="DR119" s="2" t="s">
        <v>166</v>
      </c>
      <c r="DS119" s="2" t="s">
        <v>931</v>
      </c>
      <c r="DT119" s="2" t="s">
        <v>1954</v>
      </c>
      <c r="DU119" s="2" t="s">
        <v>142</v>
      </c>
      <c r="DV119" s="2" t="s">
        <v>132</v>
      </c>
      <c r="DW119" s="4"/>
      <c r="DX119" s="8"/>
      <c r="DY119" s="4">
        <v>2</v>
      </c>
      <c r="DZ119" s="8">
        <v>63.06</v>
      </c>
      <c r="EA119" s="7">
        <v>-1</v>
      </c>
      <c r="EB119" s="7">
        <v>-1</v>
      </c>
      <c r="EC119" s="2" t="s">
        <v>140</v>
      </c>
      <c r="ED119" s="2" t="s">
        <v>166</v>
      </c>
      <c r="EE119" s="2" t="s">
        <v>931</v>
      </c>
      <c r="EF119" s="2" t="s">
        <v>1955</v>
      </c>
      <c r="EG119" s="2" t="s">
        <v>142</v>
      </c>
      <c r="EH119" s="2" t="s">
        <v>132</v>
      </c>
      <c r="EI119" s="4"/>
      <c r="EJ119" s="8"/>
      <c r="EK119" s="4">
        <v>14</v>
      </c>
      <c r="EL119" s="8">
        <v>714</v>
      </c>
      <c r="EM119" s="7">
        <v>-1</v>
      </c>
      <c r="EN119" s="7">
        <v>-1</v>
      </c>
      <c r="EO119" s="2" t="s">
        <v>140</v>
      </c>
      <c r="EP119" s="2" t="s">
        <v>166</v>
      </c>
      <c r="EQ119" s="2" t="s">
        <v>938</v>
      </c>
      <c r="ER119" s="2" t="s">
        <v>1956</v>
      </c>
      <c r="ES119" s="2" t="s">
        <v>183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166</v>
      </c>
      <c r="FC119" s="2" t="s">
        <v>940</v>
      </c>
      <c r="FD119" s="2" t="s">
        <v>941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166</v>
      </c>
      <c r="FO119" s="2" t="s">
        <v>292</v>
      </c>
      <c r="FP119" s="2" t="s">
        <v>132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178</v>
      </c>
      <c r="FZ119" s="2" t="s">
        <v>166</v>
      </c>
      <c r="GA119" s="2" t="s">
        <v>132</v>
      </c>
      <c r="GB119" s="2" t="s">
        <v>132</v>
      </c>
      <c r="GC119" s="2" t="s">
        <v>142</v>
      </c>
      <c r="GD119" s="2" t="s">
        <v>132</v>
      </c>
      <c r="GE119" s="4"/>
      <c r="GF119" s="8"/>
      <c r="GG119" s="4">
        <v>2</v>
      </c>
      <c r="GH119" s="8">
        <v>90.66</v>
      </c>
      <c r="GI119" s="7">
        <v>-1</v>
      </c>
      <c r="GJ119" s="7">
        <v>-1</v>
      </c>
      <c r="GK119" s="2" t="s">
        <v>140</v>
      </c>
      <c r="GL119" s="2" t="s">
        <v>166</v>
      </c>
      <c r="GM119" s="2" t="s">
        <v>1423</v>
      </c>
      <c r="GN119" s="2" t="s">
        <v>1725</v>
      </c>
      <c r="GO119" s="2" t="s">
        <v>142</v>
      </c>
      <c r="GP119" s="2" t="s">
        <v>132</v>
      </c>
      <c r="GQ119" s="4"/>
      <c r="GR119" s="8"/>
      <c r="GS119" s="4">
        <v>1</v>
      </c>
      <c r="GT119" s="8">
        <v>43.77</v>
      </c>
      <c r="GU119" s="7">
        <v>-1</v>
      </c>
      <c r="GV119" s="7">
        <v>-1</v>
      </c>
      <c r="GW119" s="2" t="s">
        <v>140</v>
      </c>
      <c r="GX119" s="2" t="s">
        <v>166</v>
      </c>
      <c r="GY119" s="2" t="s">
        <v>334</v>
      </c>
      <c r="GZ119" s="2" t="s">
        <v>196</v>
      </c>
      <c r="HA119" s="2" t="s">
        <v>142</v>
      </c>
      <c r="HB119" s="2" t="s">
        <v>132</v>
      </c>
      <c r="HC119" s="4">
        <v>1</v>
      </c>
      <c r="HD119" s="8">
        <v>45.33</v>
      </c>
      <c r="HE119" s="4">
        <v>3</v>
      </c>
      <c r="HF119" s="8">
        <v>135.99</v>
      </c>
      <c r="HG119" s="7">
        <v>-0.6667</v>
      </c>
      <c r="HH119" s="7">
        <v>-0.6667</v>
      </c>
      <c r="HI119" s="2" t="s">
        <v>140</v>
      </c>
      <c r="HJ119" s="2" t="s">
        <v>166</v>
      </c>
      <c r="HK119" s="2" t="s">
        <v>1481</v>
      </c>
      <c r="HL119" s="2" t="s">
        <v>1957</v>
      </c>
      <c r="HM119" s="2" t="s">
        <v>142</v>
      </c>
      <c r="HN119" s="2" t="s">
        <v>132</v>
      </c>
      <c r="HO119" s="4"/>
      <c r="HP119" s="8"/>
      <c r="HQ119" s="4">
        <v>8</v>
      </c>
      <c r="HR119" s="8">
        <v>347.04</v>
      </c>
      <c r="HS119" s="7">
        <v>-1</v>
      </c>
      <c r="HT119" s="7">
        <v>-1</v>
      </c>
      <c r="HU119" s="2" t="s">
        <v>140</v>
      </c>
      <c r="HV119" s="2" t="s">
        <v>166</v>
      </c>
      <c r="HW119" s="2" t="s">
        <v>1654</v>
      </c>
      <c r="HX119" s="2" t="s">
        <v>1013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166</v>
      </c>
      <c r="II119" s="2" t="s">
        <v>1288</v>
      </c>
      <c r="IJ119" s="2" t="s">
        <v>1289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166</v>
      </c>
      <c r="IU119" s="2" t="s">
        <v>949</v>
      </c>
      <c r="IV119" s="2" t="s">
        <v>1500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178</v>
      </c>
      <c r="JF119" s="2" t="s">
        <v>166</v>
      </c>
      <c r="JG119" s="2" t="s">
        <v>132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166</v>
      </c>
      <c r="JS119" s="2" t="s">
        <v>341</v>
      </c>
      <c r="JT119" s="2" t="s">
        <v>1958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166</v>
      </c>
      <c r="KE119" s="2" t="s">
        <v>931</v>
      </c>
      <c r="KF119" s="2" t="s">
        <v>1903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140</v>
      </c>
      <c r="KP119" s="2" t="s">
        <v>166</v>
      </c>
      <c r="KQ119" s="2" t="s">
        <v>575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>
        <v>60</v>
      </c>
      <c r="KX119" s="8">
        <v>2264.54</v>
      </c>
      <c r="KY119" s="7">
        <v>-1</v>
      </c>
      <c r="KZ119" s="7">
        <v>-1</v>
      </c>
      <c r="LA119" s="2" t="s">
        <v>140</v>
      </c>
      <c r="LB119" s="2" t="s">
        <v>166</v>
      </c>
      <c r="LC119" s="2" t="s">
        <v>954</v>
      </c>
      <c r="LD119" s="2" t="s">
        <v>1321</v>
      </c>
      <c r="LE119" s="2" t="s">
        <v>183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178</v>
      </c>
      <c r="LN119" s="2" t="s">
        <v>166</v>
      </c>
      <c r="LO119" s="2" t="s">
        <v>931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>
        <v>1</v>
      </c>
      <c r="MF119" s="8">
        <v>48.15</v>
      </c>
      <c r="MG119" s="4">
        <v>2</v>
      </c>
      <c r="MH119" s="8">
        <v>96.3</v>
      </c>
      <c r="MI119" s="7">
        <v>-0.5</v>
      </c>
      <c r="MJ119" s="7">
        <v>-0.5</v>
      </c>
      <c r="MK119" s="2" t="s">
        <v>140</v>
      </c>
      <c r="ML119" s="2" t="s">
        <v>166</v>
      </c>
      <c r="MM119" s="2" t="s">
        <v>1208</v>
      </c>
      <c r="MN119" s="2" t="s">
        <v>460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178</v>
      </c>
      <c r="NV119" s="2" t="s">
        <v>166</v>
      </c>
      <c r="NW119" s="2" t="s">
        <v>132</v>
      </c>
      <c r="NX119" s="2" t="s">
        <v>132</v>
      </c>
      <c r="NY119" s="2" t="s">
        <v>142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181</v>
      </c>
      <c r="PF119" s="2" t="s">
        <v>166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178</v>
      </c>
      <c r="PR119" s="2" t="s">
        <v>166</v>
      </c>
      <c r="PS119" s="2" t="s">
        <v>132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140</v>
      </c>
      <c r="RB119" s="2" t="s">
        <v>166</v>
      </c>
      <c r="RC119" s="2" t="s">
        <v>957</v>
      </c>
      <c r="RD119" s="2" t="s">
        <v>1161</v>
      </c>
      <c r="RE119" s="2" t="s">
        <v>142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178</v>
      </c>
      <c r="RN119" s="2" t="s">
        <v>166</v>
      </c>
      <c r="RO119" s="2" t="s">
        <v>132</v>
      </c>
      <c r="RP119" s="2" t="s">
        <v>132</v>
      </c>
      <c r="RQ119" s="2" t="s">
        <v>142</v>
      </c>
      <c r="RR119" s="2" t="s">
        <v>132</v>
      </c>
    </row>
    <row r="120">
      <c r="A120" s="2" t="s">
        <v>1959</v>
      </c>
      <c r="B120" s="2" t="s">
        <v>121</v>
      </c>
      <c r="C120" s="2" t="s">
        <v>122</v>
      </c>
      <c r="D120" s="2" t="s">
        <v>1104</v>
      </c>
      <c r="E120" s="2" t="s">
        <v>1105</v>
      </c>
      <c r="F120" s="2" t="s">
        <v>1960</v>
      </c>
      <c r="G120" s="2" t="s">
        <v>132</v>
      </c>
      <c r="H120" s="2" t="s">
        <v>132</v>
      </c>
      <c r="I120" s="2" t="s">
        <v>1961</v>
      </c>
      <c r="J120" s="2" t="s">
        <v>127</v>
      </c>
      <c r="K120" s="2" t="s">
        <v>924</v>
      </c>
      <c r="L120" s="3">
        <v>46.5</v>
      </c>
      <c r="M120" s="3">
        <v>48.82</v>
      </c>
      <c r="N120" s="3">
        <v>89.99</v>
      </c>
      <c r="O120" s="2" t="s">
        <v>421</v>
      </c>
      <c r="P120" s="2" t="s">
        <v>801</v>
      </c>
      <c r="Q120" s="2" t="s">
        <v>131</v>
      </c>
      <c r="R120" s="2" t="s">
        <v>132</v>
      </c>
      <c r="S120" s="2" t="s">
        <v>1962</v>
      </c>
      <c r="T120" s="2" t="s">
        <v>132</v>
      </c>
      <c r="U120" s="2" t="s">
        <v>315</v>
      </c>
      <c r="V120" s="2" t="s">
        <v>890</v>
      </c>
      <c r="W120" s="2" t="s">
        <v>136</v>
      </c>
      <c r="X120" s="2" t="s">
        <v>132</v>
      </c>
      <c r="Y120" s="2" t="s">
        <v>926</v>
      </c>
      <c r="Z120" s="4"/>
      <c r="AA120" s="4">
        <f>=ROUNDDOWN({0},0)</f>
      </c>
      <c r="AB120" s="5">
        <v>7</v>
      </c>
      <c r="AC120" s="2" t="s">
        <v>132</v>
      </c>
      <c r="AD120" s="4"/>
      <c r="AE120" s="4"/>
      <c r="AF120" s="6">
        <v>63</v>
      </c>
      <c r="AG120" s="6"/>
      <c r="AH120" s="7">
        <v>0.0274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10</v>
      </c>
      <c r="AQ120" s="8">
        <v>442.84</v>
      </c>
      <c r="AR120" s="4">
        <v>247</v>
      </c>
      <c r="AS120" s="8">
        <v>11977.88</v>
      </c>
      <c r="AT120" s="7">
        <v>-0.9595</v>
      </c>
      <c r="AU120" s="7">
        <v>-0.963</v>
      </c>
      <c r="AV120" s="4">
        <v>10</v>
      </c>
      <c r="AW120" s="8">
        <v>442.84</v>
      </c>
      <c r="AX120" s="4">
        <v>247</v>
      </c>
      <c r="AY120" s="8">
        <v>11977.88</v>
      </c>
      <c r="AZ120" s="7">
        <v>-0.9595</v>
      </c>
      <c r="BA120" s="7">
        <v>-0.963</v>
      </c>
      <c r="BB120" s="7">
        <v>1</v>
      </c>
      <c r="BC120" s="4">
        <v>10</v>
      </c>
      <c r="BD120" s="8">
        <v>442.84</v>
      </c>
      <c r="BE120" s="4">
        <v>247</v>
      </c>
      <c r="BF120" s="8">
        <v>11977.88</v>
      </c>
      <c r="BG120" s="7">
        <v>-0.9595</v>
      </c>
      <c r="BH120" s="7">
        <v>-0.963</v>
      </c>
      <c r="BI120" s="7">
        <v>1</v>
      </c>
      <c r="BJ120" s="4">
        <v>10</v>
      </c>
      <c r="BK120" s="8">
        <v>442.84</v>
      </c>
      <c r="BL120" s="2" t="s">
        <v>1963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558</v>
      </c>
      <c r="BV120" s="2" t="s">
        <v>166</v>
      </c>
      <c r="BW120" s="2" t="s">
        <v>132</v>
      </c>
      <c r="BX120" s="2" t="s">
        <v>928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181</v>
      </c>
      <c r="CH120" s="2" t="s">
        <v>166</v>
      </c>
      <c r="CI120" s="2" t="s">
        <v>1964</v>
      </c>
      <c r="CJ120" s="2" t="s">
        <v>1282</v>
      </c>
      <c r="CK120" s="2" t="s">
        <v>183</v>
      </c>
      <c r="CL120" s="2" t="s">
        <v>132</v>
      </c>
      <c r="CM120" s="4"/>
      <c r="CN120" s="8"/>
      <c r="CO120" s="4">
        <v>18</v>
      </c>
      <c r="CP120" s="8">
        <v>901.18</v>
      </c>
      <c r="CQ120" s="7">
        <v>-1</v>
      </c>
      <c r="CR120" s="7">
        <v>-1</v>
      </c>
      <c r="CS120" s="2" t="s">
        <v>140</v>
      </c>
      <c r="CT120" s="2" t="s">
        <v>166</v>
      </c>
      <c r="CU120" s="2" t="s">
        <v>931</v>
      </c>
      <c r="CV120" s="2" t="s">
        <v>1965</v>
      </c>
      <c r="CW120" s="2" t="s">
        <v>142</v>
      </c>
      <c r="CX120" s="2" t="s">
        <v>132</v>
      </c>
      <c r="CY120" s="4"/>
      <c r="CZ120" s="8"/>
      <c r="DA120" s="4">
        <v>31</v>
      </c>
      <c r="DB120" s="8">
        <v>1285.88</v>
      </c>
      <c r="DC120" s="7">
        <v>-1</v>
      </c>
      <c r="DD120" s="7">
        <v>-1</v>
      </c>
      <c r="DE120" s="2" t="s">
        <v>140</v>
      </c>
      <c r="DF120" s="2" t="s">
        <v>166</v>
      </c>
      <c r="DG120" s="2" t="s">
        <v>1160</v>
      </c>
      <c r="DH120" s="2" t="s">
        <v>1196</v>
      </c>
      <c r="DI120" s="2" t="s">
        <v>142</v>
      </c>
      <c r="DJ120" s="2" t="s">
        <v>132</v>
      </c>
      <c r="DK120" s="4">
        <v>1</v>
      </c>
      <c r="DL120" s="8">
        <v>24.73</v>
      </c>
      <c r="DM120" s="4">
        <v>64</v>
      </c>
      <c r="DN120" s="8">
        <v>3164.8</v>
      </c>
      <c r="DO120" s="7">
        <v>-0.9844</v>
      </c>
      <c r="DP120" s="7">
        <v>-0.9922</v>
      </c>
      <c r="DQ120" s="2" t="s">
        <v>140</v>
      </c>
      <c r="DR120" s="2" t="s">
        <v>166</v>
      </c>
      <c r="DS120" s="2" t="s">
        <v>935</v>
      </c>
      <c r="DT120" s="2" t="s">
        <v>1966</v>
      </c>
      <c r="DU120" s="2" t="s">
        <v>142</v>
      </c>
      <c r="DV120" s="2" t="s">
        <v>132</v>
      </c>
      <c r="DW120" s="4"/>
      <c r="DX120" s="8"/>
      <c r="DY120" s="4">
        <v>5</v>
      </c>
      <c r="DZ120" s="8">
        <v>245.6</v>
      </c>
      <c r="EA120" s="7">
        <v>-1</v>
      </c>
      <c r="EB120" s="7">
        <v>-1</v>
      </c>
      <c r="EC120" s="2" t="s">
        <v>140</v>
      </c>
      <c r="ED120" s="2" t="s">
        <v>166</v>
      </c>
      <c r="EE120" s="2" t="s">
        <v>931</v>
      </c>
      <c r="EF120" s="2" t="s">
        <v>1967</v>
      </c>
      <c r="EG120" s="2" t="s">
        <v>142</v>
      </c>
      <c r="EH120" s="2" t="s">
        <v>132</v>
      </c>
      <c r="EI120" s="4">
        <v>1</v>
      </c>
      <c r="EJ120" s="8">
        <v>56.4</v>
      </c>
      <c r="EK120" s="4">
        <v>52</v>
      </c>
      <c r="EL120" s="8">
        <v>2932.8</v>
      </c>
      <c r="EM120" s="7">
        <v>-0.9808</v>
      </c>
      <c r="EN120" s="7">
        <v>-0.9808</v>
      </c>
      <c r="EO120" s="2" t="s">
        <v>140</v>
      </c>
      <c r="EP120" s="2" t="s">
        <v>166</v>
      </c>
      <c r="EQ120" s="2" t="s">
        <v>1289</v>
      </c>
      <c r="ER120" s="2" t="s">
        <v>1968</v>
      </c>
      <c r="ES120" s="2" t="s">
        <v>183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166</v>
      </c>
      <c r="FC120" s="2" t="s">
        <v>1262</v>
      </c>
      <c r="FD120" s="2" t="s">
        <v>1969</v>
      </c>
      <c r="FE120" s="2" t="s">
        <v>142</v>
      </c>
      <c r="FF120" s="2" t="s">
        <v>132</v>
      </c>
      <c r="FG120" s="4">
        <v>4</v>
      </c>
      <c r="FH120" s="8">
        <v>195.28</v>
      </c>
      <c r="FI120" s="4">
        <v>4</v>
      </c>
      <c r="FJ120" s="8">
        <v>195.28</v>
      </c>
      <c r="FK120" s="7"/>
      <c r="FL120" s="7"/>
      <c r="FM120" s="2" t="s">
        <v>140</v>
      </c>
      <c r="FN120" s="2" t="s">
        <v>166</v>
      </c>
      <c r="FO120" s="2" t="s">
        <v>292</v>
      </c>
      <c r="FP120" s="2" t="s">
        <v>762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178</v>
      </c>
      <c r="FZ120" s="2" t="s">
        <v>166</v>
      </c>
      <c r="GA120" s="2" t="s">
        <v>132</v>
      </c>
      <c r="GB120" s="2" t="s">
        <v>132</v>
      </c>
      <c r="GC120" s="2" t="s">
        <v>142</v>
      </c>
      <c r="GD120" s="2" t="s">
        <v>132</v>
      </c>
      <c r="GE120" s="4"/>
      <c r="GF120" s="8"/>
      <c r="GG120" s="4">
        <v>7</v>
      </c>
      <c r="GH120" s="8">
        <v>290.36</v>
      </c>
      <c r="GI120" s="7">
        <v>-1</v>
      </c>
      <c r="GJ120" s="7">
        <v>-1</v>
      </c>
      <c r="GK120" s="2" t="s">
        <v>140</v>
      </c>
      <c r="GL120" s="2" t="s">
        <v>166</v>
      </c>
      <c r="GM120" s="2" t="s">
        <v>1423</v>
      </c>
      <c r="GN120" s="2" t="s">
        <v>418</v>
      </c>
      <c r="GO120" s="2" t="s">
        <v>183</v>
      </c>
      <c r="GP120" s="2" t="s">
        <v>132</v>
      </c>
      <c r="GQ120" s="4">
        <v>1</v>
      </c>
      <c r="GR120" s="8">
        <v>48.83</v>
      </c>
      <c r="GS120" s="4">
        <v>5</v>
      </c>
      <c r="GT120" s="8">
        <v>244.15</v>
      </c>
      <c r="GU120" s="7">
        <v>-0.8</v>
      </c>
      <c r="GV120" s="7">
        <v>-0.8</v>
      </c>
      <c r="GW120" s="2" t="s">
        <v>140</v>
      </c>
      <c r="GX120" s="2" t="s">
        <v>166</v>
      </c>
      <c r="GY120" s="2" t="s">
        <v>334</v>
      </c>
      <c r="GZ120" s="2" t="s">
        <v>569</v>
      </c>
      <c r="HA120" s="2" t="s">
        <v>142</v>
      </c>
      <c r="HB120" s="2" t="s">
        <v>132</v>
      </c>
      <c r="HC120" s="4"/>
      <c r="HD120" s="8"/>
      <c r="HE120" s="4">
        <v>15</v>
      </c>
      <c r="HF120" s="8">
        <v>732.45</v>
      </c>
      <c r="HG120" s="7">
        <v>-1</v>
      </c>
      <c r="HH120" s="7">
        <v>-1</v>
      </c>
      <c r="HI120" s="2" t="s">
        <v>140</v>
      </c>
      <c r="HJ120" s="2" t="s">
        <v>166</v>
      </c>
      <c r="HK120" s="2" t="s">
        <v>1481</v>
      </c>
      <c r="HL120" s="2" t="s">
        <v>1908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166</v>
      </c>
      <c r="HW120" s="2" t="s">
        <v>132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>
        <v>3</v>
      </c>
      <c r="ID120" s="8">
        <v>146.49</v>
      </c>
      <c r="IE120" s="7">
        <v>-1</v>
      </c>
      <c r="IF120" s="7">
        <v>-1</v>
      </c>
      <c r="IG120" s="2" t="s">
        <v>140</v>
      </c>
      <c r="IH120" s="2" t="s">
        <v>166</v>
      </c>
      <c r="II120" s="2" t="s">
        <v>1265</v>
      </c>
      <c r="IJ120" s="2" t="s">
        <v>324</v>
      </c>
      <c r="IK120" s="2" t="s">
        <v>142</v>
      </c>
      <c r="IL120" s="2" t="s">
        <v>132</v>
      </c>
      <c r="IM120" s="4"/>
      <c r="IN120" s="8"/>
      <c r="IO120" s="4">
        <v>1</v>
      </c>
      <c r="IP120" s="8">
        <v>52.73</v>
      </c>
      <c r="IQ120" s="7">
        <v>-1</v>
      </c>
      <c r="IR120" s="7">
        <v>-1</v>
      </c>
      <c r="IS120" s="2" t="s">
        <v>140</v>
      </c>
      <c r="IT120" s="2" t="s">
        <v>166</v>
      </c>
      <c r="IU120" s="2" t="s">
        <v>614</v>
      </c>
      <c r="IV120" s="2" t="s">
        <v>1676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178</v>
      </c>
      <c r="JF120" s="2" t="s">
        <v>166</v>
      </c>
      <c r="JG120" s="2" t="s">
        <v>132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>
        <v>1</v>
      </c>
      <c r="JN120" s="8">
        <v>52.73</v>
      </c>
      <c r="JO120" s="7">
        <v>-1</v>
      </c>
      <c r="JP120" s="7">
        <v>-1</v>
      </c>
      <c r="JQ120" s="2" t="s">
        <v>140</v>
      </c>
      <c r="JR120" s="2" t="s">
        <v>166</v>
      </c>
      <c r="JS120" s="2" t="s">
        <v>1266</v>
      </c>
      <c r="JT120" s="2" t="s">
        <v>1216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166</v>
      </c>
      <c r="KE120" s="2" t="s">
        <v>931</v>
      </c>
      <c r="KF120" s="2" t="s">
        <v>1321</v>
      </c>
      <c r="KG120" s="2" t="s">
        <v>142</v>
      </c>
      <c r="KH120" s="2" t="s">
        <v>132</v>
      </c>
      <c r="KI120" s="4"/>
      <c r="KJ120" s="8"/>
      <c r="KK120" s="4">
        <v>1</v>
      </c>
      <c r="KL120" s="8">
        <v>52.73</v>
      </c>
      <c r="KM120" s="7">
        <v>-1</v>
      </c>
      <c r="KN120" s="7">
        <v>-1</v>
      </c>
      <c r="KO120" s="2" t="s">
        <v>140</v>
      </c>
      <c r="KP120" s="2" t="s">
        <v>166</v>
      </c>
      <c r="KQ120" s="2" t="s">
        <v>575</v>
      </c>
      <c r="KR120" s="2" t="s">
        <v>1970</v>
      </c>
      <c r="KS120" s="2" t="s">
        <v>142</v>
      </c>
      <c r="KT120" s="2" t="s">
        <v>132</v>
      </c>
      <c r="KU120" s="4">
        <v>3</v>
      </c>
      <c r="KV120" s="8">
        <v>117.6</v>
      </c>
      <c r="KW120" s="4">
        <v>39</v>
      </c>
      <c r="KX120" s="8">
        <v>1636.6</v>
      </c>
      <c r="KY120" s="7">
        <v>-0.9231</v>
      </c>
      <c r="KZ120" s="7">
        <v>-0.9281</v>
      </c>
      <c r="LA120" s="2" t="s">
        <v>140</v>
      </c>
      <c r="LB120" s="2" t="s">
        <v>166</v>
      </c>
      <c r="LC120" s="2" t="s">
        <v>954</v>
      </c>
      <c r="LD120" s="2" t="s">
        <v>1971</v>
      </c>
      <c r="LE120" s="2" t="s">
        <v>183</v>
      </c>
      <c r="LF120" s="2" t="s">
        <v>132</v>
      </c>
      <c r="LG120" s="4"/>
      <c r="LH120" s="8"/>
      <c r="LI120" s="4">
        <v>1</v>
      </c>
      <c r="LJ120" s="8">
        <v>44.1</v>
      </c>
      <c r="LK120" s="7">
        <v>-1</v>
      </c>
      <c r="LL120" s="7">
        <v>-1</v>
      </c>
      <c r="LM120" s="2" t="s">
        <v>140</v>
      </c>
      <c r="LN120" s="2" t="s">
        <v>166</v>
      </c>
      <c r="LO120" s="2" t="s">
        <v>957</v>
      </c>
      <c r="LP120" s="2" t="s">
        <v>691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159</v>
      </c>
      <c r="ML120" s="2" t="s">
        <v>166</v>
      </c>
      <c r="MM120" s="2" t="s">
        <v>132</v>
      </c>
      <c r="MN120" s="2" t="s">
        <v>132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166</v>
      </c>
      <c r="NW120" s="2" t="s">
        <v>132</v>
      </c>
      <c r="NX120" s="2" t="s">
        <v>132</v>
      </c>
      <c r="NY120" s="2" t="s">
        <v>142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178</v>
      </c>
      <c r="PF120" s="2" t="s">
        <v>166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178</v>
      </c>
      <c r="PR120" s="2" t="s">
        <v>166</v>
      </c>
      <c r="PS120" s="2" t="s">
        <v>132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140</v>
      </c>
      <c r="RB120" s="2" t="s">
        <v>166</v>
      </c>
      <c r="RC120" s="2" t="s">
        <v>957</v>
      </c>
      <c r="RD120" s="2" t="s">
        <v>1972</v>
      </c>
      <c r="RE120" s="2" t="s">
        <v>142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178</v>
      </c>
      <c r="RN120" s="2" t="s">
        <v>166</v>
      </c>
      <c r="RO120" s="2" t="s">
        <v>132</v>
      </c>
      <c r="RP120" s="2" t="s">
        <v>132</v>
      </c>
      <c r="RQ120" s="2" t="s">
        <v>142</v>
      </c>
      <c r="RR120" s="2" t="s">
        <v>132</v>
      </c>
    </row>
    <row r="121">
      <c r="A121" s="2" t="s">
        <v>1973</v>
      </c>
      <c r="B121" s="2" t="s">
        <v>121</v>
      </c>
      <c r="C121" s="2" t="s">
        <v>122</v>
      </c>
      <c r="D121" s="2" t="s">
        <v>1104</v>
      </c>
      <c r="E121" s="2" t="s">
        <v>1105</v>
      </c>
      <c r="F121" s="2" t="s">
        <v>1974</v>
      </c>
      <c r="G121" s="2" t="s">
        <v>1974</v>
      </c>
      <c r="H121" s="2" t="s">
        <v>132</v>
      </c>
      <c r="I121" s="2" t="s">
        <v>1817</v>
      </c>
      <c r="J121" s="2" t="s">
        <v>127</v>
      </c>
      <c r="K121" s="2" t="s">
        <v>281</v>
      </c>
      <c r="L121" s="3">
        <v>19.62</v>
      </c>
      <c r="M121" s="3">
        <v>20.6</v>
      </c>
      <c r="N121" s="3">
        <v>44.99</v>
      </c>
      <c r="O121" s="2" t="s">
        <v>727</v>
      </c>
      <c r="P121" s="2" t="s">
        <v>422</v>
      </c>
      <c r="Q121" s="2" t="s">
        <v>131</v>
      </c>
      <c r="R121" s="2" t="s">
        <v>132</v>
      </c>
      <c r="S121" s="2" t="s">
        <v>1975</v>
      </c>
      <c r="T121" s="2" t="s">
        <v>132</v>
      </c>
      <c r="U121" s="2" t="s">
        <v>468</v>
      </c>
      <c r="V121" s="2" t="s">
        <v>1739</v>
      </c>
      <c r="W121" s="2" t="s">
        <v>1009</v>
      </c>
      <c r="X121" s="2" t="s">
        <v>132</v>
      </c>
      <c r="Y121" s="2" t="s">
        <v>926</v>
      </c>
      <c r="Z121" s="4"/>
      <c r="AA121" s="4">
        <f>=ROUNDDOWN({0},0)</f>
      </c>
      <c r="AB121" s="5">
        <v>0.2</v>
      </c>
      <c r="AC121" s="2" t="s">
        <v>132</v>
      </c>
      <c r="AD121" s="4"/>
      <c r="AE121" s="4"/>
      <c r="AF121" s="6">
        <v>63</v>
      </c>
      <c r="AG121" s="6"/>
      <c r="AH121" s="7">
        <v>0.6932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15</v>
      </c>
      <c r="AQ121" s="8">
        <v>312.4</v>
      </c>
      <c r="AR121" s="4">
        <v>132</v>
      </c>
      <c r="AS121" s="8">
        <v>2876.85</v>
      </c>
      <c r="AT121" s="7">
        <v>-0.8864</v>
      </c>
      <c r="AU121" s="7">
        <v>-0.8914</v>
      </c>
      <c r="AV121" s="4">
        <v>15</v>
      </c>
      <c r="AW121" s="8">
        <v>312.4</v>
      </c>
      <c r="AX121" s="4">
        <v>132</v>
      </c>
      <c r="AY121" s="8">
        <v>2876.85</v>
      </c>
      <c r="AZ121" s="7">
        <v>-0.8864</v>
      </c>
      <c r="BA121" s="7">
        <v>-0.8914</v>
      </c>
      <c r="BB121" s="7">
        <v>1</v>
      </c>
      <c r="BC121" s="4">
        <v>15</v>
      </c>
      <c r="BD121" s="8">
        <v>312.4</v>
      </c>
      <c r="BE121" s="4">
        <v>132</v>
      </c>
      <c r="BF121" s="8">
        <v>2876.85</v>
      </c>
      <c r="BG121" s="7">
        <v>-0.8864</v>
      </c>
      <c r="BH121" s="7">
        <v>-0.8914</v>
      </c>
      <c r="BI121" s="7">
        <v>1</v>
      </c>
      <c r="BJ121" s="4">
        <v>15</v>
      </c>
      <c r="BK121" s="8">
        <v>312.4</v>
      </c>
      <c r="BL121" s="2" t="s">
        <v>1976</v>
      </c>
      <c r="BM121" s="7">
        <v>1</v>
      </c>
      <c r="BN121" s="7">
        <v>1</v>
      </c>
      <c r="BO121" s="4"/>
      <c r="BP121" s="8"/>
      <c r="BQ121" s="4">
        <v>5</v>
      </c>
      <c r="BR121" s="8">
        <v>113.25</v>
      </c>
      <c r="BS121" s="7">
        <v>-1</v>
      </c>
      <c r="BT121" s="7">
        <v>-1</v>
      </c>
      <c r="BU121" s="2" t="s">
        <v>558</v>
      </c>
      <c r="BV121" s="2" t="s">
        <v>166</v>
      </c>
      <c r="BW121" s="2" t="s">
        <v>132</v>
      </c>
      <c r="BX121" s="2" t="s">
        <v>1977</v>
      </c>
      <c r="BY121" s="2" t="s">
        <v>142</v>
      </c>
      <c r="BZ121" s="2" t="s">
        <v>132</v>
      </c>
      <c r="CA121" s="4"/>
      <c r="CB121" s="8"/>
      <c r="CC121" s="4">
        <v>2</v>
      </c>
      <c r="CD121" s="8">
        <v>37.15</v>
      </c>
      <c r="CE121" s="7">
        <v>-1</v>
      </c>
      <c r="CF121" s="7">
        <v>-1</v>
      </c>
      <c r="CG121" s="2" t="s">
        <v>140</v>
      </c>
      <c r="CH121" s="2" t="s">
        <v>166</v>
      </c>
      <c r="CI121" s="2" t="s">
        <v>1978</v>
      </c>
      <c r="CJ121" s="2" t="s">
        <v>1262</v>
      </c>
      <c r="CK121" s="2" t="s">
        <v>142</v>
      </c>
      <c r="CL121" s="2" t="s">
        <v>132</v>
      </c>
      <c r="CM121" s="4">
        <v>5</v>
      </c>
      <c r="CN121" s="8">
        <v>105.06</v>
      </c>
      <c r="CO121" s="4">
        <v>25</v>
      </c>
      <c r="CP121" s="8">
        <v>662.45</v>
      </c>
      <c r="CQ121" s="7">
        <v>-0.8</v>
      </c>
      <c r="CR121" s="7">
        <v>-0.8414</v>
      </c>
      <c r="CS121" s="2" t="s">
        <v>140</v>
      </c>
      <c r="CT121" s="2" t="s">
        <v>166</v>
      </c>
      <c r="CU121" s="2" t="s">
        <v>1979</v>
      </c>
      <c r="CV121" s="2" t="s">
        <v>1980</v>
      </c>
      <c r="CW121" s="2" t="s">
        <v>142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140</v>
      </c>
      <c r="DF121" s="2" t="s">
        <v>166</v>
      </c>
      <c r="DG121" s="2" t="s">
        <v>933</v>
      </c>
      <c r="DH121" s="2" t="s">
        <v>1196</v>
      </c>
      <c r="DI121" s="2" t="s">
        <v>142</v>
      </c>
      <c r="DJ121" s="2" t="s">
        <v>132</v>
      </c>
      <c r="DK121" s="4">
        <v>6</v>
      </c>
      <c r="DL121" s="8">
        <v>124.2</v>
      </c>
      <c r="DM121" s="4">
        <v>27</v>
      </c>
      <c r="DN121" s="8">
        <v>558.9</v>
      </c>
      <c r="DO121" s="7">
        <v>-0.7778</v>
      </c>
      <c r="DP121" s="7">
        <v>-0.7778</v>
      </c>
      <c r="DQ121" s="2" t="s">
        <v>140</v>
      </c>
      <c r="DR121" s="2" t="s">
        <v>166</v>
      </c>
      <c r="DS121" s="2" t="s">
        <v>935</v>
      </c>
      <c r="DT121" s="2" t="s">
        <v>1981</v>
      </c>
      <c r="DU121" s="2" t="s">
        <v>142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140</v>
      </c>
      <c r="ED121" s="2" t="s">
        <v>166</v>
      </c>
      <c r="EE121" s="2" t="s">
        <v>1799</v>
      </c>
      <c r="EF121" s="2" t="s">
        <v>1982</v>
      </c>
      <c r="EG121" s="2" t="s">
        <v>142</v>
      </c>
      <c r="EH121" s="2" t="s">
        <v>132</v>
      </c>
      <c r="EI121" s="4"/>
      <c r="EJ121" s="8"/>
      <c r="EK121" s="4">
        <v>10</v>
      </c>
      <c r="EL121" s="8">
        <v>230</v>
      </c>
      <c r="EM121" s="7">
        <v>-1</v>
      </c>
      <c r="EN121" s="7">
        <v>-1</v>
      </c>
      <c r="EO121" s="2" t="s">
        <v>140</v>
      </c>
      <c r="EP121" s="2" t="s">
        <v>166</v>
      </c>
      <c r="EQ121" s="2" t="s">
        <v>1983</v>
      </c>
      <c r="ER121" s="2" t="s">
        <v>1722</v>
      </c>
      <c r="ES121" s="2" t="s">
        <v>183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166</v>
      </c>
      <c r="FC121" s="2" t="s">
        <v>1723</v>
      </c>
      <c r="FD121" s="2" t="s">
        <v>1984</v>
      </c>
      <c r="FE121" s="2" t="s">
        <v>142</v>
      </c>
      <c r="FF121" s="2" t="s">
        <v>132</v>
      </c>
      <c r="FG121" s="4"/>
      <c r="FH121" s="8"/>
      <c r="FI121" s="4">
        <v>1</v>
      </c>
      <c r="FJ121" s="8">
        <v>20.6</v>
      </c>
      <c r="FK121" s="7">
        <v>-1</v>
      </c>
      <c r="FL121" s="7">
        <v>-1</v>
      </c>
      <c r="FM121" s="2" t="s">
        <v>140</v>
      </c>
      <c r="FN121" s="2" t="s">
        <v>166</v>
      </c>
      <c r="FO121" s="2" t="s">
        <v>329</v>
      </c>
      <c r="FP121" s="2" t="s">
        <v>1985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178</v>
      </c>
      <c r="FZ121" s="2" t="s">
        <v>166</v>
      </c>
      <c r="GA121" s="2" t="s">
        <v>132</v>
      </c>
      <c r="GB121" s="2" t="s">
        <v>132</v>
      </c>
      <c r="GC121" s="2" t="s">
        <v>142</v>
      </c>
      <c r="GD121" s="2" t="s">
        <v>132</v>
      </c>
      <c r="GE121" s="4"/>
      <c r="GF121" s="8"/>
      <c r="GG121" s="4">
        <v>4</v>
      </c>
      <c r="GH121" s="8">
        <v>85.36</v>
      </c>
      <c r="GI121" s="7">
        <v>-1</v>
      </c>
      <c r="GJ121" s="7">
        <v>-1</v>
      </c>
      <c r="GK121" s="2" t="s">
        <v>140</v>
      </c>
      <c r="GL121" s="2" t="s">
        <v>166</v>
      </c>
      <c r="GM121" s="2" t="s">
        <v>1423</v>
      </c>
      <c r="GN121" s="2" t="s">
        <v>1986</v>
      </c>
      <c r="GO121" s="2" t="s">
        <v>183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166</v>
      </c>
      <c r="GY121" s="2" t="s">
        <v>334</v>
      </c>
      <c r="GZ121" s="2" t="s">
        <v>132</v>
      </c>
      <c r="HA121" s="2" t="s">
        <v>142</v>
      </c>
      <c r="HB121" s="2" t="s">
        <v>132</v>
      </c>
      <c r="HC121" s="4">
        <v>1</v>
      </c>
      <c r="HD121" s="8">
        <v>21.34</v>
      </c>
      <c r="HE121" s="4">
        <v>36</v>
      </c>
      <c r="HF121" s="8">
        <v>768.24</v>
      </c>
      <c r="HG121" s="7">
        <v>-0.9722</v>
      </c>
      <c r="HH121" s="7">
        <v>-0.9722</v>
      </c>
      <c r="HI121" s="2" t="s">
        <v>140</v>
      </c>
      <c r="HJ121" s="2" t="s">
        <v>166</v>
      </c>
      <c r="HK121" s="2" t="s">
        <v>1481</v>
      </c>
      <c r="HL121" s="2" t="s">
        <v>304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165</v>
      </c>
      <c r="HV121" s="2" t="s">
        <v>166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>
        <v>3</v>
      </c>
      <c r="ID121" s="8">
        <v>55.62</v>
      </c>
      <c r="IE121" s="7">
        <v>-1</v>
      </c>
      <c r="IF121" s="7">
        <v>-1</v>
      </c>
      <c r="IG121" s="2" t="s">
        <v>140</v>
      </c>
      <c r="IH121" s="2" t="s">
        <v>166</v>
      </c>
      <c r="II121" s="2" t="s">
        <v>1201</v>
      </c>
      <c r="IJ121" s="2" t="s">
        <v>1987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166</v>
      </c>
      <c r="IU121" s="2" t="s">
        <v>614</v>
      </c>
      <c r="IV121" s="2" t="s">
        <v>523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178</v>
      </c>
      <c r="JF121" s="2" t="s">
        <v>166</v>
      </c>
      <c r="JG121" s="2" t="s">
        <v>132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166</v>
      </c>
      <c r="JS121" s="2" t="s">
        <v>1988</v>
      </c>
      <c r="JT121" s="2" t="s">
        <v>132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166</v>
      </c>
      <c r="KE121" s="2" t="s">
        <v>1979</v>
      </c>
      <c r="KF121" s="2" t="s">
        <v>1956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178</v>
      </c>
      <c r="KP121" s="2" t="s">
        <v>166</v>
      </c>
      <c r="KQ121" s="2" t="s">
        <v>132</v>
      </c>
      <c r="KR121" s="2" t="s">
        <v>132</v>
      </c>
      <c r="KS121" s="2" t="s">
        <v>142</v>
      </c>
      <c r="KT121" s="2" t="s">
        <v>132</v>
      </c>
      <c r="KU121" s="4"/>
      <c r="KV121" s="8"/>
      <c r="KW121" s="4">
        <v>17</v>
      </c>
      <c r="KX121" s="8">
        <v>304.08</v>
      </c>
      <c r="KY121" s="7">
        <v>-1</v>
      </c>
      <c r="KZ121" s="7">
        <v>-1</v>
      </c>
      <c r="LA121" s="2" t="s">
        <v>140</v>
      </c>
      <c r="LB121" s="2" t="s">
        <v>166</v>
      </c>
      <c r="LC121" s="2" t="s">
        <v>1989</v>
      </c>
      <c r="LD121" s="2" t="s">
        <v>409</v>
      </c>
      <c r="LE121" s="2" t="s">
        <v>183</v>
      </c>
      <c r="LF121" s="2" t="s">
        <v>132</v>
      </c>
      <c r="LG121" s="4">
        <v>3</v>
      </c>
      <c r="LH121" s="8">
        <v>61.8</v>
      </c>
      <c r="LI121" s="4">
        <v>2</v>
      </c>
      <c r="LJ121" s="8">
        <v>41.2</v>
      </c>
      <c r="LK121" s="7">
        <v>0.5</v>
      </c>
      <c r="LL121" s="7">
        <v>0.5</v>
      </c>
      <c r="LM121" s="2" t="s">
        <v>140</v>
      </c>
      <c r="LN121" s="2" t="s">
        <v>166</v>
      </c>
      <c r="LO121" s="2" t="s">
        <v>957</v>
      </c>
      <c r="LP121" s="2" t="s">
        <v>1170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427</v>
      </c>
      <c r="LZ121" s="2" t="s">
        <v>166</v>
      </c>
      <c r="MA121" s="2" t="s">
        <v>132</v>
      </c>
      <c r="MB121" s="2" t="s">
        <v>132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159</v>
      </c>
      <c r="ML121" s="2" t="s">
        <v>166</v>
      </c>
      <c r="MM121" s="2" t="s">
        <v>132</v>
      </c>
      <c r="MN121" s="2" t="s">
        <v>132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166</v>
      </c>
      <c r="NW121" s="2" t="s">
        <v>132</v>
      </c>
      <c r="NX121" s="2" t="s">
        <v>132</v>
      </c>
      <c r="NY121" s="2" t="s">
        <v>142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181</v>
      </c>
      <c r="PF121" s="2" t="s">
        <v>166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178</v>
      </c>
      <c r="PR121" s="2" t="s">
        <v>166</v>
      </c>
      <c r="PS121" s="2" t="s">
        <v>132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140</v>
      </c>
      <c r="RB121" s="2" t="s">
        <v>166</v>
      </c>
      <c r="RC121" s="2" t="s">
        <v>957</v>
      </c>
      <c r="RD121" s="2" t="s">
        <v>1990</v>
      </c>
      <c r="RE121" s="2" t="s">
        <v>142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178</v>
      </c>
      <c r="RN121" s="2" t="s">
        <v>166</v>
      </c>
      <c r="RO121" s="2" t="s">
        <v>132</v>
      </c>
      <c r="RP121" s="2" t="s">
        <v>132</v>
      </c>
      <c r="RQ121" s="2" t="s">
        <v>142</v>
      </c>
      <c r="RR121" s="2" t="s">
        <v>132</v>
      </c>
    </row>
    <row r="122">
      <c r="A122" s="2" t="s">
        <v>1991</v>
      </c>
      <c r="B122" s="2" t="s">
        <v>121</v>
      </c>
      <c r="C122" s="2" t="s">
        <v>122</v>
      </c>
      <c r="D122" s="2" t="s">
        <v>1104</v>
      </c>
      <c r="E122" s="2" t="s">
        <v>1105</v>
      </c>
      <c r="F122" s="2" t="s">
        <v>1992</v>
      </c>
      <c r="G122" s="2" t="s">
        <v>1992</v>
      </c>
      <c r="H122" s="2" t="s">
        <v>1992</v>
      </c>
      <c r="I122" s="2" t="s">
        <v>1993</v>
      </c>
      <c r="J122" s="2" t="s">
        <v>127</v>
      </c>
      <c r="K122" s="2" t="s">
        <v>281</v>
      </c>
      <c r="L122" s="3">
        <v>36.42</v>
      </c>
      <c r="M122" s="3">
        <v>38.24</v>
      </c>
      <c r="N122" s="3">
        <v>76.49</v>
      </c>
      <c r="O122" s="2" t="s">
        <v>129</v>
      </c>
      <c r="P122" s="2" t="s">
        <v>640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315</v>
      </c>
      <c r="V122" s="2" t="s">
        <v>815</v>
      </c>
      <c r="W122" s="2" t="s">
        <v>1079</v>
      </c>
      <c r="X122" s="2" t="s">
        <v>247</v>
      </c>
      <c r="Y122" s="2" t="s">
        <v>1890</v>
      </c>
      <c r="Z122" s="4">
        <v>41</v>
      </c>
      <c r="AA122" s="4">
        <f>=ROUNDDOWN(41,0)</f>
      </c>
      <c r="AB122" s="5">
        <v>1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6</v>
      </c>
      <c r="AQ122" s="8">
        <v>299.31</v>
      </c>
      <c r="AR122" s="4"/>
      <c r="AS122" s="8"/>
      <c r="AT122" s="7"/>
      <c r="AU122" s="7"/>
      <c r="AV122" s="4">
        <v>6</v>
      </c>
      <c r="AW122" s="8">
        <v>299.31</v>
      </c>
      <c r="AX122" s="4"/>
      <c r="AY122" s="8"/>
      <c r="AZ122" s="7"/>
      <c r="BA122" s="7"/>
      <c r="BB122" s="7">
        <v>1</v>
      </c>
      <c r="BC122" s="4">
        <v>6</v>
      </c>
      <c r="BD122" s="8">
        <v>299.31</v>
      </c>
      <c r="BE122" s="4"/>
      <c r="BF122" s="8"/>
      <c r="BG122" s="7"/>
      <c r="BH122" s="7"/>
      <c r="BI122" s="7">
        <v>1</v>
      </c>
      <c r="BJ122" s="4">
        <v>6</v>
      </c>
      <c r="BK122" s="8">
        <v>299.31</v>
      </c>
      <c r="BL122" s="2" t="s">
        <v>1994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1082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1594</v>
      </c>
      <c r="CJ122" s="2" t="s">
        <v>132</v>
      </c>
      <c r="CK122" s="2" t="s">
        <v>142</v>
      </c>
      <c r="CL122" s="2" t="s">
        <v>132</v>
      </c>
      <c r="CM122" s="4">
        <v>3</v>
      </c>
      <c r="CN122" s="8">
        <v>130.36</v>
      </c>
      <c r="CO122" s="4"/>
      <c r="CP122" s="8"/>
      <c r="CQ122" s="7"/>
      <c r="CR122" s="7"/>
      <c r="CS122" s="2" t="s">
        <v>140</v>
      </c>
      <c r="CT122" s="2" t="s">
        <v>129</v>
      </c>
      <c r="CU122" s="2" t="s">
        <v>1944</v>
      </c>
      <c r="CV122" s="2" t="s">
        <v>1894</v>
      </c>
      <c r="CW122" s="2" t="s">
        <v>142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140</v>
      </c>
      <c r="DF122" s="2" t="s">
        <v>129</v>
      </c>
      <c r="DG122" s="2" t="s">
        <v>1995</v>
      </c>
      <c r="DH122" s="2" t="s">
        <v>307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140</v>
      </c>
      <c r="DR122" s="2" t="s">
        <v>129</v>
      </c>
      <c r="DS122" s="2" t="s">
        <v>1099</v>
      </c>
      <c r="DT122" s="2" t="s">
        <v>1996</v>
      </c>
      <c r="DU122" s="2" t="s">
        <v>142</v>
      </c>
      <c r="DV122" s="2" t="s">
        <v>132</v>
      </c>
      <c r="DW122" s="4">
        <v>1</v>
      </c>
      <c r="DX122" s="8">
        <v>42.07</v>
      </c>
      <c r="DY122" s="4"/>
      <c r="DZ122" s="8"/>
      <c r="EA122" s="7"/>
      <c r="EB122" s="7"/>
      <c r="EC122" s="2" t="s">
        <v>140</v>
      </c>
      <c r="ED122" s="2" t="s">
        <v>129</v>
      </c>
      <c r="EE122" s="2" t="s">
        <v>1888</v>
      </c>
      <c r="EF122" s="2" t="s">
        <v>1895</v>
      </c>
      <c r="EG122" s="2" t="s">
        <v>142</v>
      </c>
      <c r="EH122" s="2" t="s">
        <v>132</v>
      </c>
      <c r="EI122" s="4">
        <v>1</v>
      </c>
      <c r="EJ122" s="8">
        <v>50.39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1944</v>
      </c>
      <c r="ER122" s="2" t="s">
        <v>1333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502</v>
      </c>
      <c r="FD122" s="2" t="s">
        <v>132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140</v>
      </c>
      <c r="FN122" s="2" t="s">
        <v>129</v>
      </c>
      <c r="FO122" s="2" t="s">
        <v>156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178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1089</v>
      </c>
      <c r="GN122" s="2" t="s">
        <v>1997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178</v>
      </c>
      <c r="GX122" s="2" t="s">
        <v>129</v>
      </c>
      <c r="GY122" s="2" t="s">
        <v>132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178</v>
      </c>
      <c r="HJ122" s="2" t="s">
        <v>129</v>
      </c>
      <c r="HK122" s="2" t="s">
        <v>132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179</v>
      </c>
      <c r="HX122" s="2" t="s">
        <v>276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166</v>
      </c>
      <c r="II122" s="2" t="s">
        <v>1589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129</v>
      </c>
      <c r="IU122" s="2" t="s">
        <v>1894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159</v>
      </c>
      <c r="JF122" s="2" t="s">
        <v>129</v>
      </c>
      <c r="JG122" s="2" t="s">
        <v>132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140</v>
      </c>
      <c r="JR122" s="2" t="s">
        <v>129</v>
      </c>
      <c r="JS122" s="2" t="s">
        <v>1091</v>
      </c>
      <c r="JT122" s="2" t="s">
        <v>132</v>
      </c>
      <c r="JU122" s="2" t="s">
        <v>142</v>
      </c>
      <c r="JV122" s="2" t="s">
        <v>132</v>
      </c>
      <c r="JW122" s="4">
        <v>1</v>
      </c>
      <c r="JX122" s="8">
        <v>76.49</v>
      </c>
      <c r="JY122" s="4"/>
      <c r="JZ122" s="8"/>
      <c r="KA122" s="7"/>
      <c r="KB122" s="7"/>
      <c r="KC122" s="2" t="s">
        <v>140</v>
      </c>
      <c r="KD122" s="2" t="s">
        <v>129</v>
      </c>
      <c r="KE122" s="2" t="s">
        <v>1944</v>
      </c>
      <c r="KF122" s="2" t="s">
        <v>1895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178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159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178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178</v>
      </c>
      <c r="LZ122" s="2" t="s">
        <v>166</v>
      </c>
      <c r="MA122" s="2" t="s">
        <v>132</v>
      </c>
      <c r="MB122" s="2" t="s">
        <v>132</v>
      </c>
      <c r="MC122" s="2" t="s">
        <v>142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159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140</v>
      </c>
      <c r="MX122" s="2" t="s">
        <v>129</v>
      </c>
      <c r="MY122" s="2" t="s">
        <v>179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178</v>
      </c>
      <c r="NV122" s="2" t="s">
        <v>129</v>
      </c>
      <c r="NW122" s="2" t="s">
        <v>132</v>
      </c>
      <c r="NX122" s="2" t="s">
        <v>132</v>
      </c>
      <c r="NY122" s="2" t="s">
        <v>142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178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178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132</v>
      </c>
      <c r="PR122" s="2" t="s">
        <v>132</v>
      </c>
      <c r="PS122" s="2" t="s">
        <v>132</v>
      </c>
      <c r="PT122" s="2" t="s">
        <v>132</v>
      </c>
      <c r="PU122" s="2" t="s">
        <v>132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178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178</v>
      </c>
      <c r="QP122" s="2" t="s">
        <v>129</v>
      </c>
      <c r="QQ122" s="2" t="s">
        <v>132</v>
      </c>
      <c r="QR122" s="2" t="s">
        <v>132</v>
      </c>
      <c r="QS122" s="2" t="s">
        <v>142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132</v>
      </c>
      <c r="RB122" s="2" t="s">
        <v>132</v>
      </c>
      <c r="RC122" s="2" t="s">
        <v>132</v>
      </c>
      <c r="RD122" s="2" t="s">
        <v>132</v>
      </c>
      <c r="RE122" s="2" t="s">
        <v>132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178</v>
      </c>
      <c r="RN122" s="2" t="s">
        <v>129</v>
      </c>
      <c r="RO122" s="2" t="s">
        <v>132</v>
      </c>
      <c r="RP122" s="2" t="s">
        <v>132</v>
      </c>
      <c r="RQ122" s="2" t="s">
        <v>142</v>
      </c>
      <c r="RR122" s="2" t="s">
        <v>183</v>
      </c>
    </row>
    <row r="123">
      <c r="A123" s="2" t="s">
        <v>1998</v>
      </c>
      <c r="B123" s="2" t="s">
        <v>121</v>
      </c>
      <c r="C123" s="2" t="s">
        <v>122</v>
      </c>
      <c r="D123" s="2" t="s">
        <v>1104</v>
      </c>
      <c r="E123" s="2" t="s">
        <v>1105</v>
      </c>
      <c r="F123" s="2" t="s">
        <v>1999</v>
      </c>
      <c r="G123" s="2" t="s">
        <v>1999</v>
      </c>
      <c r="H123" s="2" t="s">
        <v>1999</v>
      </c>
      <c r="I123" s="2" t="s">
        <v>2000</v>
      </c>
      <c r="J123" s="2" t="s">
        <v>127</v>
      </c>
      <c r="K123" s="2" t="s">
        <v>814</v>
      </c>
      <c r="L123" s="3">
        <v>57.55</v>
      </c>
      <c r="M123" s="3">
        <v>60.43</v>
      </c>
      <c r="N123" s="3">
        <v>124.99</v>
      </c>
      <c r="O123" s="2" t="s">
        <v>421</v>
      </c>
      <c r="P123" s="2" t="s">
        <v>422</v>
      </c>
      <c r="Q123" s="2" t="s">
        <v>131</v>
      </c>
      <c r="R123" s="2" t="s">
        <v>132</v>
      </c>
      <c r="S123" s="2" t="s">
        <v>2001</v>
      </c>
      <c r="T123" s="2" t="s">
        <v>132</v>
      </c>
      <c r="U123" s="2" t="s">
        <v>468</v>
      </c>
      <c r="V123" s="2" t="s">
        <v>815</v>
      </c>
      <c r="W123" s="2" t="s">
        <v>1079</v>
      </c>
      <c r="X123" s="2" t="s">
        <v>247</v>
      </c>
      <c r="Y123" s="2" t="s">
        <v>992</v>
      </c>
      <c r="Z123" s="4"/>
      <c r="AA123" s="4">
        <f>=ROUNDDOWN({0},0)</f>
      </c>
      <c r="AB123" s="5">
        <v>0.1</v>
      </c>
      <c r="AC123" s="2" t="s">
        <v>132</v>
      </c>
      <c r="AD123" s="4"/>
      <c r="AE123" s="4"/>
      <c r="AF123" s="6">
        <v>63</v>
      </c>
      <c r="AG123" s="6"/>
      <c r="AH123" s="7">
        <v>0.8411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5</v>
      </c>
      <c r="AQ123" s="8">
        <v>291.6</v>
      </c>
      <c r="AR123" s="4">
        <v>229</v>
      </c>
      <c r="AS123" s="8">
        <v>14022.5</v>
      </c>
      <c r="AT123" s="7">
        <v>-0.9782</v>
      </c>
      <c r="AU123" s="7">
        <v>-0.9792</v>
      </c>
      <c r="AV123" s="4">
        <v>5</v>
      </c>
      <c r="AW123" s="8">
        <v>291.6</v>
      </c>
      <c r="AX123" s="4">
        <v>229</v>
      </c>
      <c r="AY123" s="8">
        <v>14022.5</v>
      </c>
      <c r="AZ123" s="7">
        <v>-0.9782</v>
      </c>
      <c r="BA123" s="7">
        <v>-0.9792</v>
      </c>
      <c r="BB123" s="7">
        <v>1</v>
      </c>
      <c r="BC123" s="4">
        <v>5</v>
      </c>
      <c r="BD123" s="8">
        <v>291.6</v>
      </c>
      <c r="BE123" s="4">
        <v>229</v>
      </c>
      <c r="BF123" s="8">
        <v>14022.5</v>
      </c>
      <c r="BG123" s="7">
        <v>-0.9782</v>
      </c>
      <c r="BH123" s="7">
        <v>-0.9792</v>
      </c>
      <c r="BI123" s="7">
        <v>1</v>
      </c>
      <c r="BJ123" s="4">
        <v>5</v>
      </c>
      <c r="BK123" s="8">
        <v>291.6</v>
      </c>
      <c r="BL123" s="2" t="s">
        <v>2002</v>
      </c>
      <c r="BM123" s="7">
        <v>1</v>
      </c>
      <c r="BN123" s="7">
        <v>1</v>
      </c>
      <c r="BO123" s="4">
        <v>3</v>
      </c>
      <c r="BP123" s="8">
        <v>198.54</v>
      </c>
      <c r="BQ123" s="4">
        <v>50</v>
      </c>
      <c r="BR123" s="8">
        <v>3309</v>
      </c>
      <c r="BS123" s="7">
        <v>-0.94</v>
      </c>
      <c r="BT123" s="7">
        <v>-0.94</v>
      </c>
      <c r="BU123" s="2" t="s">
        <v>140</v>
      </c>
      <c r="BV123" s="2" t="s">
        <v>166</v>
      </c>
      <c r="BW123" s="2" t="s">
        <v>132</v>
      </c>
      <c r="BX123" s="2" t="s">
        <v>698</v>
      </c>
      <c r="BY123" s="2" t="s">
        <v>142</v>
      </c>
      <c r="BZ123" s="2" t="s">
        <v>132</v>
      </c>
      <c r="CA123" s="4"/>
      <c r="CB123" s="8"/>
      <c r="CC123" s="4">
        <v>6</v>
      </c>
      <c r="CD123" s="8">
        <v>347.52</v>
      </c>
      <c r="CE123" s="7">
        <v>-1</v>
      </c>
      <c r="CF123" s="7">
        <v>-1</v>
      </c>
      <c r="CG123" s="2" t="s">
        <v>140</v>
      </c>
      <c r="CH123" s="2" t="s">
        <v>166</v>
      </c>
      <c r="CI123" s="2" t="s">
        <v>1345</v>
      </c>
      <c r="CJ123" s="2" t="s">
        <v>150</v>
      </c>
      <c r="CK123" s="2" t="s">
        <v>183</v>
      </c>
      <c r="CL123" s="2" t="s">
        <v>132</v>
      </c>
      <c r="CM123" s="4"/>
      <c r="CN123" s="8"/>
      <c r="CO123" s="4">
        <v>17</v>
      </c>
      <c r="CP123" s="8">
        <v>1097.02</v>
      </c>
      <c r="CQ123" s="7">
        <v>-1</v>
      </c>
      <c r="CR123" s="7">
        <v>-1</v>
      </c>
      <c r="CS123" s="2" t="s">
        <v>140</v>
      </c>
      <c r="CT123" s="2" t="s">
        <v>166</v>
      </c>
      <c r="CU123" s="2" t="s">
        <v>992</v>
      </c>
      <c r="CV123" s="2" t="s">
        <v>1347</v>
      </c>
      <c r="CW123" s="2" t="s">
        <v>142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140</v>
      </c>
      <c r="DF123" s="2" t="s">
        <v>166</v>
      </c>
      <c r="DG123" s="2" t="s">
        <v>980</v>
      </c>
      <c r="DH123" s="2" t="s">
        <v>2003</v>
      </c>
      <c r="DI123" s="2" t="s">
        <v>142</v>
      </c>
      <c r="DJ123" s="2" t="s">
        <v>132</v>
      </c>
      <c r="DK123" s="4"/>
      <c r="DL123" s="8"/>
      <c r="DM123" s="4">
        <v>28</v>
      </c>
      <c r="DN123" s="8">
        <v>1699.88</v>
      </c>
      <c r="DO123" s="7">
        <v>-1</v>
      </c>
      <c r="DP123" s="7">
        <v>-1</v>
      </c>
      <c r="DQ123" s="2" t="s">
        <v>140</v>
      </c>
      <c r="DR123" s="2" t="s">
        <v>166</v>
      </c>
      <c r="DS123" s="2" t="s">
        <v>982</v>
      </c>
      <c r="DT123" s="2" t="s">
        <v>2004</v>
      </c>
      <c r="DU123" s="2" t="s">
        <v>142</v>
      </c>
      <c r="DV123" s="2" t="s">
        <v>132</v>
      </c>
      <c r="DW123" s="4">
        <v>2</v>
      </c>
      <c r="DX123" s="8">
        <v>93.06</v>
      </c>
      <c r="DY123" s="4">
        <v>67</v>
      </c>
      <c r="DZ123" s="8">
        <v>3930.66</v>
      </c>
      <c r="EA123" s="7">
        <v>-0.9701</v>
      </c>
      <c r="EB123" s="7">
        <v>-0.9763</v>
      </c>
      <c r="EC123" s="2" t="s">
        <v>140</v>
      </c>
      <c r="ED123" s="2" t="s">
        <v>166</v>
      </c>
      <c r="EE123" s="2" t="s">
        <v>1351</v>
      </c>
      <c r="EF123" s="2" t="s">
        <v>1501</v>
      </c>
      <c r="EG123" s="2" t="s">
        <v>142</v>
      </c>
      <c r="EH123" s="2" t="s">
        <v>132</v>
      </c>
      <c r="EI123" s="4"/>
      <c r="EJ123" s="8"/>
      <c r="EK123" s="4">
        <v>17</v>
      </c>
      <c r="EL123" s="8">
        <v>1173</v>
      </c>
      <c r="EM123" s="7">
        <v>-1</v>
      </c>
      <c r="EN123" s="7">
        <v>-1</v>
      </c>
      <c r="EO123" s="2" t="s">
        <v>140</v>
      </c>
      <c r="EP123" s="2" t="s">
        <v>166</v>
      </c>
      <c r="EQ123" s="2" t="s">
        <v>986</v>
      </c>
      <c r="ER123" s="2" t="s">
        <v>1020</v>
      </c>
      <c r="ES123" s="2" t="s">
        <v>183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166</v>
      </c>
      <c r="FC123" s="2" t="s">
        <v>988</v>
      </c>
      <c r="FD123" s="2" t="s">
        <v>132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166</v>
      </c>
      <c r="FO123" s="2" t="s">
        <v>292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178</v>
      </c>
      <c r="FZ123" s="2" t="s">
        <v>166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>
        <v>11</v>
      </c>
      <c r="GH123" s="8">
        <v>688.38</v>
      </c>
      <c r="GI123" s="7">
        <v>-1</v>
      </c>
      <c r="GJ123" s="7">
        <v>-1</v>
      </c>
      <c r="GK123" s="2" t="s">
        <v>140</v>
      </c>
      <c r="GL123" s="2" t="s">
        <v>166</v>
      </c>
      <c r="GM123" s="2" t="s">
        <v>2005</v>
      </c>
      <c r="GN123" s="2" t="s">
        <v>1502</v>
      </c>
      <c r="GO123" s="2" t="s">
        <v>183</v>
      </c>
      <c r="GP123" s="2" t="s">
        <v>132</v>
      </c>
      <c r="GQ123" s="4"/>
      <c r="GR123" s="8"/>
      <c r="GS123" s="4">
        <v>2</v>
      </c>
      <c r="GT123" s="8">
        <v>120.86</v>
      </c>
      <c r="GU123" s="7">
        <v>-1</v>
      </c>
      <c r="GV123" s="7">
        <v>-1</v>
      </c>
      <c r="GW123" s="2" t="s">
        <v>140</v>
      </c>
      <c r="GX123" s="2" t="s">
        <v>166</v>
      </c>
      <c r="GY123" s="2" t="s">
        <v>334</v>
      </c>
      <c r="GZ123" s="2" t="s">
        <v>196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166</v>
      </c>
      <c r="HK123" s="2" t="s">
        <v>233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165</v>
      </c>
      <c r="HV123" s="2" t="s">
        <v>166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166</v>
      </c>
      <c r="II123" s="2" t="s">
        <v>167</v>
      </c>
      <c r="IJ123" s="2" t="s">
        <v>809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166</v>
      </c>
      <c r="IU123" s="2" t="s">
        <v>614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178</v>
      </c>
      <c r="JF123" s="2" t="s">
        <v>166</v>
      </c>
      <c r="JG123" s="2" t="s">
        <v>132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178</v>
      </c>
      <c r="JR123" s="2" t="s">
        <v>166</v>
      </c>
      <c r="JS123" s="2" t="s">
        <v>300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>
        <v>1</v>
      </c>
      <c r="JZ123" s="8">
        <v>93.74</v>
      </c>
      <c r="KA123" s="7">
        <v>-1</v>
      </c>
      <c r="KB123" s="7">
        <v>-1</v>
      </c>
      <c r="KC123" s="2" t="s">
        <v>140</v>
      </c>
      <c r="KD123" s="2" t="s">
        <v>166</v>
      </c>
      <c r="KE123" s="2" t="s">
        <v>1351</v>
      </c>
      <c r="KF123" s="2" t="s">
        <v>2006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166</v>
      </c>
      <c r="KQ123" s="2" t="s">
        <v>575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>
        <v>30</v>
      </c>
      <c r="KX123" s="8">
        <v>1562.44</v>
      </c>
      <c r="KY123" s="7">
        <v>-1</v>
      </c>
      <c r="KZ123" s="7">
        <v>-1</v>
      </c>
      <c r="LA123" s="2" t="s">
        <v>140</v>
      </c>
      <c r="LB123" s="2" t="s">
        <v>166</v>
      </c>
      <c r="LC123" s="2" t="s">
        <v>1357</v>
      </c>
      <c r="LD123" s="2" t="s">
        <v>2007</v>
      </c>
      <c r="LE123" s="2" t="s">
        <v>183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178</v>
      </c>
      <c r="LN123" s="2" t="s">
        <v>166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159</v>
      </c>
      <c r="ML123" s="2" t="s">
        <v>166</v>
      </c>
      <c r="MM123" s="2" t="s">
        <v>132</v>
      </c>
      <c r="MN123" s="2" t="s">
        <v>132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178</v>
      </c>
      <c r="NV123" s="2" t="s">
        <v>166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181</v>
      </c>
      <c r="OT123" s="2" t="s">
        <v>166</v>
      </c>
      <c r="OU123" s="2" t="s">
        <v>132</v>
      </c>
      <c r="OV123" s="2" t="s">
        <v>132</v>
      </c>
      <c r="OW123" s="2" t="s">
        <v>142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181</v>
      </c>
      <c r="PF123" s="2" t="s">
        <v>166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178</v>
      </c>
      <c r="PR123" s="2" t="s">
        <v>166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159</v>
      </c>
      <c r="RB123" s="2" t="s">
        <v>166</v>
      </c>
      <c r="RC123" s="2" t="s">
        <v>132</v>
      </c>
      <c r="RD123" s="2" t="s">
        <v>132</v>
      </c>
      <c r="RE123" s="2" t="s">
        <v>142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178</v>
      </c>
      <c r="RN123" s="2" t="s">
        <v>166</v>
      </c>
      <c r="RO123" s="2" t="s">
        <v>132</v>
      </c>
      <c r="RP123" s="2" t="s">
        <v>132</v>
      </c>
      <c r="RQ123" s="2" t="s">
        <v>142</v>
      </c>
      <c r="RR123" s="2" t="s">
        <v>132</v>
      </c>
    </row>
    <row r="124">
      <c r="A124" s="2" t="s">
        <v>2008</v>
      </c>
      <c r="B124" s="2" t="s">
        <v>121</v>
      </c>
      <c r="C124" s="2" t="s">
        <v>122</v>
      </c>
      <c r="D124" s="2" t="s">
        <v>1104</v>
      </c>
      <c r="E124" s="2" t="s">
        <v>1105</v>
      </c>
      <c r="F124" s="2" t="s">
        <v>2009</v>
      </c>
      <c r="G124" s="2" t="s">
        <v>2009</v>
      </c>
      <c r="H124" s="2" t="s">
        <v>2009</v>
      </c>
      <c r="I124" s="2" t="s">
        <v>2010</v>
      </c>
      <c r="J124" s="2" t="s">
        <v>127</v>
      </c>
      <c r="K124" s="2" t="s">
        <v>281</v>
      </c>
      <c r="L124" s="3">
        <v>50.28</v>
      </c>
      <c r="M124" s="3">
        <v>52.79</v>
      </c>
      <c r="N124" s="3">
        <v>109.99</v>
      </c>
      <c r="O124" s="2" t="s">
        <v>421</v>
      </c>
      <c r="P124" s="2" t="s">
        <v>801</v>
      </c>
      <c r="Q124" s="2" t="s">
        <v>131</v>
      </c>
      <c r="R124" s="2" t="s">
        <v>132</v>
      </c>
      <c r="S124" s="2" t="s">
        <v>2011</v>
      </c>
      <c r="T124" s="2" t="s">
        <v>132</v>
      </c>
      <c r="U124" s="2" t="s">
        <v>468</v>
      </c>
      <c r="V124" s="2" t="s">
        <v>1191</v>
      </c>
      <c r="W124" s="2" t="s">
        <v>136</v>
      </c>
      <c r="X124" s="2" t="s">
        <v>441</v>
      </c>
      <c r="Y124" s="2" t="s">
        <v>2012</v>
      </c>
      <c r="Z124" s="4"/>
      <c r="AA124" s="4">
        <f>=ROUNDDOWN({0},0)</f>
      </c>
      <c r="AB124" s="5">
        <v>3</v>
      </c>
      <c r="AC124" s="2" t="s">
        <v>132</v>
      </c>
      <c r="AD124" s="4"/>
      <c r="AE124" s="4"/>
      <c r="AF124" s="6">
        <v>63</v>
      </c>
      <c r="AG124" s="6"/>
      <c r="AH124" s="7">
        <v>0.0219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1</v>
      </c>
      <c r="AQ124" s="8">
        <v>52.79</v>
      </c>
      <c r="AR124" s="4">
        <v>99</v>
      </c>
      <c r="AS124" s="8">
        <v>6039.37</v>
      </c>
      <c r="AT124" s="7">
        <v>-0.9899</v>
      </c>
      <c r="AU124" s="7">
        <v>-0.9913</v>
      </c>
      <c r="AV124" s="4">
        <v>1</v>
      </c>
      <c r="AW124" s="8">
        <v>52.79</v>
      </c>
      <c r="AX124" s="4">
        <v>99</v>
      </c>
      <c r="AY124" s="8">
        <v>6039.37</v>
      </c>
      <c r="AZ124" s="7">
        <v>-0.9899</v>
      </c>
      <c r="BA124" s="7">
        <v>-0.9913</v>
      </c>
      <c r="BB124" s="7">
        <v>1</v>
      </c>
      <c r="BC124" s="4">
        <v>1</v>
      </c>
      <c r="BD124" s="8">
        <v>52.79</v>
      </c>
      <c r="BE124" s="4">
        <v>99</v>
      </c>
      <c r="BF124" s="8">
        <v>6039.37</v>
      </c>
      <c r="BG124" s="7">
        <v>-0.9899</v>
      </c>
      <c r="BH124" s="7">
        <v>-0.9913</v>
      </c>
      <c r="BI124" s="7">
        <v>1</v>
      </c>
      <c r="BJ124" s="4">
        <v>1</v>
      </c>
      <c r="BK124" s="8">
        <v>52.79</v>
      </c>
      <c r="BL124" s="2" t="s">
        <v>2013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166</v>
      </c>
      <c r="BW124" s="2" t="s">
        <v>132</v>
      </c>
      <c r="BX124" s="2" t="s">
        <v>132</v>
      </c>
      <c r="BY124" s="2" t="s">
        <v>142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166</v>
      </c>
      <c r="CI124" s="2" t="s">
        <v>2014</v>
      </c>
      <c r="CJ124" s="2" t="s">
        <v>132</v>
      </c>
      <c r="CK124" s="2" t="s">
        <v>142</v>
      </c>
      <c r="CL124" s="2" t="s">
        <v>132</v>
      </c>
      <c r="CM124" s="4">
        <v>1</v>
      </c>
      <c r="CN124" s="8">
        <v>52.79</v>
      </c>
      <c r="CO124" s="4">
        <v>50</v>
      </c>
      <c r="CP124" s="8">
        <v>3194.2</v>
      </c>
      <c r="CQ124" s="7">
        <v>-0.98</v>
      </c>
      <c r="CR124" s="7">
        <v>-0.9835</v>
      </c>
      <c r="CS124" s="2" t="s">
        <v>140</v>
      </c>
      <c r="CT124" s="2" t="s">
        <v>166</v>
      </c>
      <c r="CU124" s="2" t="s">
        <v>1444</v>
      </c>
      <c r="CV124" s="2" t="s">
        <v>736</v>
      </c>
      <c r="CW124" s="2" t="s">
        <v>142</v>
      </c>
      <c r="CX124" s="2" t="s">
        <v>132</v>
      </c>
      <c r="CY124" s="4"/>
      <c r="CZ124" s="8"/>
      <c r="DA124" s="4">
        <v>5</v>
      </c>
      <c r="DB124" s="8">
        <v>277.15</v>
      </c>
      <c r="DC124" s="7">
        <v>-1</v>
      </c>
      <c r="DD124" s="7">
        <v>-1</v>
      </c>
      <c r="DE124" s="2" t="s">
        <v>140</v>
      </c>
      <c r="DF124" s="2" t="s">
        <v>166</v>
      </c>
      <c r="DG124" s="2" t="s">
        <v>229</v>
      </c>
      <c r="DH124" s="2" t="s">
        <v>367</v>
      </c>
      <c r="DI124" s="2" t="s">
        <v>142</v>
      </c>
      <c r="DJ124" s="2" t="s">
        <v>132</v>
      </c>
      <c r="DK124" s="4"/>
      <c r="DL124" s="8"/>
      <c r="DM124" s="4">
        <v>3</v>
      </c>
      <c r="DN124" s="8">
        <v>177.39</v>
      </c>
      <c r="DO124" s="7">
        <v>-1</v>
      </c>
      <c r="DP124" s="7">
        <v>-1</v>
      </c>
      <c r="DQ124" s="2" t="s">
        <v>140</v>
      </c>
      <c r="DR124" s="2" t="s">
        <v>166</v>
      </c>
      <c r="DS124" s="2" t="s">
        <v>548</v>
      </c>
      <c r="DT124" s="2" t="s">
        <v>475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166</v>
      </c>
      <c r="EE124" s="2" t="s">
        <v>197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>
        <v>20</v>
      </c>
      <c r="EL124" s="8">
        <v>1182.6</v>
      </c>
      <c r="EM124" s="7">
        <v>-1</v>
      </c>
      <c r="EN124" s="7">
        <v>-1</v>
      </c>
      <c r="EO124" s="2" t="s">
        <v>140</v>
      </c>
      <c r="EP124" s="2" t="s">
        <v>166</v>
      </c>
      <c r="EQ124" s="2" t="s">
        <v>261</v>
      </c>
      <c r="ER124" s="2" t="s">
        <v>758</v>
      </c>
      <c r="ES124" s="2" t="s">
        <v>142</v>
      </c>
      <c r="ET124" s="2" t="s">
        <v>132</v>
      </c>
      <c r="EU124" s="4"/>
      <c r="EV124" s="8"/>
      <c r="EW124" s="4">
        <v>16</v>
      </c>
      <c r="EX124" s="8">
        <v>886.88</v>
      </c>
      <c r="EY124" s="7">
        <v>-1</v>
      </c>
      <c r="EZ124" s="7">
        <v>-1</v>
      </c>
      <c r="FA124" s="2" t="s">
        <v>140</v>
      </c>
      <c r="FB124" s="2" t="s">
        <v>166</v>
      </c>
      <c r="FC124" s="2" t="s">
        <v>154</v>
      </c>
      <c r="FD124" s="2" t="s">
        <v>359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178</v>
      </c>
      <c r="FN124" s="2" t="s">
        <v>166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178</v>
      </c>
      <c r="FZ124" s="2" t="s">
        <v>166</v>
      </c>
      <c r="GA124" s="2" t="s">
        <v>132</v>
      </c>
      <c r="GB124" s="2" t="s">
        <v>132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178</v>
      </c>
      <c r="GL124" s="2" t="s">
        <v>166</v>
      </c>
      <c r="GM124" s="2" t="s">
        <v>132</v>
      </c>
      <c r="GN124" s="2" t="s">
        <v>132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178</v>
      </c>
      <c r="GX124" s="2" t="s">
        <v>166</v>
      </c>
      <c r="GY124" s="2" t="s">
        <v>132</v>
      </c>
      <c r="GZ124" s="2" t="s">
        <v>132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166</v>
      </c>
      <c r="HK124" s="2" t="s">
        <v>132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166</v>
      </c>
      <c r="HW124" s="2" t="s">
        <v>545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>
        <v>4</v>
      </c>
      <c r="ID124" s="8">
        <v>211.16</v>
      </c>
      <c r="IE124" s="7">
        <v>-1</v>
      </c>
      <c r="IF124" s="7">
        <v>-1</v>
      </c>
      <c r="IG124" s="2" t="s">
        <v>140</v>
      </c>
      <c r="IH124" s="2" t="s">
        <v>166</v>
      </c>
      <c r="II124" s="2" t="s">
        <v>1444</v>
      </c>
      <c r="IJ124" s="2" t="s">
        <v>444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166</v>
      </c>
      <c r="IU124" s="2" t="s">
        <v>208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178</v>
      </c>
      <c r="JF124" s="2" t="s">
        <v>166</v>
      </c>
      <c r="JG124" s="2" t="s">
        <v>132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178</v>
      </c>
      <c r="JR124" s="2" t="s">
        <v>166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>
        <v>1</v>
      </c>
      <c r="JZ124" s="8">
        <v>109.99</v>
      </c>
      <c r="KA124" s="7">
        <v>-1</v>
      </c>
      <c r="KB124" s="7">
        <v>-1</v>
      </c>
      <c r="KC124" s="2" t="s">
        <v>140</v>
      </c>
      <c r="KD124" s="2" t="s">
        <v>166</v>
      </c>
      <c r="KE124" s="2" t="s">
        <v>1444</v>
      </c>
      <c r="KF124" s="2" t="s">
        <v>459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166</v>
      </c>
      <c r="KQ124" s="2" t="s">
        <v>302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182</v>
      </c>
      <c r="LB124" s="2" t="s">
        <v>166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178</v>
      </c>
      <c r="LN124" s="2" t="s">
        <v>166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178</v>
      </c>
      <c r="LZ124" s="2" t="s">
        <v>166</v>
      </c>
      <c r="MA124" s="2" t="s">
        <v>132</v>
      </c>
      <c r="MB124" s="2" t="s">
        <v>132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159</v>
      </c>
      <c r="ML124" s="2" t="s">
        <v>166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178</v>
      </c>
      <c r="NV124" s="2" t="s">
        <v>166</v>
      </c>
      <c r="NW124" s="2" t="s">
        <v>132</v>
      </c>
      <c r="NX124" s="2" t="s">
        <v>132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181</v>
      </c>
      <c r="OT124" s="2" t="s">
        <v>166</v>
      </c>
      <c r="OU124" s="2" t="s">
        <v>132</v>
      </c>
      <c r="OV124" s="2" t="s">
        <v>132</v>
      </c>
      <c r="OW124" s="2" t="s">
        <v>142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178</v>
      </c>
      <c r="PF124" s="2" t="s">
        <v>166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178</v>
      </c>
      <c r="PR124" s="2" t="s">
        <v>166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178</v>
      </c>
      <c r="QP124" s="2" t="s">
        <v>166</v>
      </c>
      <c r="QQ124" s="2" t="s">
        <v>132</v>
      </c>
      <c r="QR124" s="2" t="s">
        <v>132</v>
      </c>
      <c r="QS124" s="2" t="s">
        <v>142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178</v>
      </c>
      <c r="RB124" s="2" t="s">
        <v>166</v>
      </c>
      <c r="RC124" s="2" t="s">
        <v>132</v>
      </c>
      <c r="RD124" s="2" t="s">
        <v>132</v>
      </c>
      <c r="RE124" s="2" t="s">
        <v>142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178</v>
      </c>
      <c r="RN124" s="2" t="s">
        <v>166</v>
      </c>
      <c r="RO124" s="2" t="s">
        <v>132</v>
      </c>
      <c r="RP124" s="2" t="s">
        <v>132</v>
      </c>
      <c r="RQ124" s="2" t="s">
        <v>142</v>
      </c>
      <c r="RR124" s="2" t="s">
        <v>132</v>
      </c>
    </row>
    <row r="125">
      <c r="A125" s="2" t="s">
        <v>2015</v>
      </c>
      <c r="B125" s="2" t="s">
        <v>121</v>
      </c>
      <c r="C125" s="2" t="s">
        <v>122</v>
      </c>
      <c r="D125" s="2" t="s">
        <v>1104</v>
      </c>
      <c r="E125" s="2" t="s">
        <v>1105</v>
      </c>
      <c r="F125" s="2" t="s">
        <v>2016</v>
      </c>
      <c r="G125" s="2" t="s">
        <v>2016</v>
      </c>
      <c r="H125" s="2" t="s">
        <v>2016</v>
      </c>
      <c r="I125" s="2" t="s">
        <v>2017</v>
      </c>
      <c r="J125" s="2" t="s">
        <v>127</v>
      </c>
      <c r="K125" s="2" t="s">
        <v>1326</v>
      </c>
      <c r="L125" s="3">
        <v>18.31</v>
      </c>
      <c r="M125" s="3">
        <v>19.23</v>
      </c>
      <c r="N125" s="3">
        <v>44.99</v>
      </c>
      <c r="O125" s="2" t="s">
        <v>421</v>
      </c>
      <c r="P125" s="2" t="s">
        <v>422</v>
      </c>
      <c r="Q125" s="2" t="s">
        <v>131</v>
      </c>
      <c r="R125" s="2" t="s">
        <v>132</v>
      </c>
      <c r="S125" s="2" t="s">
        <v>2018</v>
      </c>
      <c r="T125" s="2" t="s">
        <v>132</v>
      </c>
      <c r="U125" s="2" t="s">
        <v>315</v>
      </c>
      <c r="V125" s="2" t="s">
        <v>1008</v>
      </c>
      <c r="W125" s="2" t="s">
        <v>441</v>
      </c>
      <c r="X125" s="2" t="s">
        <v>132</v>
      </c>
      <c r="Y125" s="2" t="s">
        <v>2019</v>
      </c>
      <c r="Z125" s="4"/>
      <c r="AA125" s="4">
        <f>=ROUNDDOWN({0},0)</f>
      </c>
      <c r="AB125" s="5">
        <v>0.2</v>
      </c>
      <c r="AC125" s="2" t="s">
        <v>132</v>
      </c>
      <c r="AD125" s="4"/>
      <c r="AE125" s="4"/>
      <c r="AF125" s="6">
        <v>63</v>
      </c>
      <c r="AG125" s="6"/>
      <c r="AH125" s="7">
        <v>0.2164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2</v>
      </c>
      <c r="AQ125" s="8">
        <v>51.28</v>
      </c>
      <c r="AR125" s="4">
        <v>211</v>
      </c>
      <c r="AS125" s="8">
        <v>4427.57</v>
      </c>
      <c r="AT125" s="7">
        <v>-0.9905</v>
      </c>
      <c r="AU125" s="7">
        <v>-0.9884</v>
      </c>
      <c r="AV125" s="4">
        <v>2</v>
      </c>
      <c r="AW125" s="8">
        <v>51.28</v>
      </c>
      <c r="AX125" s="4">
        <v>211</v>
      </c>
      <c r="AY125" s="8">
        <v>4427.57</v>
      </c>
      <c r="AZ125" s="7">
        <v>-0.9905</v>
      </c>
      <c r="BA125" s="7">
        <v>-0.9884</v>
      </c>
      <c r="BB125" s="7">
        <v>1</v>
      </c>
      <c r="BC125" s="4">
        <v>2</v>
      </c>
      <c r="BD125" s="8">
        <v>51.28</v>
      </c>
      <c r="BE125" s="4">
        <v>211</v>
      </c>
      <c r="BF125" s="8">
        <v>4427.57</v>
      </c>
      <c r="BG125" s="7">
        <v>-0.9905</v>
      </c>
      <c r="BH125" s="7">
        <v>-0.9884</v>
      </c>
      <c r="BI125" s="7">
        <v>1</v>
      </c>
      <c r="BJ125" s="4">
        <v>2</v>
      </c>
      <c r="BK125" s="8">
        <v>51.28</v>
      </c>
      <c r="BL125" s="2" t="s">
        <v>2020</v>
      </c>
      <c r="BM125" s="7">
        <v>1</v>
      </c>
      <c r="BN125" s="7">
        <v>1</v>
      </c>
      <c r="BO125" s="4"/>
      <c r="BP125" s="8"/>
      <c r="BQ125" s="4">
        <v>22</v>
      </c>
      <c r="BR125" s="8">
        <v>425.04</v>
      </c>
      <c r="BS125" s="7">
        <v>-1</v>
      </c>
      <c r="BT125" s="7">
        <v>-1</v>
      </c>
      <c r="BU125" s="2" t="s">
        <v>140</v>
      </c>
      <c r="BV125" s="2" t="s">
        <v>166</v>
      </c>
      <c r="BW125" s="2" t="s">
        <v>132</v>
      </c>
      <c r="BX125" s="2" t="s">
        <v>730</v>
      </c>
      <c r="BY125" s="2" t="s">
        <v>142</v>
      </c>
      <c r="BZ125" s="2" t="s">
        <v>132</v>
      </c>
      <c r="CA125" s="4"/>
      <c r="CB125" s="8"/>
      <c r="CC125" s="4">
        <v>6</v>
      </c>
      <c r="CD125" s="8">
        <v>114.96</v>
      </c>
      <c r="CE125" s="7">
        <v>-1</v>
      </c>
      <c r="CF125" s="7">
        <v>-1</v>
      </c>
      <c r="CG125" s="2" t="s">
        <v>140</v>
      </c>
      <c r="CH125" s="2" t="s">
        <v>166</v>
      </c>
      <c r="CI125" s="2" t="s">
        <v>143</v>
      </c>
      <c r="CJ125" s="2" t="s">
        <v>2021</v>
      </c>
      <c r="CK125" s="2" t="s">
        <v>142</v>
      </c>
      <c r="CL125" s="2" t="s">
        <v>132</v>
      </c>
      <c r="CM125" s="4">
        <v>2</v>
      </c>
      <c r="CN125" s="8">
        <v>51.28</v>
      </c>
      <c r="CO125" s="4">
        <v>40</v>
      </c>
      <c r="CP125" s="8">
        <v>995.33</v>
      </c>
      <c r="CQ125" s="7">
        <v>-0.95</v>
      </c>
      <c r="CR125" s="7">
        <v>-0.9485</v>
      </c>
      <c r="CS125" s="2" t="s">
        <v>140</v>
      </c>
      <c r="CT125" s="2" t="s">
        <v>166</v>
      </c>
      <c r="CU125" s="2" t="s">
        <v>2019</v>
      </c>
      <c r="CV125" s="2" t="s">
        <v>2022</v>
      </c>
      <c r="CW125" s="2" t="s">
        <v>142</v>
      </c>
      <c r="CX125" s="2" t="s">
        <v>132</v>
      </c>
      <c r="CY125" s="4"/>
      <c r="CZ125" s="8"/>
      <c r="DA125" s="4">
        <v>62</v>
      </c>
      <c r="DB125" s="8">
        <v>1234.42</v>
      </c>
      <c r="DC125" s="7">
        <v>-1</v>
      </c>
      <c r="DD125" s="7">
        <v>-1</v>
      </c>
      <c r="DE125" s="2" t="s">
        <v>140</v>
      </c>
      <c r="DF125" s="2" t="s">
        <v>166</v>
      </c>
      <c r="DG125" s="2" t="s">
        <v>146</v>
      </c>
      <c r="DH125" s="2" t="s">
        <v>153</v>
      </c>
      <c r="DI125" s="2" t="s">
        <v>142</v>
      </c>
      <c r="DJ125" s="2" t="s">
        <v>132</v>
      </c>
      <c r="DK125" s="4"/>
      <c r="DL125" s="8"/>
      <c r="DM125" s="4">
        <v>40</v>
      </c>
      <c r="DN125" s="8">
        <v>809.6</v>
      </c>
      <c r="DO125" s="7">
        <v>-1</v>
      </c>
      <c r="DP125" s="7">
        <v>-1</v>
      </c>
      <c r="DQ125" s="2" t="s">
        <v>140</v>
      </c>
      <c r="DR125" s="2" t="s">
        <v>166</v>
      </c>
      <c r="DS125" s="2" t="s">
        <v>1708</v>
      </c>
      <c r="DT125" s="2" t="s">
        <v>1017</v>
      </c>
      <c r="DU125" s="2" t="s">
        <v>142</v>
      </c>
      <c r="DV125" s="2" t="s">
        <v>132</v>
      </c>
      <c r="DW125" s="4"/>
      <c r="DX125" s="8"/>
      <c r="DY125" s="4">
        <v>3</v>
      </c>
      <c r="DZ125" s="8">
        <v>64.32</v>
      </c>
      <c r="EA125" s="7">
        <v>-1</v>
      </c>
      <c r="EB125" s="7">
        <v>-1</v>
      </c>
      <c r="EC125" s="2" t="s">
        <v>140</v>
      </c>
      <c r="ED125" s="2" t="s">
        <v>166</v>
      </c>
      <c r="EE125" s="2" t="s">
        <v>627</v>
      </c>
      <c r="EF125" s="2" t="s">
        <v>152</v>
      </c>
      <c r="EG125" s="2" t="s">
        <v>142</v>
      </c>
      <c r="EH125" s="2" t="s">
        <v>132</v>
      </c>
      <c r="EI125" s="4"/>
      <c r="EJ125" s="8"/>
      <c r="EK125" s="4">
        <v>10</v>
      </c>
      <c r="EL125" s="8">
        <v>214.4</v>
      </c>
      <c r="EM125" s="7">
        <v>-1</v>
      </c>
      <c r="EN125" s="7">
        <v>-1</v>
      </c>
      <c r="EO125" s="2" t="s">
        <v>140</v>
      </c>
      <c r="EP125" s="2" t="s">
        <v>166</v>
      </c>
      <c r="EQ125" s="2" t="s">
        <v>152</v>
      </c>
      <c r="ER125" s="2" t="s">
        <v>2023</v>
      </c>
      <c r="ES125" s="2" t="s">
        <v>142</v>
      </c>
      <c r="ET125" s="2" t="s">
        <v>132</v>
      </c>
      <c r="EU125" s="4"/>
      <c r="EV125" s="8"/>
      <c r="EW125" s="4">
        <v>3</v>
      </c>
      <c r="EX125" s="8">
        <v>58.9</v>
      </c>
      <c r="EY125" s="7">
        <v>-1</v>
      </c>
      <c r="EZ125" s="7">
        <v>-1</v>
      </c>
      <c r="FA125" s="2" t="s">
        <v>140</v>
      </c>
      <c r="FB125" s="2" t="s">
        <v>166</v>
      </c>
      <c r="FC125" s="2" t="s">
        <v>154</v>
      </c>
      <c r="FD125" s="2" t="s">
        <v>967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166</v>
      </c>
      <c r="FO125" s="2" t="s">
        <v>329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178</v>
      </c>
      <c r="FZ125" s="2" t="s">
        <v>166</v>
      </c>
      <c r="GA125" s="2" t="s">
        <v>132</v>
      </c>
      <c r="GB125" s="2" t="s">
        <v>132</v>
      </c>
      <c r="GC125" s="2" t="s">
        <v>142</v>
      </c>
      <c r="GD125" s="2" t="s">
        <v>132</v>
      </c>
      <c r="GE125" s="4"/>
      <c r="GF125" s="8"/>
      <c r="GG125" s="4">
        <v>5</v>
      </c>
      <c r="GH125" s="8">
        <v>99.55</v>
      </c>
      <c r="GI125" s="7">
        <v>-1</v>
      </c>
      <c r="GJ125" s="7">
        <v>-1</v>
      </c>
      <c r="GK125" s="2" t="s">
        <v>140</v>
      </c>
      <c r="GL125" s="2" t="s">
        <v>166</v>
      </c>
      <c r="GM125" s="2" t="s">
        <v>522</v>
      </c>
      <c r="GN125" s="2" t="s">
        <v>2024</v>
      </c>
      <c r="GO125" s="2" t="s">
        <v>142</v>
      </c>
      <c r="GP125" s="2" t="s">
        <v>132</v>
      </c>
      <c r="GQ125" s="4"/>
      <c r="GR125" s="8"/>
      <c r="GS125" s="4">
        <v>6</v>
      </c>
      <c r="GT125" s="8">
        <v>115.38</v>
      </c>
      <c r="GU125" s="7">
        <v>-1</v>
      </c>
      <c r="GV125" s="7">
        <v>-1</v>
      </c>
      <c r="GW125" s="2" t="s">
        <v>140</v>
      </c>
      <c r="GX125" s="2" t="s">
        <v>166</v>
      </c>
      <c r="GY125" s="2" t="s">
        <v>334</v>
      </c>
      <c r="GZ125" s="2" t="s">
        <v>2025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181</v>
      </c>
      <c r="HJ125" s="2" t="s">
        <v>166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165</v>
      </c>
      <c r="HV125" s="2" t="s">
        <v>166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140</v>
      </c>
      <c r="IH125" s="2" t="s">
        <v>166</v>
      </c>
      <c r="II125" s="2" t="s">
        <v>167</v>
      </c>
      <c r="IJ125" s="2" t="s">
        <v>809</v>
      </c>
      <c r="IK125" s="2" t="s">
        <v>142</v>
      </c>
      <c r="IL125" s="2" t="s">
        <v>132</v>
      </c>
      <c r="IM125" s="4"/>
      <c r="IN125" s="8"/>
      <c r="IO125" s="4">
        <v>3</v>
      </c>
      <c r="IP125" s="8">
        <v>62.31</v>
      </c>
      <c r="IQ125" s="7">
        <v>-1</v>
      </c>
      <c r="IR125" s="7">
        <v>-1</v>
      </c>
      <c r="IS125" s="2" t="s">
        <v>140</v>
      </c>
      <c r="IT125" s="2" t="s">
        <v>166</v>
      </c>
      <c r="IU125" s="2" t="s">
        <v>614</v>
      </c>
      <c r="IV125" s="2" t="s">
        <v>500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178</v>
      </c>
      <c r="JF125" s="2" t="s">
        <v>166</v>
      </c>
      <c r="JG125" s="2" t="s">
        <v>132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165</v>
      </c>
      <c r="JR125" s="2" t="s">
        <v>166</v>
      </c>
      <c r="JS125" s="2" t="s">
        <v>300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>
        <v>1</v>
      </c>
      <c r="JZ125" s="8">
        <v>22.49</v>
      </c>
      <c r="KA125" s="7">
        <v>-1</v>
      </c>
      <c r="KB125" s="7">
        <v>-1</v>
      </c>
      <c r="KC125" s="2" t="s">
        <v>140</v>
      </c>
      <c r="KD125" s="2" t="s">
        <v>166</v>
      </c>
      <c r="KE125" s="2" t="s">
        <v>2019</v>
      </c>
      <c r="KF125" s="2" t="s">
        <v>1483</v>
      </c>
      <c r="KG125" s="2" t="s">
        <v>142</v>
      </c>
      <c r="KH125" s="2" t="s">
        <v>132</v>
      </c>
      <c r="KI125" s="4"/>
      <c r="KJ125" s="8"/>
      <c r="KK125" s="4">
        <v>1</v>
      </c>
      <c r="KL125" s="8">
        <v>20.76</v>
      </c>
      <c r="KM125" s="7">
        <v>-1</v>
      </c>
      <c r="KN125" s="7">
        <v>-1</v>
      </c>
      <c r="KO125" s="2" t="s">
        <v>140</v>
      </c>
      <c r="KP125" s="2" t="s">
        <v>166</v>
      </c>
      <c r="KQ125" s="2" t="s">
        <v>575</v>
      </c>
      <c r="KR125" s="2" t="s">
        <v>1469</v>
      </c>
      <c r="KS125" s="2" t="s">
        <v>142</v>
      </c>
      <c r="KT125" s="2" t="s">
        <v>132</v>
      </c>
      <c r="KU125" s="4"/>
      <c r="KV125" s="8"/>
      <c r="KW125" s="4">
        <v>8</v>
      </c>
      <c r="KX125" s="8">
        <v>169.92</v>
      </c>
      <c r="KY125" s="7">
        <v>-1</v>
      </c>
      <c r="KZ125" s="7">
        <v>-1</v>
      </c>
      <c r="LA125" s="2" t="s">
        <v>140</v>
      </c>
      <c r="LB125" s="2" t="s">
        <v>166</v>
      </c>
      <c r="LC125" s="2" t="s">
        <v>304</v>
      </c>
      <c r="LD125" s="2" t="s">
        <v>2026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178</v>
      </c>
      <c r="LN125" s="2" t="s">
        <v>166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>
        <v>1</v>
      </c>
      <c r="LV125" s="8">
        <v>20.19</v>
      </c>
      <c r="LW125" s="7">
        <v>-1</v>
      </c>
      <c r="LX125" s="7">
        <v>-1</v>
      </c>
      <c r="LY125" s="2" t="s">
        <v>140</v>
      </c>
      <c r="LZ125" s="2" t="s">
        <v>166</v>
      </c>
      <c r="MA125" s="2" t="s">
        <v>713</v>
      </c>
      <c r="MB125" s="2" t="s">
        <v>2027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159</v>
      </c>
      <c r="ML125" s="2" t="s">
        <v>166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178</v>
      </c>
      <c r="NV125" s="2" t="s">
        <v>166</v>
      </c>
      <c r="NW125" s="2" t="s">
        <v>132</v>
      </c>
      <c r="NX125" s="2" t="s">
        <v>132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181</v>
      </c>
      <c r="OT125" s="2" t="s">
        <v>166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181</v>
      </c>
      <c r="PF125" s="2" t="s">
        <v>166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178</v>
      </c>
      <c r="PR125" s="2" t="s">
        <v>166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159</v>
      </c>
      <c r="RB125" s="2" t="s">
        <v>166</v>
      </c>
      <c r="RC125" s="2" t="s">
        <v>132</v>
      </c>
      <c r="RD125" s="2" t="s">
        <v>132</v>
      </c>
      <c r="RE125" s="2" t="s">
        <v>142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178</v>
      </c>
      <c r="RN125" s="2" t="s">
        <v>166</v>
      </c>
      <c r="RO125" s="2" t="s">
        <v>132</v>
      </c>
      <c r="RP125" s="2" t="s">
        <v>132</v>
      </c>
      <c r="RQ125" s="2" t="s">
        <v>142</v>
      </c>
      <c r="RR125" s="2" t="s">
        <v>132</v>
      </c>
    </row>
    <row r="126">
      <c r="A126" s="2" t="s">
        <v>2028</v>
      </c>
      <c r="B126" s="2" t="s">
        <v>121</v>
      </c>
      <c r="C126" s="2" t="s">
        <v>122</v>
      </c>
      <c r="D126" s="2" t="s">
        <v>1104</v>
      </c>
      <c r="E126" s="2" t="s">
        <v>1105</v>
      </c>
      <c r="F126" s="2" t="s">
        <v>2029</v>
      </c>
      <c r="G126" s="2" t="s">
        <v>2029</v>
      </c>
      <c r="H126" s="2" t="s">
        <v>2029</v>
      </c>
      <c r="I126" s="2" t="s">
        <v>2030</v>
      </c>
      <c r="J126" s="2" t="s">
        <v>127</v>
      </c>
      <c r="K126" s="2" t="s">
        <v>2031</v>
      </c>
      <c r="L126" s="3">
        <v>16.8</v>
      </c>
      <c r="M126" s="3">
        <v>17.64</v>
      </c>
      <c r="N126" s="3">
        <v>39.99</v>
      </c>
      <c r="O126" s="2" t="s">
        <v>421</v>
      </c>
      <c r="P126" s="2" t="s">
        <v>801</v>
      </c>
      <c r="Q126" s="2" t="s">
        <v>131</v>
      </c>
      <c r="R126" s="2" t="s">
        <v>132</v>
      </c>
      <c r="S126" s="2" t="s">
        <v>2032</v>
      </c>
      <c r="T126" s="2" t="s">
        <v>132</v>
      </c>
      <c r="U126" s="2" t="s">
        <v>315</v>
      </c>
      <c r="V126" s="2" t="s">
        <v>135</v>
      </c>
      <c r="W126" s="2" t="s">
        <v>441</v>
      </c>
      <c r="X126" s="2" t="s">
        <v>2033</v>
      </c>
      <c r="Y126" s="2" t="s">
        <v>1642</v>
      </c>
      <c r="Z126" s="4"/>
      <c r="AA126" s="4">
        <f>=ROUNDDOWN({0},0)</f>
      </c>
      <c r="AB126" s="5">
        <v>0.3</v>
      </c>
      <c r="AC126" s="2" t="s">
        <v>132</v>
      </c>
      <c r="AD126" s="4"/>
      <c r="AE126" s="4"/>
      <c r="AF126" s="6"/>
      <c r="AG126" s="6"/>
      <c r="AH126" s="7">
        <v>0.0685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1</v>
      </c>
      <c r="AQ126" s="8">
        <v>18.82</v>
      </c>
      <c r="AR126" s="4"/>
      <c r="AS126" s="8"/>
      <c r="AT126" s="7"/>
      <c r="AU126" s="7"/>
      <c r="AV126" s="4">
        <v>1</v>
      </c>
      <c r="AW126" s="8">
        <v>18.82</v>
      </c>
      <c r="AX126" s="4"/>
      <c r="AY126" s="8"/>
      <c r="AZ126" s="7"/>
      <c r="BA126" s="7"/>
      <c r="BB126" s="7">
        <v>1</v>
      </c>
      <c r="BC126" s="4">
        <v>1</v>
      </c>
      <c r="BD126" s="8">
        <v>18.82</v>
      </c>
      <c r="BE126" s="4"/>
      <c r="BF126" s="8"/>
      <c r="BG126" s="7"/>
      <c r="BH126" s="7"/>
      <c r="BI126" s="7">
        <v>1</v>
      </c>
      <c r="BJ126" s="4">
        <v>1</v>
      </c>
      <c r="BK126" s="8">
        <v>18.82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166</v>
      </c>
      <c r="BW126" s="2" t="s">
        <v>132</v>
      </c>
      <c r="BX126" s="2" t="s">
        <v>1861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166</v>
      </c>
      <c r="CI126" s="2" t="s">
        <v>1645</v>
      </c>
      <c r="CJ126" s="2" t="s">
        <v>2034</v>
      </c>
      <c r="CK126" s="2" t="s">
        <v>142</v>
      </c>
      <c r="CL126" s="2" t="s">
        <v>132</v>
      </c>
      <c r="CM126" s="4">
        <v>1</v>
      </c>
      <c r="CN126" s="8">
        <v>18.82</v>
      </c>
      <c r="CO126" s="4"/>
      <c r="CP126" s="8"/>
      <c r="CQ126" s="7"/>
      <c r="CR126" s="7"/>
      <c r="CS126" s="2" t="s">
        <v>140</v>
      </c>
      <c r="CT126" s="2" t="s">
        <v>166</v>
      </c>
      <c r="CU126" s="2" t="s">
        <v>1690</v>
      </c>
      <c r="CV126" s="2" t="s">
        <v>1430</v>
      </c>
      <c r="CW126" s="2" t="s">
        <v>142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166</v>
      </c>
      <c r="DG126" s="2" t="s">
        <v>933</v>
      </c>
      <c r="DH126" s="2" t="s">
        <v>1203</v>
      </c>
      <c r="DI126" s="2" t="s">
        <v>142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166</v>
      </c>
      <c r="DS126" s="2" t="s">
        <v>1235</v>
      </c>
      <c r="DT126" s="2" t="s">
        <v>1646</v>
      </c>
      <c r="DU126" s="2" t="s">
        <v>142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166</v>
      </c>
      <c r="EE126" s="2" t="s">
        <v>1203</v>
      </c>
      <c r="EF126" s="2" t="s">
        <v>949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166</v>
      </c>
      <c r="EQ126" s="2" t="s">
        <v>986</v>
      </c>
      <c r="ER126" s="2" t="s">
        <v>132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166</v>
      </c>
      <c r="FC126" s="2" t="s">
        <v>1123</v>
      </c>
      <c r="FD126" s="2" t="s">
        <v>1133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178</v>
      </c>
      <c r="FN126" s="2" t="s">
        <v>166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178</v>
      </c>
      <c r="FZ126" s="2" t="s">
        <v>166</v>
      </c>
      <c r="GA126" s="2" t="s">
        <v>132</v>
      </c>
      <c r="GB126" s="2" t="s">
        <v>132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166</v>
      </c>
      <c r="GM126" s="2" t="s">
        <v>1241</v>
      </c>
      <c r="GN126" s="2" t="s">
        <v>1234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132</v>
      </c>
      <c r="GX126" s="2" t="s">
        <v>132</v>
      </c>
      <c r="GY126" s="2" t="s">
        <v>132</v>
      </c>
      <c r="GZ126" s="2" t="s">
        <v>132</v>
      </c>
      <c r="HA126" s="2" t="s">
        <v>132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181</v>
      </c>
      <c r="HJ126" s="2" t="s">
        <v>166</v>
      </c>
      <c r="HK126" s="2" t="s">
        <v>132</v>
      </c>
      <c r="HL126" s="2" t="s">
        <v>132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178</v>
      </c>
      <c r="HV126" s="2" t="s">
        <v>166</v>
      </c>
      <c r="HW126" s="2" t="s">
        <v>132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166</v>
      </c>
      <c r="II126" s="2" t="s">
        <v>1465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178</v>
      </c>
      <c r="IT126" s="2" t="s">
        <v>166</v>
      </c>
      <c r="IU126" s="2" t="s">
        <v>132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178</v>
      </c>
      <c r="JF126" s="2" t="s">
        <v>166</v>
      </c>
      <c r="JG126" s="2" t="s">
        <v>132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178</v>
      </c>
      <c r="JR126" s="2" t="s">
        <v>166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166</v>
      </c>
      <c r="KE126" s="2" t="s">
        <v>1690</v>
      </c>
      <c r="KF126" s="2" t="s">
        <v>949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178</v>
      </c>
      <c r="KP126" s="2" t="s">
        <v>166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140</v>
      </c>
      <c r="LB126" s="2" t="s">
        <v>166</v>
      </c>
      <c r="LC126" s="2" t="s">
        <v>1314</v>
      </c>
      <c r="LD126" s="2" t="s">
        <v>2035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178</v>
      </c>
      <c r="LN126" s="2" t="s">
        <v>166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159</v>
      </c>
      <c r="ML126" s="2" t="s">
        <v>166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178</v>
      </c>
      <c r="NV126" s="2" t="s">
        <v>166</v>
      </c>
      <c r="NW126" s="2" t="s">
        <v>132</v>
      </c>
      <c r="NX126" s="2" t="s">
        <v>132</v>
      </c>
      <c r="NY126" s="2" t="s">
        <v>142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178</v>
      </c>
      <c r="PF126" s="2" t="s">
        <v>166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178</v>
      </c>
      <c r="PR126" s="2" t="s">
        <v>166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178</v>
      </c>
      <c r="RB126" s="2" t="s">
        <v>166</v>
      </c>
      <c r="RC126" s="2" t="s">
        <v>132</v>
      </c>
      <c r="RD126" s="2" t="s">
        <v>132</v>
      </c>
      <c r="RE126" s="2" t="s">
        <v>142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178</v>
      </c>
      <c r="RN126" s="2" t="s">
        <v>166</v>
      </c>
      <c r="RO126" s="2" t="s">
        <v>132</v>
      </c>
      <c r="RP126" s="2" t="s">
        <v>132</v>
      </c>
      <c r="RQ126" s="2" t="s">
        <v>142</v>
      </c>
      <c r="RR126" s="2" t="s">
        <v>132</v>
      </c>
    </row>
    <row r="127">
      <c r="A127" s="2" t="s">
        <v>2036</v>
      </c>
      <c r="B127" s="2" t="s">
        <v>121</v>
      </c>
      <c r="C127" s="2" t="s">
        <v>122</v>
      </c>
      <c r="D127" s="2" t="s">
        <v>1104</v>
      </c>
      <c r="E127" s="2" t="s">
        <v>1105</v>
      </c>
      <c r="F127" s="2" t="s">
        <v>2037</v>
      </c>
      <c r="G127" s="2" t="s">
        <v>2037</v>
      </c>
      <c r="H127" s="2" t="s">
        <v>2037</v>
      </c>
      <c r="I127" s="2" t="s">
        <v>2038</v>
      </c>
      <c r="J127" s="2" t="s">
        <v>127</v>
      </c>
      <c r="K127" s="2" t="s">
        <v>1451</v>
      </c>
      <c r="L127" s="3">
        <v>36.33</v>
      </c>
      <c r="M127" s="3">
        <v>38.15</v>
      </c>
      <c r="N127" s="3">
        <v>79.99</v>
      </c>
      <c r="O127" s="2" t="s">
        <v>421</v>
      </c>
      <c r="P127" s="2" t="s">
        <v>422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134</v>
      </c>
      <c r="V127" s="2" t="s">
        <v>815</v>
      </c>
      <c r="W127" s="2" t="s">
        <v>247</v>
      </c>
      <c r="X127" s="2" t="s">
        <v>132</v>
      </c>
      <c r="Y127" s="2" t="s">
        <v>1033</v>
      </c>
      <c r="Z127" s="4"/>
      <c r="AA127" s="4">
        <f>=ROUNDDOWN({0},0)</f>
      </c>
      <c r="AB127" s="5"/>
      <c r="AC127" s="2" t="s">
        <v>132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/>
      <c r="AQ127" s="8"/>
      <c r="AR127" s="4">
        <v>10</v>
      </c>
      <c r="AS127" s="8">
        <v>435.61</v>
      </c>
      <c r="AT127" s="7">
        <v>-1</v>
      </c>
      <c r="AU127" s="7">
        <v>-1</v>
      </c>
      <c r="AV127" s="4"/>
      <c r="AW127" s="8"/>
      <c r="AX127" s="4">
        <v>10</v>
      </c>
      <c r="AY127" s="8">
        <v>435.61</v>
      </c>
      <c r="AZ127" s="7">
        <v>-1</v>
      </c>
      <c r="BA127" s="7">
        <v>-1</v>
      </c>
      <c r="BB127" s="7"/>
      <c r="BC127" s="4"/>
      <c r="BD127" s="8"/>
      <c r="BE127" s="4">
        <v>10</v>
      </c>
      <c r="BF127" s="8">
        <v>435.61</v>
      </c>
      <c r="BG127" s="7">
        <v>-1</v>
      </c>
      <c r="BH127" s="7">
        <v>-1</v>
      </c>
      <c r="BI127" s="7"/>
      <c r="BJ127" s="4"/>
      <c r="BK127" s="8"/>
      <c r="BL127" s="2" t="s">
        <v>2039</v>
      </c>
      <c r="BM127" s="7"/>
      <c r="BN127" s="7"/>
      <c r="BO127" s="4"/>
      <c r="BP127" s="8"/>
      <c r="BQ127" s="4"/>
      <c r="BR127" s="8"/>
      <c r="BS127" s="7"/>
      <c r="BT127" s="7"/>
      <c r="BU127" s="2" t="s">
        <v>558</v>
      </c>
      <c r="BV127" s="2" t="s">
        <v>166</v>
      </c>
      <c r="BW127" s="2" t="s">
        <v>561</v>
      </c>
      <c r="BX127" s="2" t="s">
        <v>2040</v>
      </c>
      <c r="BY127" s="2" t="s">
        <v>142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140</v>
      </c>
      <c r="CH127" s="2" t="s">
        <v>166</v>
      </c>
      <c r="CI127" s="2" t="s">
        <v>143</v>
      </c>
      <c r="CJ127" s="2" t="s">
        <v>1653</v>
      </c>
      <c r="CK127" s="2" t="s">
        <v>142</v>
      </c>
      <c r="CL127" s="2" t="s">
        <v>132</v>
      </c>
      <c r="CM127" s="4"/>
      <c r="CN127" s="8"/>
      <c r="CO127" s="4">
        <v>7</v>
      </c>
      <c r="CP127" s="8">
        <v>314.05</v>
      </c>
      <c r="CQ127" s="7">
        <v>-1</v>
      </c>
      <c r="CR127" s="7">
        <v>-1</v>
      </c>
      <c r="CS127" s="2" t="s">
        <v>140</v>
      </c>
      <c r="CT127" s="2" t="s">
        <v>166</v>
      </c>
      <c r="CU127" s="2" t="s">
        <v>1033</v>
      </c>
      <c r="CV127" s="2" t="s">
        <v>627</v>
      </c>
      <c r="CW127" s="2" t="s">
        <v>142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165</v>
      </c>
      <c r="DF127" s="2" t="s">
        <v>166</v>
      </c>
      <c r="DG127" s="2" t="s">
        <v>132</v>
      </c>
      <c r="DH127" s="2" t="s">
        <v>132</v>
      </c>
      <c r="DI127" s="2" t="s">
        <v>142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140</v>
      </c>
      <c r="DR127" s="2" t="s">
        <v>166</v>
      </c>
      <c r="DS127" s="2" t="s">
        <v>148</v>
      </c>
      <c r="DT127" s="2" t="s">
        <v>806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166</v>
      </c>
      <c r="EE127" s="2" t="s">
        <v>517</v>
      </c>
      <c r="EF127" s="2" t="s">
        <v>290</v>
      </c>
      <c r="EG127" s="2" t="s">
        <v>142</v>
      </c>
      <c r="EH127" s="2" t="s">
        <v>132</v>
      </c>
      <c r="EI127" s="4"/>
      <c r="EJ127" s="8"/>
      <c r="EK127" s="4">
        <v>1</v>
      </c>
      <c r="EL127" s="8">
        <v>42.54</v>
      </c>
      <c r="EM127" s="7">
        <v>-1</v>
      </c>
      <c r="EN127" s="7">
        <v>-1</v>
      </c>
      <c r="EO127" s="2" t="s">
        <v>140</v>
      </c>
      <c r="EP127" s="2" t="s">
        <v>166</v>
      </c>
      <c r="EQ127" s="2" t="s">
        <v>519</v>
      </c>
      <c r="ER127" s="2" t="s">
        <v>619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427</v>
      </c>
      <c r="FB127" s="2" t="s">
        <v>166</v>
      </c>
      <c r="FC127" s="2" t="s">
        <v>132</v>
      </c>
      <c r="FD127" s="2" t="s">
        <v>132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166</v>
      </c>
      <c r="FO127" s="2" t="s">
        <v>292</v>
      </c>
      <c r="FP127" s="2" t="s">
        <v>132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178</v>
      </c>
      <c r="FZ127" s="2" t="s">
        <v>166</v>
      </c>
      <c r="GA127" s="2" t="s">
        <v>132</v>
      </c>
      <c r="GB127" s="2" t="s">
        <v>132</v>
      </c>
      <c r="GC127" s="2" t="s">
        <v>142</v>
      </c>
      <c r="GD127" s="2" t="s">
        <v>132</v>
      </c>
      <c r="GE127" s="4"/>
      <c r="GF127" s="8"/>
      <c r="GG127" s="4">
        <v>2</v>
      </c>
      <c r="GH127" s="8">
        <v>79.02</v>
      </c>
      <c r="GI127" s="7">
        <v>-1</v>
      </c>
      <c r="GJ127" s="7">
        <v>-1</v>
      </c>
      <c r="GK127" s="2" t="s">
        <v>140</v>
      </c>
      <c r="GL127" s="2" t="s">
        <v>166</v>
      </c>
      <c r="GM127" s="2" t="s">
        <v>522</v>
      </c>
      <c r="GN127" s="2" t="s">
        <v>678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166</v>
      </c>
      <c r="GY127" s="2" t="s">
        <v>334</v>
      </c>
      <c r="GZ127" s="2" t="s">
        <v>132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181</v>
      </c>
      <c r="HJ127" s="2" t="s">
        <v>166</v>
      </c>
      <c r="HK127" s="2" t="s">
        <v>132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165</v>
      </c>
      <c r="HV127" s="2" t="s">
        <v>166</v>
      </c>
      <c r="HW127" s="2" t="s">
        <v>132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140</v>
      </c>
      <c r="IH127" s="2" t="s">
        <v>166</v>
      </c>
      <c r="II127" s="2" t="s">
        <v>167</v>
      </c>
      <c r="IJ127" s="2" t="s">
        <v>1355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166</v>
      </c>
      <c r="IU127" s="2" t="s">
        <v>614</v>
      </c>
      <c r="IV127" s="2" t="s">
        <v>1205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178</v>
      </c>
      <c r="JF127" s="2" t="s">
        <v>166</v>
      </c>
      <c r="JG127" s="2" t="s">
        <v>132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181</v>
      </c>
      <c r="JR127" s="2" t="s">
        <v>166</v>
      </c>
      <c r="JS127" s="2" t="s">
        <v>300</v>
      </c>
      <c r="JT127" s="2" t="s">
        <v>132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166</v>
      </c>
      <c r="KE127" s="2" t="s">
        <v>1046</v>
      </c>
      <c r="KF127" s="2" t="s">
        <v>2041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166</v>
      </c>
      <c r="KQ127" s="2" t="s">
        <v>575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140</v>
      </c>
      <c r="LB127" s="2" t="s">
        <v>166</v>
      </c>
      <c r="LC127" s="2" t="s">
        <v>304</v>
      </c>
      <c r="LD127" s="2" t="s">
        <v>1302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178</v>
      </c>
      <c r="LN127" s="2" t="s">
        <v>166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159</v>
      </c>
      <c r="ML127" s="2" t="s">
        <v>166</v>
      </c>
      <c r="MM127" s="2" t="s">
        <v>132</v>
      </c>
      <c r="MN127" s="2" t="s">
        <v>132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178</v>
      </c>
      <c r="NV127" s="2" t="s">
        <v>166</v>
      </c>
      <c r="NW127" s="2" t="s">
        <v>132</v>
      </c>
      <c r="NX127" s="2" t="s">
        <v>132</v>
      </c>
      <c r="NY127" s="2" t="s">
        <v>142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181</v>
      </c>
      <c r="OT127" s="2" t="s">
        <v>166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181</v>
      </c>
      <c r="PF127" s="2" t="s">
        <v>166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178</v>
      </c>
      <c r="PR127" s="2" t="s">
        <v>166</v>
      </c>
      <c r="PS127" s="2" t="s">
        <v>132</v>
      </c>
      <c r="PT127" s="2" t="s">
        <v>132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159</v>
      </c>
      <c r="RB127" s="2" t="s">
        <v>166</v>
      </c>
      <c r="RC127" s="2" t="s">
        <v>132</v>
      </c>
      <c r="RD127" s="2" t="s">
        <v>132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178</v>
      </c>
      <c r="RN127" s="2" t="s">
        <v>166</v>
      </c>
      <c r="RO127" s="2" t="s">
        <v>132</v>
      </c>
      <c r="RP127" s="2" t="s">
        <v>132</v>
      </c>
      <c r="RQ127" s="2" t="s">
        <v>142</v>
      </c>
      <c r="RR127" s="2" t="s">
        <v>132</v>
      </c>
    </row>
    <row r="128">
      <c r="A128" s="2" t="s">
        <v>2042</v>
      </c>
      <c r="B128" s="2" t="s">
        <v>121</v>
      </c>
      <c r="C128" s="2" t="s">
        <v>122</v>
      </c>
      <c r="D128" s="2" t="s">
        <v>1104</v>
      </c>
      <c r="E128" s="2" t="s">
        <v>1105</v>
      </c>
      <c r="F128" s="2" t="s">
        <v>2043</v>
      </c>
      <c r="G128" s="2" t="s">
        <v>2043</v>
      </c>
      <c r="H128" s="2" t="s">
        <v>2043</v>
      </c>
      <c r="I128" s="2" t="s">
        <v>2044</v>
      </c>
      <c r="J128" s="2" t="s">
        <v>127</v>
      </c>
      <c r="K128" s="2" t="s">
        <v>313</v>
      </c>
      <c r="L128" s="3">
        <v>16</v>
      </c>
      <c r="M128" s="3">
        <v>16.8</v>
      </c>
      <c r="N128" s="3">
        <v>34.49</v>
      </c>
      <c r="O128" s="2" t="s">
        <v>421</v>
      </c>
      <c r="P128" s="2" t="s">
        <v>422</v>
      </c>
      <c r="Q128" s="2" t="s">
        <v>131</v>
      </c>
      <c r="R128" s="2" t="s">
        <v>132</v>
      </c>
      <c r="S128" s="2" t="s">
        <v>2045</v>
      </c>
      <c r="T128" s="2" t="s">
        <v>132</v>
      </c>
      <c r="U128" s="2" t="s">
        <v>315</v>
      </c>
      <c r="V128" s="2" t="s">
        <v>135</v>
      </c>
      <c r="W128" s="2" t="s">
        <v>136</v>
      </c>
      <c r="X128" s="2" t="s">
        <v>132</v>
      </c>
      <c r="Y128" s="2" t="s">
        <v>2046</v>
      </c>
      <c r="Z128" s="4"/>
      <c r="AA128" s="4">
        <f>=ROUNDDOWN({0},0)</f>
      </c>
      <c r="AB128" s="5"/>
      <c r="AC128" s="2" t="s">
        <v>132</v>
      </c>
      <c r="AD128" s="4"/>
      <c r="AE128" s="4"/>
      <c r="AF128" s="6">
        <v>63</v>
      </c>
      <c r="AG128" s="6"/>
      <c r="AH128" s="7">
        <v>0.6575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/>
      <c r="AQ128" s="8"/>
      <c r="AR128" s="4">
        <v>139</v>
      </c>
      <c r="AS128" s="8">
        <v>2240.66</v>
      </c>
      <c r="AT128" s="7">
        <v>-1</v>
      </c>
      <c r="AU128" s="7">
        <v>-1</v>
      </c>
      <c r="AV128" s="4"/>
      <c r="AW128" s="8"/>
      <c r="AX128" s="4">
        <v>139</v>
      </c>
      <c r="AY128" s="8">
        <v>2240.66</v>
      </c>
      <c r="AZ128" s="7">
        <v>-1</v>
      </c>
      <c r="BA128" s="7">
        <v>-1</v>
      </c>
      <c r="BB128" s="7"/>
      <c r="BC128" s="4"/>
      <c r="BD128" s="8"/>
      <c r="BE128" s="4">
        <v>139</v>
      </c>
      <c r="BF128" s="8">
        <v>2240.66</v>
      </c>
      <c r="BG128" s="7">
        <v>-1</v>
      </c>
      <c r="BH128" s="7">
        <v>-1</v>
      </c>
      <c r="BI128" s="7"/>
      <c r="BJ128" s="4"/>
      <c r="BK128" s="8"/>
      <c r="BL128" s="2" t="s">
        <v>2047</v>
      </c>
      <c r="BM128" s="7"/>
      <c r="BN128" s="7"/>
      <c r="BO128" s="4"/>
      <c r="BP128" s="8"/>
      <c r="BQ128" s="4"/>
      <c r="BR128" s="8"/>
      <c r="BS128" s="7"/>
      <c r="BT128" s="7"/>
      <c r="BU128" s="2" t="s">
        <v>558</v>
      </c>
      <c r="BV128" s="2" t="s">
        <v>166</v>
      </c>
      <c r="BW128" s="2" t="s">
        <v>132</v>
      </c>
      <c r="BX128" s="2" t="s">
        <v>1977</v>
      </c>
      <c r="BY128" s="2" t="s">
        <v>142</v>
      </c>
      <c r="BZ128" s="2" t="s">
        <v>132</v>
      </c>
      <c r="CA128" s="4"/>
      <c r="CB128" s="8"/>
      <c r="CC128" s="4">
        <v>1</v>
      </c>
      <c r="CD128" s="8">
        <v>14.75</v>
      </c>
      <c r="CE128" s="7">
        <v>-1</v>
      </c>
      <c r="CF128" s="7">
        <v>-1</v>
      </c>
      <c r="CG128" s="2" t="s">
        <v>140</v>
      </c>
      <c r="CH128" s="2" t="s">
        <v>166</v>
      </c>
      <c r="CI128" s="2" t="s">
        <v>1208</v>
      </c>
      <c r="CJ128" s="2" t="s">
        <v>2048</v>
      </c>
      <c r="CK128" s="2" t="s">
        <v>142</v>
      </c>
      <c r="CL128" s="2" t="s">
        <v>132</v>
      </c>
      <c r="CM128" s="4"/>
      <c r="CN128" s="8"/>
      <c r="CO128" s="4">
        <v>16</v>
      </c>
      <c r="CP128" s="8">
        <v>294.48</v>
      </c>
      <c r="CQ128" s="7">
        <v>-1</v>
      </c>
      <c r="CR128" s="7">
        <v>-1</v>
      </c>
      <c r="CS128" s="2" t="s">
        <v>140</v>
      </c>
      <c r="CT128" s="2" t="s">
        <v>166</v>
      </c>
      <c r="CU128" s="2" t="s">
        <v>931</v>
      </c>
      <c r="CV128" s="2" t="s">
        <v>2049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166</v>
      </c>
      <c r="DG128" s="2" t="s">
        <v>1160</v>
      </c>
      <c r="DH128" s="2" t="s">
        <v>1196</v>
      </c>
      <c r="DI128" s="2" t="s">
        <v>142</v>
      </c>
      <c r="DJ128" s="2" t="s">
        <v>132</v>
      </c>
      <c r="DK128" s="4"/>
      <c r="DL128" s="8"/>
      <c r="DM128" s="4">
        <v>17</v>
      </c>
      <c r="DN128" s="8">
        <v>299.2</v>
      </c>
      <c r="DO128" s="7">
        <v>-1</v>
      </c>
      <c r="DP128" s="7">
        <v>-1</v>
      </c>
      <c r="DQ128" s="2" t="s">
        <v>140</v>
      </c>
      <c r="DR128" s="2" t="s">
        <v>166</v>
      </c>
      <c r="DS128" s="2" t="s">
        <v>935</v>
      </c>
      <c r="DT128" s="2" t="s">
        <v>1966</v>
      </c>
      <c r="DU128" s="2" t="s">
        <v>142</v>
      </c>
      <c r="DV128" s="2" t="s">
        <v>132</v>
      </c>
      <c r="DW128" s="4"/>
      <c r="DX128" s="8"/>
      <c r="DY128" s="4">
        <v>10</v>
      </c>
      <c r="DZ128" s="8">
        <v>95</v>
      </c>
      <c r="EA128" s="7">
        <v>-1</v>
      </c>
      <c r="EB128" s="7">
        <v>-1</v>
      </c>
      <c r="EC128" s="2" t="s">
        <v>140</v>
      </c>
      <c r="ED128" s="2" t="s">
        <v>166</v>
      </c>
      <c r="EE128" s="2" t="s">
        <v>931</v>
      </c>
      <c r="EF128" s="2" t="s">
        <v>1933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166</v>
      </c>
      <c r="EQ128" s="2" t="s">
        <v>938</v>
      </c>
      <c r="ER128" s="2" t="s">
        <v>2050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166</v>
      </c>
      <c r="FC128" s="2" t="s">
        <v>1262</v>
      </c>
      <c r="FD128" s="2" t="s">
        <v>1197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140</v>
      </c>
      <c r="FN128" s="2" t="s">
        <v>166</v>
      </c>
      <c r="FO128" s="2" t="s">
        <v>292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178</v>
      </c>
      <c r="FZ128" s="2" t="s">
        <v>166</v>
      </c>
      <c r="GA128" s="2" t="s">
        <v>132</v>
      </c>
      <c r="GB128" s="2" t="s">
        <v>132</v>
      </c>
      <c r="GC128" s="2" t="s">
        <v>142</v>
      </c>
      <c r="GD128" s="2" t="s">
        <v>132</v>
      </c>
      <c r="GE128" s="4"/>
      <c r="GF128" s="8"/>
      <c r="GG128" s="4">
        <v>27</v>
      </c>
      <c r="GH128" s="8">
        <v>432</v>
      </c>
      <c r="GI128" s="7">
        <v>-1</v>
      </c>
      <c r="GJ128" s="7">
        <v>-1</v>
      </c>
      <c r="GK128" s="2" t="s">
        <v>140</v>
      </c>
      <c r="GL128" s="2" t="s">
        <v>166</v>
      </c>
      <c r="GM128" s="2" t="s">
        <v>1423</v>
      </c>
      <c r="GN128" s="2" t="s">
        <v>2051</v>
      </c>
      <c r="GO128" s="2" t="s">
        <v>142</v>
      </c>
      <c r="GP128" s="2" t="s">
        <v>132</v>
      </c>
      <c r="GQ128" s="4"/>
      <c r="GR128" s="8"/>
      <c r="GS128" s="4">
        <v>5</v>
      </c>
      <c r="GT128" s="8">
        <v>78.12</v>
      </c>
      <c r="GU128" s="7">
        <v>-1</v>
      </c>
      <c r="GV128" s="7">
        <v>-1</v>
      </c>
      <c r="GW128" s="2" t="s">
        <v>140</v>
      </c>
      <c r="GX128" s="2" t="s">
        <v>166</v>
      </c>
      <c r="GY128" s="2" t="s">
        <v>334</v>
      </c>
      <c r="GZ128" s="2" t="s">
        <v>1444</v>
      </c>
      <c r="HA128" s="2" t="s">
        <v>142</v>
      </c>
      <c r="HB128" s="2" t="s">
        <v>132</v>
      </c>
      <c r="HC128" s="4"/>
      <c r="HD128" s="8"/>
      <c r="HE128" s="4">
        <v>44</v>
      </c>
      <c r="HF128" s="8">
        <v>704</v>
      </c>
      <c r="HG128" s="7">
        <v>-1</v>
      </c>
      <c r="HH128" s="7">
        <v>-1</v>
      </c>
      <c r="HI128" s="2" t="s">
        <v>140</v>
      </c>
      <c r="HJ128" s="2" t="s">
        <v>166</v>
      </c>
      <c r="HK128" s="2" t="s">
        <v>944</v>
      </c>
      <c r="HL128" s="2" t="s">
        <v>2052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166</v>
      </c>
      <c r="HW128" s="2" t="s">
        <v>132</v>
      </c>
      <c r="HX128" s="2" t="s">
        <v>132</v>
      </c>
      <c r="HY128" s="2" t="s">
        <v>142</v>
      </c>
      <c r="HZ128" s="2" t="s">
        <v>132</v>
      </c>
      <c r="IA128" s="4"/>
      <c r="IB128" s="8"/>
      <c r="IC128" s="4">
        <v>3</v>
      </c>
      <c r="ID128" s="8">
        <v>32.76</v>
      </c>
      <c r="IE128" s="7">
        <v>-1</v>
      </c>
      <c r="IF128" s="7">
        <v>-1</v>
      </c>
      <c r="IG128" s="2" t="s">
        <v>140</v>
      </c>
      <c r="IH128" s="2" t="s">
        <v>166</v>
      </c>
      <c r="II128" s="2" t="s">
        <v>1201</v>
      </c>
      <c r="IJ128" s="2" t="s">
        <v>1289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166</v>
      </c>
      <c r="IU128" s="2" t="s">
        <v>614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178</v>
      </c>
      <c r="JF128" s="2" t="s">
        <v>166</v>
      </c>
      <c r="JG128" s="2" t="s">
        <v>132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166</v>
      </c>
      <c r="JS128" s="2" t="s">
        <v>341</v>
      </c>
      <c r="JT128" s="2" t="s">
        <v>132</v>
      </c>
      <c r="JU128" s="2" t="s">
        <v>142</v>
      </c>
      <c r="JV128" s="2" t="s">
        <v>132</v>
      </c>
      <c r="JW128" s="4"/>
      <c r="JX128" s="8"/>
      <c r="JY128" s="4">
        <v>1</v>
      </c>
      <c r="JZ128" s="8">
        <v>25.87</v>
      </c>
      <c r="KA128" s="7">
        <v>-1</v>
      </c>
      <c r="KB128" s="7">
        <v>-1</v>
      </c>
      <c r="KC128" s="2" t="s">
        <v>140</v>
      </c>
      <c r="KD128" s="2" t="s">
        <v>166</v>
      </c>
      <c r="KE128" s="2" t="s">
        <v>931</v>
      </c>
      <c r="KF128" s="2" t="s">
        <v>2049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166</v>
      </c>
      <c r="KQ128" s="2" t="s">
        <v>575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>
        <v>3</v>
      </c>
      <c r="KX128" s="8">
        <v>52.8</v>
      </c>
      <c r="KY128" s="7">
        <v>-1</v>
      </c>
      <c r="KZ128" s="7">
        <v>-1</v>
      </c>
      <c r="LA128" s="2" t="s">
        <v>140</v>
      </c>
      <c r="LB128" s="2" t="s">
        <v>166</v>
      </c>
      <c r="LC128" s="2" t="s">
        <v>954</v>
      </c>
      <c r="LD128" s="2" t="s">
        <v>1277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140</v>
      </c>
      <c r="LN128" s="2" t="s">
        <v>166</v>
      </c>
      <c r="LO128" s="2" t="s">
        <v>957</v>
      </c>
      <c r="LP128" s="2" t="s">
        <v>958</v>
      </c>
      <c r="LQ128" s="2" t="s">
        <v>142</v>
      </c>
      <c r="LR128" s="2" t="s">
        <v>132</v>
      </c>
      <c r="LS128" s="4"/>
      <c r="LT128" s="8"/>
      <c r="LU128" s="4">
        <v>12</v>
      </c>
      <c r="LV128" s="8">
        <v>211.68</v>
      </c>
      <c r="LW128" s="7">
        <v>-1</v>
      </c>
      <c r="LX128" s="7">
        <v>-1</v>
      </c>
      <c r="LY128" s="2" t="s">
        <v>140</v>
      </c>
      <c r="LZ128" s="2" t="s">
        <v>166</v>
      </c>
      <c r="MA128" s="2" t="s">
        <v>995</v>
      </c>
      <c r="MB128" s="2" t="s">
        <v>193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159</v>
      </c>
      <c r="ML128" s="2" t="s">
        <v>166</v>
      </c>
      <c r="MM128" s="2" t="s">
        <v>132</v>
      </c>
      <c r="MN128" s="2" t="s">
        <v>132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178</v>
      </c>
      <c r="NV128" s="2" t="s">
        <v>166</v>
      </c>
      <c r="NW128" s="2" t="s">
        <v>132</v>
      </c>
      <c r="NX128" s="2" t="s">
        <v>132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132</v>
      </c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181</v>
      </c>
      <c r="PF128" s="2" t="s">
        <v>166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178</v>
      </c>
      <c r="PR128" s="2" t="s">
        <v>166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166</v>
      </c>
      <c r="RC128" s="2" t="s">
        <v>957</v>
      </c>
      <c r="RD128" s="2" t="s">
        <v>1431</v>
      </c>
      <c r="RE128" s="2" t="s">
        <v>142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178</v>
      </c>
      <c r="RN128" s="2" t="s">
        <v>166</v>
      </c>
      <c r="RO128" s="2" t="s">
        <v>132</v>
      </c>
      <c r="RP128" s="2" t="s">
        <v>132</v>
      </c>
      <c r="RQ128" s="2" t="s">
        <v>142</v>
      </c>
      <c r="RR128" s="2" t="s">
        <v>132</v>
      </c>
    </row>
    <row r="129">
      <c r="A129" s="2" t="s">
        <v>2053</v>
      </c>
      <c r="B129" s="2" t="s">
        <v>121</v>
      </c>
      <c r="C129" s="2" t="s">
        <v>122</v>
      </c>
      <c r="D129" s="2" t="s">
        <v>1104</v>
      </c>
      <c r="E129" s="2" t="s">
        <v>1105</v>
      </c>
      <c r="F129" s="2" t="s">
        <v>2054</v>
      </c>
      <c r="G129" s="2" t="s">
        <v>132</v>
      </c>
      <c r="H129" s="2" t="s">
        <v>132</v>
      </c>
      <c r="I129" s="2" t="s">
        <v>2030</v>
      </c>
      <c r="J129" s="2" t="s">
        <v>127</v>
      </c>
      <c r="K129" s="2" t="s">
        <v>313</v>
      </c>
      <c r="L129" s="3">
        <v>43</v>
      </c>
      <c r="M129" s="3">
        <v>45.15</v>
      </c>
      <c r="N129" s="3">
        <v>89.99</v>
      </c>
      <c r="O129" s="2" t="s">
        <v>421</v>
      </c>
      <c r="P129" s="2" t="s">
        <v>801</v>
      </c>
      <c r="Q129" s="2" t="s">
        <v>131</v>
      </c>
      <c r="R129" s="2" t="s">
        <v>132</v>
      </c>
      <c r="S129" s="2" t="s">
        <v>2055</v>
      </c>
      <c r="T129" s="2" t="s">
        <v>132</v>
      </c>
      <c r="U129" s="2" t="s">
        <v>315</v>
      </c>
      <c r="V129" s="2" t="s">
        <v>625</v>
      </c>
      <c r="W129" s="2" t="s">
        <v>187</v>
      </c>
      <c r="X129" s="2" t="s">
        <v>132</v>
      </c>
      <c r="Y129" s="2" t="s">
        <v>926</v>
      </c>
      <c r="Z129" s="4"/>
      <c r="AA129" s="4">
        <f>=ROUNDDOWN({0},0)</f>
      </c>
      <c r="AB129" s="5">
        <v>0.1</v>
      </c>
      <c r="AC129" s="2" t="s">
        <v>132</v>
      </c>
      <c r="AD129" s="4"/>
      <c r="AE129" s="4"/>
      <c r="AF129" s="6">
        <v>63</v>
      </c>
      <c r="AG129" s="6"/>
      <c r="AH129" s="7">
        <v>0.3014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/>
      <c r="AQ129" s="8"/>
      <c r="AR129" s="4">
        <v>196</v>
      </c>
      <c r="AS129" s="8">
        <v>9269.98</v>
      </c>
      <c r="AT129" s="7">
        <v>-1</v>
      </c>
      <c r="AU129" s="7">
        <v>-1</v>
      </c>
      <c r="AV129" s="4"/>
      <c r="AW129" s="8"/>
      <c r="AX129" s="4">
        <v>196</v>
      </c>
      <c r="AY129" s="8">
        <v>9269.98</v>
      </c>
      <c r="AZ129" s="7">
        <v>-1</v>
      </c>
      <c r="BA129" s="7">
        <v>-1</v>
      </c>
      <c r="BB129" s="7"/>
      <c r="BC129" s="4"/>
      <c r="BD129" s="8"/>
      <c r="BE129" s="4">
        <v>196</v>
      </c>
      <c r="BF129" s="8">
        <v>9269.98</v>
      </c>
      <c r="BG129" s="7">
        <v>-1</v>
      </c>
      <c r="BH129" s="7">
        <v>-1</v>
      </c>
      <c r="BI129" s="7"/>
      <c r="BJ129" s="4"/>
      <c r="BK129" s="8"/>
      <c r="BL129" s="2" t="s">
        <v>2056</v>
      </c>
      <c r="BM129" s="7"/>
      <c r="BN129" s="7"/>
      <c r="BO129" s="4"/>
      <c r="BP129" s="8"/>
      <c r="BQ129" s="4">
        <v>5</v>
      </c>
      <c r="BR129" s="8">
        <v>205.9</v>
      </c>
      <c r="BS129" s="7">
        <v>-1</v>
      </c>
      <c r="BT129" s="7">
        <v>-1</v>
      </c>
      <c r="BU129" s="2" t="s">
        <v>558</v>
      </c>
      <c r="BV129" s="2" t="s">
        <v>166</v>
      </c>
      <c r="BW129" s="2" t="s">
        <v>132</v>
      </c>
      <c r="BX129" s="2" t="s">
        <v>928</v>
      </c>
      <c r="BY129" s="2" t="s">
        <v>142</v>
      </c>
      <c r="BZ129" s="2" t="s">
        <v>132</v>
      </c>
      <c r="CA129" s="4"/>
      <c r="CB129" s="8"/>
      <c r="CC129" s="4">
        <v>6</v>
      </c>
      <c r="CD129" s="8">
        <v>270.24</v>
      </c>
      <c r="CE129" s="7">
        <v>-1</v>
      </c>
      <c r="CF129" s="7">
        <v>-1</v>
      </c>
      <c r="CG129" s="2" t="s">
        <v>140</v>
      </c>
      <c r="CH129" s="2" t="s">
        <v>166</v>
      </c>
      <c r="CI129" s="2" t="s">
        <v>1277</v>
      </c>
      <c r="CJ129" s="2" t="s">
        <v>1294</v>
      </c>
      <c r="CK129" s="2" t="s">
        <v>183</v>
      </c>
      <c r="CL129" s="2" t="s">
        <v>132</v>
      </c>
      <c r="CM129" s="4"/>
      <c r="CN129" s="8"/>
      <c r="CO129" s="4">
        <v>34</v>
      </c>
      <c r="CP129" s="8">
        <v>1601.39</v>
      </c>
      <c r="CQ129" s="7">
        <v>-1</v>
      </c>
      <c r="CR129" s="7">
        <v>-1</v>
      </c>
      <c r="CS129" s="2" t="s">
        <v>140</v>
      </c>
      <c r="CT129" s="2" t="s">
        <v>166</v>
      </c>
      <c r="CU129" s="2" t="s">
        <v>931</v>
      </c>
      <c r="CV129" s="2" t="s">
        <v>2057</v>
      </c>
      <c r="CW129" s="2" t="s">
        <v>142</v>
      </c>
      <c r="CX129" s="2" t="s">
        <v>132</v>
      </c>
      <c r="CY129" s="4"/>
      <c r="CZ129" s="8"/>
      <c r="DA129" s="4">
        <v>31</v>
      </c>
      <c r="DB129" s="8">
        <v>1322.77</v>
      </c>
      <c r="DC129" s="7">
        <v>-1</v>
      </c>
      <c r="DD129" s="7">
        <v>-1</v>
      </c>
      <c r="DE129" s="2" t="s">
        <v>140</v>
      </c>
      <c r="DF129" s="2" t="s">
        <v>166</v>
      </c>
      <c r="DG129" s="2" t="s">
        <v>933</v>
      </c>
      <c r="DH129" s="2" t="s">
        <v>934</v>
      </c>
      <c r="DI129" s="2" t="s">
        <v>142</v>
      </c>
      <c r="DJ129" s="2" t="s">
        <v>132</v>
      </c>
      <c r="DK129" s="4"/>
      <c r="DL129" s="8"/>
      <c r="DM129" s="4">
        <v>58</v>
      </c>
      <c r="DN129" s="8">
        <v>2868.1</v>
      </c>
      <c r="DO129" s="7">
        <v>-1</v>
      </c>
      <c r="DP129" s="7">
        <v>-1</v>
      </c>
      <c r="DQ129" s="2" t="s">
        <v>140</v>
      </c>
      <c r="DR129" s="2" t="s">
        <v>166</v>
      </c>
      <c r="DS129" s="2" t="s">
        <v>931</v>
      </c>
      <c r="DT129" s="2" t="s">
        <v>1856</v>
      </c>
      <c r="DU129" s="2" t="s">
        <v>142</v>
      </c>
      <c r="DV129" s="2" t="s">
        <v>132</v>
      </c>
      <c r="DW129" s="4"/>
      <c r="DX129" s="8"/>
      <c r="DY129" s="4">
        <v>16</v>
      </c>
      <c r="DZ129" s="8">
        <v>832</v>
      </c>
      <c r="EA129" s="7">
        <v>-1</v>
      </c>
      <c r="EB129" s="7">
        <v>-1</v>
      </c>
      <c r="EC129" s="2" t="s">
        <v>140</v>
      </c>
      <c r="ED129" s="2" t="s">
        <v>166</v>
      </c>
      <c r="EE129" s="2" t="s">
        <v>931</v>
      </c>
      <c r="EF129" s="2" t="s">
        <v>1857</v>
      </c>
      <c r="EG129" s="2" t="s">
        <v>142</v>
      </c>
      <c r="EH129" s="2" t="s">
        <v>132</v>
      </c>
      <c r="EI129" s="4"/>
      <c r="EJ129" s="8"/>
      <c r="EK129" s="4">
        <v>7</v>
      </c>
      <c r="EL129" s="8">
        <v>378</v>
      </c>
      <c r="EM129" s="7">
        <v>-1</v>
      </c>
      <c r="EN129" s="7">
        <v>-1</v>
      </c>
      <c r="EO129" s="2" t="s">
        <v>140</v>
      </c>
      <c r="EP129" s="2" t="s">
        <v>166</v>
      </c>
      <c r="EQ129" s="2" t="s">
        <v>938</v>
      </c>
      <c r="ER129" s="2" t="s">
        <v>1859</v>
      </c>
      <c r="ES129" s="2" t="s">
        <v>183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166</v>
      </c>
      <c r="FC129" s="2" t="s">
        <v>940</v>
      </c>
      <c r="FD129" s="2" t="s">
        <v>1283</v>
      </c>
      <c r="FE129" s="2" t="s">
        <v>142</v>
      </c>
      <c r="FF129" s="2" t="s">
        <v>132</v>
      </c>
      <c r="FG129" s="4"/>
      <c r="FH129" s="8"/>
      <c r="FI129" s="4">
        <v>5</v>
      </c>
      <c r="FJ129" s="8">
        <v>225.75</v>
      </c>
      <c r="FK129" s="7">
        <v>-1</v>
      </c>
      <c r="FL129" s="7">
        <v>-1</v>
      </c>
      <c r="FM129" s="2" t="s">
        <v>140</v>
      </c>
      <c r="FN129" s="2" t="s">
        <v>166</v>
      </c>
      <c r="FO129" s="2" t="s">
        <v>329</v>
      </c>
      <c r="FP129" s="2" t="s">
        <v>828</v>
      </c>
      <c r="FQ129" s="2" t="s">
        <v>142</v>
      </c>
      <c r="FR129" s="2" t="s">
        <v>132</v>
      </c>
      <c r="FS129" s="4"/>
      <c r="FT129" s="8"/>
      <c r="FU129" s="4">
        <v>8</v>
      </c>
      <c r="FV129" s="8">
        <v>390.08</v>
      </c>
      <c r="FW129" s="7">
        <v>-1</v>
      </c>
      <c r="FX129" s="7">
        <v>-1</v>
      </c>
      <c r="FY129" s="2" t="s">
        <v>140</v>
      </c>
      <c r="FZ129" s="2" t="s">
        <v>166</v>
      </c>
      <c r="GA129" s="2" t="s">
        <v>790</v>
      </c>
      <c r="GB129" s="2" t="s">
        <v>273</v>
      </c>
      <c r="GC129" s="2" t="s">
        <v>142</v>
      </c>
      <c r="GD129" s="2" t="s">
        <v>132</v>
      </c>
      <c r="GE129" s="4"/>
      <c r="GF129" s="8"/>
      <c r="GG129" s="4">
        <v>1</v>
      </c>
      <c r="GH129" s="8">
        <v>43</v>
      </c>
      <c r="GI129" s="7">
        <v>-1</v>
      </c>
      <c r="GJ129" s="7">
        <v>-1</v>
      </c>
      <c r="GK129" s="2" t="s">
        <v>140</v>
      </c>
      <c r="GL129" s="2" t="s">
        <v>166</v>
      </c>
      <c r="GM129" s="2" t="s">
        <v>942</v>
      </c>
      <c r="GN129" s="2" t="s">
        <v>1723</v>
      </c>
      <c r="GO129" s="2" t="s">
        <v>183</v>
      </c>
      <c r="GP129" s="2" t="s">
        <v>132</v>
      </c>
      <c r="GQ129" s="4"/>
      <c r="GR129" s="8"/>
      <c r="GS129" s="4">
        <v>4</v>
      </c>
      <c r="GT129" s="8">
        <v>180.6</v>
      </c>
      <c r="GU129" s="7">
        <v>-1</v>
      </c>
      <c r="GV129" s="7">
        <v>-1</v>
      </c>
      <c r="GW129" s="2" t="s">
        <v>140</v>
      </c>
      <c r="GX129" s="2" t="s">
        <v>166</v>
      </c>
      <c r="GY129" s="2" t="s">
        <v>334</v>
      </c>
      <c r="GZ129" s="2" t="s">
        <v>1444</v>
      </c>
      <c r="HA129" s="2" t="s">
        <v>142</v>
      </c>
      <c r="HB129" s="2" t="s">
        <v>132</v>
      </c>
      <c r="HC129" s="4"/>
      <c r="HD129" s="8"/>
      <c r="HE129" s="4">
        <v>9</v>
      </c>
      <c r="HF129" s="8">
        <v>426.69</v>
      </c>
      <c r="HG129" s="7">
        <v>-1</v>
      </c>
      <c r="HH129" s="7">
        <v>-1</v>
      </c>
      <c r="HI129" s="2" t="s">
        <v>140</v>
      </c>
      <c r="HJ129" s="2" t="s">
        <v>166</v>
      </c>
      <c r="HK129" s="2" t="s">
        <v>1481</v>
      </c>
      <c r="HL129" s="2" t="s">
        <v>986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166</v>
      </c>
      <c r="HW129" s="2" t="s">
        <v>132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>
        <v>5</v>
      </c>
      <c r="ID129" s="8">
        <v>225.75</v>
      </c>
      <c r="IE129" s="7">
        <v>-1</v>
      </c>
      <c r="IF129" s="7">
        <v>-1</v>
      </c>
      <c r="IG129" s="2" t="s">
        <v>140</v>
      </c>
      <c r="IH129" s="2" t="s">
        <v>166</v>
      </c>
      <c r="II129" s="2" t="s">
        <v>1288</v>
      </c>
      <c r="IJ129" s="2" t="s">
        <v>1289</v>
      </c>
      <c r="IK129" s="2" t="s">
        <v>142</v>
      </c>
      <c r="IL129" s="2" t="s">
        <v>132</v>
      </c>
      <c r="IM129" s="4"/>
      <c r="IN129" s="8"/>
      <c r="IO129" s="4">
        <v>1</v>
      </c>
      <c r="IP129" s="8">
        <v>48.76</v>
      </c>
      <c r="IQ129" s="7">
        <v>-1</v>
      </c>
      <c r="IR129" s="7">
        <v>-1</v>
      </c>
      <c r="IS129" s="2" t="s">
        <v>140</v>
      </c>
      <c r="IT129" s="2" t="s">
        <v>166</v>
      </c>
      <c r="IU129" s="2" t="s">
        <v>949</v>
      </c>
      <c r="IV129" s="2" t="s">
        <v>1646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178</v>
      </c>
      <c r="JF129" s="2" t="s">
        <v>166</v>
      </c>
      <c r="JG129" s="2" t="s">
        <v>132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166</v>
      </c>
      <c r="JS129" s="2" t="s">
        <v>341</v>
      </c>
      <c r="JT129" s="2" t="s">
        <v>132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166</v>
      </c>
      <c r="KE129" s="2" t="s">
        <v>931</v>
      </c>
      <c r="KF129" s="2" t="s">
        <v>1856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166</v>
      </c>
      <c r="KQ129" s="2" t="s">
        <v>575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>
        <v>5</v>
      </c>
      <c r="KX129" s="8">
        <v>205.8</v>
      </c>
      <c r="KY129" s="7">
        <v>-1</v>
      </c>
      <c r="KZ129" s="7">
        <v>-1</v>
      </c>
      <c r="LA129" s="2" t="s">
        <v>140</v>
      </c>
      <c r="LB129" s="2" t="s">
        <v>166</v>
      </c>
      <c r="LC129" s="2" t="s">
        <v>954</v>
      </c>
      <c r="LD129" s="2" t="s">
        <v>1258</v>
      </c>
      <c r="LE129" s="2" t="s">
        <v>183</v>
      </c>
      <c r="LF129" s="2" t="s">
        <v>132</v>
      </c>
      <c r="LG129" s="4"/>
      <c r="LH129" s="8"/>
      <c r="LI129" s="4">
        <v>1</v>
      </c>
      <c r="LJ129" s="8">
        <v>45.15</v>
      </c>
      <c r="LK129" s="7">
        <v>-1</v>
      </c>
      <c r="LL129" s="7">
        <v>-1</v>
      </c>
      <c r="LM129" s="2" t="s">
        <v>140</v>
      </c>
      <c r="LN129" s="2" t="s">
        <v>166</v>
      </c>
      <c r="LO129" s="2" t="s">
        <v>931</v>
      </c>
      <c r="LP129" s="2" t="s">
        <v>2058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166</v>
      </c>
      <c r="MM129" s="2" t="s">
        <v>1208</v>
      </c>
      <c r="MN129" s="2" t="s">
        <v>2059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166</v>
      </c>
      <c r="NW129" s="2" t="s">
        <v>132</v>
      </c>
      <c r="NX129" s="2" t="s">
        <v>132</v>
      </c>
      <c r="NY129" s="2" t="s">
        <v>142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132</v>
      </c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178</v>
      </c>
      <c r="PF129" s="2" t="s">
        <v>166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178</v>
      </c>
      <c r="PR129" s="2" t="s">
        <v>166</v>
      </c>
      <c r="PS129" s="2" t="s">
        <v>132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166</v>
      </c>
      <c r="RC129" s="2" t="s">
        <v>1271</v>
      </c>
      <c r="RD129" s="2" t="s">
        <v>1272</v>
      </c>
      <c r="RE129" s="2" t="s">
        <v>142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178</v>
      </c>
      <c r="RN129" s="2" t="s">
        <v>166</v>
      </c>
      <c r="RO129" s="2" t="s">
        <v>132</v>
      </c>
      <c r="RP129" s="2" t="s">
        <v>132</v>
      </c>
      <c r="RQ129" s="2" t="s">
        <v>142</v>
      </c>
      <c r="RR129" s="2" t="s">
        <v>132</v>
      </c>
    </row>
    <row r="130">
      <c r="A130" s="2" t="s">
        <v>2060</v>
      </c>
      <c r="B130" s="2" t="s">
        <v>121</v>
      </c>
      <c r="C130" s="2" t="s">
        <v>122</v>
      </c>
      <c r="D130" s="2" t="s">
        <v>1104</v>
      </c>
      <c r="E130" s="2" t="s">
        <v>1105</v>
      </c>
      <c r="F130" s="2" t="s">
        <v>2061</v>
      </c>
      <c r="G130" s="2" t="s">
        <v>2061</v>
      </c>
      <c r="H130" s="2" t="s">
        <v>2061</v>
      </c>
      <c r="I130" s="2" t="s">
        <v>2062</v>
      </c>
      <c r="J130" s="2" t="s">
        <v>127</v>
      </c>
      <c r="K130" s="2" t="s">
        <v>313</v>
      </c>
      <c r="L130" s="3">
        <v>26</v>
      </c>
      <c r="M130" s="3">
        <v>27.3</v>
      </c>
      <c r="N130" s="3">
        <v>54.99</v>
      </c>
      <c r="O130" s="2" t="s">
        <v>727</v>
      </c>
      <c r="P130" s="2" t="s">
        <v>422</v>
      </c>
      <c r="Q130" s="2" t="s">
        <v>131</v>
      </c>
      <c r="R130" s="2" t="s">
        <v>132</v>
      </c>
      <c r="S130" s="2" t="s">
        <v>2063</v>
      </c>
      <c r="T130" s="2" t="s">
        <v>132</v>
      </c>
      <c r="U130" s="2" t="s">
        <v>134</v>
      </c>
      <c r="V130" s="2" t="s">
        <v>890</v>
      </c>
      <c r="W130" s="2" t="s">
        <v>136</v>
      </c>
      <c r="X130" s="2" t="s">
        <v>132</v>
      </c>
      <c r="Y130" s="2" t="s">
        <v>1010</v>
      </c>
      <c r="Z130" s="4">
        <v>1</v>
      </c>
      <c r="AA130" s="4">
        <f>=ROUNDDOWN({0},0)</f>
      </c>
      <c r="AB130" s="5"/>
      <c r="AC130" s="2" t="s">
        <v>132</v>
      </c>
      <c r="AD130" s="4"/>
      <c r="AE130" s="4"/>
      <c r="AF130" s="6">
        <v>65</v>
      </c>
      <c r="AG130" s="6"/>
      <c r="AH130" s="7">
        <v>0.9918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/>
      <c r="AQ130" s="8"/>
      <c r="AR130" s="4">
        <v>318</v>
      </c>
      <c r="AS130" s="8">
        <v>8401.14</v>
      </c>
      <c r="AT130" s="7">
        <v>-1</v>
      </c>
      <c r="AU130" s="7">
        <v>-1</v>
      </c>
      <c r="AV130" s="4"/>
      <c r="AW130" s="8"/>
      <c r="AX130" s="4">
        <v>318</v>
      </c>
      <c r="AY130" s="8">
        <v>8401.14</v>
      </c>
      <c r="AZ130" s="7">
        <v>-1</v>
      </c>
      <c r="BA130" s="7">
        <v>-1</v>
      </c>
      <c r="BB130" s="7"/>
      <c r="BC130" s="4"/>
      <c r="BD130" s="8"/>
      <c r="BE130" s="4">
        <v>318</v>
      </c>
      <c r="BF130" s="8">
        <v>8401.14</v>
      </c>
      <c r="BG130" s="7">
        <v>-1</v>
      </c>
      <c r="BH130" s="7">
        <v>-1</v>
      </c>
      <c r="BI130" s="7"/>
      <c r="BJ130" s="4"/>
      <c r="BK130" s="8"/>
      <c r="BL130" s="2" t="s">
        <v>2064</v>
      </c>
      <c r="BM130" s="7"/>
      <c r="BN130" s="7"/>
      <c r="BO130" s="4"/>
      <c r="BP130" s="8"/>
      <c r="BQ130" s="4">
        <v>13</v>
      </c>
      <c r="BR130" s="8">
        <v>343.38</v>
      </c>
      <c r="BS130" s="7">
        <v>-1</v>
      </c>
      <c r="BT130" s="7">
        <v>-1</v>
      </c>
      <c r="BU130" s="2" t="s">
        <v>140</v>
      </c>
      <c r="BV130" s="2" t="s">
        <v>166</v>
      </c>
      <c r="BW130" s="2" t="s">
        <v>132</v>
      </c>
      <c r="BX130" s="2" t="s">
        <v>614</v>
      </c>
      <c r="BY130" s="2" t="s">
        <v>142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140</v>
      </c>
      <c r="CH130" s="2" t="s">
        <v>166</v>
      </c>
      <c r="CI130" s="2" t="s">
        <v>1013</v>
      </c>
      <c r="CJ130" s="2" t="s">
        <v>1162</v>
      </c>
      <c r="CK130" s="2" t="s">
        <v>142</v>
      </c>
      <c r="CL130" s="2" t="s">
        <v>132</v>
      </c>
      <c r="CM130" s="4"/>
      <c r="CN130" s="8"/>
      <c r="CO130" s="4">
        <v>37</v>
      </c>
      <c r="CP130" s="8">
        <v>1120.03</v>
      </c>
      <c r="CQ130" s="7">
        <v>-1</v>
      </c>
      <c r="CR130" s="7">
        <v>-1</v>
      </c>
      <c r="CS130" s="2" t="s">
        <v>140</v>
      </c>
      <c r="CT130" s="2" t="s">
        <v>166</v>
      </c>
      <c r="CU130" s="2" t="s">
        <v>2065</v>
      </c>
      <c r="CV130" s="2" t="s">
        <v>1015</v>
      </c>
      <c r="CW130" s="2" t="s">
        <v>142</v>
      </c>
      <c r="CX130" s="2" t="s">
        <v>132</v>
      </c>
      <c r="CY130" s="4"/>
      <c r="CZ130" s="8"/>
      <c r="DA130" s="4">
        <v>38</v>
      </c>
      <c r="DB130" s="8">
        <v>1007.76</v>
      </c>
      <c r="DC130" s="7">
        <v>-1</v>
      </c>
      <c r="DD130" s="7">
        <v>-1</v>
      </c>
      <c r="DE130" s="2" t="s">
        <v>140</v>
      </c>
      <c r="DF130" s="2" t="s">
        <v>166</v>
      </c>
      <c r="DG130" s="2" t="s">
        <v>584</v>
      </c>
      <c r="DH130" s="2" t="s">
        <v>327</v>
      </c>
      <c r="DI130" s="2" t="s">
        <v>142</v>
      </c>
      <c r="DJ130" s="2" t="s">
        <v>132</v>
      </c>
      <c r="DK130" s="4"/>
      <c r="DL130" s="8"/>
      <c r="DM130" s="4">
        <v>111</v>
      </c>
      <c r="DN130" s="8">
        <v>3108</v>
      </c>
      <c r="DO130" s="7">
        <v>-1</v>
      </c>
      <c r="DP130" s="7">
        <v>-1</v>
      </c>
      <c r="DQ130" s="2" t="s">
        <v>140</v>
      </c>
      <c r="DR130" s="2" t="s">
        <v>166</v>
      </c>
      <c r="DS130" s="2" t="s">
        <v>702</v>
      </c>
      <c r="DT130" s="2" t="s">
        <v>712</v>
      </c>
      <c r="DU130" s="2" t="s">
        <v>142</v>
      </c>
      <c r="DV130" s="2" t="s">
        <v>132</v>
      </c>
      <c r="DW130" s="4"/>
      <c r="DX130" s="8"/>
      <c r="DY130" s="4">
        <v>16</v>
      </c>
      <c r="DZ130" s="8">
        <v>361.76</v>
      </c>
      <c r="EA130" s="7">
        <v>-1</v>
      </c>
      <c r="EB130" s="7">
        <v>-1</v>
      </c>
      <c r="EC130" s="2" t="s">
        <v>140</v>
      </c>
      <c r="ED130" s="2" t="s">
        <v>166</v>
      </c>
      <c r="EE130" s="2" t="s">
        <v>989</v>
      </c>
      <c r="EF130" s="2" t="s">
        <v>1492</v>
      </c>
      <c r="EG130" s="2" t="s">
        <v>142</v>
      </c>
      <c r="EH130" s="2" t="s">
        <v>132</v>
      </c>
      <c r="EI130" s="4"/>
      <c r="EJ130" s="8"/>
      <c r="EK130" s="4">
        <v>16</v>
      </c>
      <c r="EL130" s="8">
        <v>456.96</v>
      </c>
      <c r="EM130" s="7">
        <v>-1</v>
      </c>
      <c r="EN130" s="7">
        <v>-1</v>
      </c>
      <c r="EO130" s="2" t="s">
        <v>140</v>
      </c>
      <c r="EP130" s="2" t="s">
        <v>166</v>
      </c>
      <c r="EQ130" s="2" t="s">
        <v>986</v>
      </c>
      <c r="ER130" s="2" t="s">
        <v>2066</v>
      </c>
      <c r="ES130" s="2" t="s">
        <v>183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166</v>
      </c>
      <c r="FC130" s="2" t="s">
        <v>604</v>
      </c>
      <c r="FD130" s="2" t="s">
        <v>1790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166</v>
      </c>
      <c r="FO130" s="2" t="s">
        <v>292</v>
      </c>
      <c r="FP130" s="2" t="s">
        <v>132</v>
      </c>
      <c r="FQ130" s="2" t="s">
        <v>142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178</v>
      </c>
      <c r="FZ130" s="2" t="s">
        <v>166</v>
      </c>
      <c r="GA130" s="2" t="s">
        <v>132</v>
      </c>
      <c r="GB130" s="2" t="s">
        <v>132</v>
      </c>
      <c r="GC130" s="2" t="s">
        <v>142</v>
      </c>
      <c r="GD130" s="2" t="s">
        <v>132</v>
      </c>
      <c r="GE130" s="4"/>
      <c r="GF130" s="8"/>
      <c r="GG130" s="4">
        <v>1</v>
      </c>
      <c r="GH130" s="8">
        <v>26.52</v>
      </c>
      <c r="GI130" s="7">
        <v>-1</v>
      </c>
      <c r="GJ130" s="7">
        <v>-1</v>
      </c>
      <c r="GK130" s="2" t="s">
        <v>140</v>
      </c>
      <c r="GL130" s="2" t="s">
        <v>166</v>
      </c>
      <c r="GM130" s="2" t="s">
        <v>1022</v>
      </c>
      <c r="GN130" s="2" t="s">
        <v>2067</v>
      </c>
      <c r="GO130" s="2" t="s">
        <v>183</v>
      </c>
      <c r="GP130" s="2" t="s">
        <v>132</v>
      </c>
      <c r="GQ130" s="4"/>
      <c r="GR130" s="8"/>
      <c r="GS130" s="4">
        <v>4</v>
      </c>
      <c r="GT130" s="8">
        <v>109.2</v>
      </c>
      <c r="GU130" s="7">
        <v>-1</v>
      </c>
      <c r="GV130" s="7">
        <v>-1</v>
      </c>
      <c r="GW130" s="2" t="s">
        <v>140</v>
      </c>
      <c r="GX130" s="2" t="s">
        <v>166</v>
      </c>
      <c r="GY130" s="2" t="s">
        <v>334</v>
      </c>
      <c r="GZ130" s="2" t="s">
        <v>569</v>
      </c>
      <c r="HA130" s="2" t="s">
        <v>142</v>
      </c>
      <c r="HB130" s="2" t="s">
        <v>132</v>
      </c>
      <c r="HC130" s="4"/>
      <c r="HD130" s="8"/>
      <c r="HE130" s="4">
        <v>8</v>
      </c>
      <c r="HF130" s="8">
        <v>229.28</v>
      </c>
      <c r="HG130" s="7">
        <v>-1</v>
      </c>
      <c r="HH130" s="7">
        <v>-1</v>
      </c>
      <c r="HI130" s="2" t="s">
        <v>140</v>
      </c>
      <c r="HJ130" s="2" t="s">
        <v>166</v>
      </c>
      <c r="HK130" s="2" t="s">
        <v>233</v>
      </c>
      <c r="HL130" s="2" t="s">
        <v>489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166</v>
      </c>
      <c r="HW130" s="2" t="s">
        <v>132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166</v>
      </c>
      <c r="II130" s="2" t="s">
        <v>2068</v>
      </c>
      <c r="IJ130" s="2" t="s">
        <v>2069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166</v>
      </c>
      <c r="IU130" s="2" t="s">
        <v>614</v>
      </c>
      <c r="IV130" s="2" t="s">
        <v>2070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178</v>
      </c>
      <c r="JF130" s="2" t="s">
        <v>166</v>
      </c>
      <c r="JG130" s="2" t="s">
        <v>132</v>
      </c>
      <c r="JH130" s="2" t="s">
        <v>132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178</v>
      </c>
      <c r="JR130" s="2" t="s">
        <v>166</v>
      </c>
      <c r="JS130" s="2" t="s">
        <v>300</v>
      </c>
      <c r="JT130" s="2" t="s">
        <v>132</v>
      </c>
      <c r="JU130" s="2" t="s">
        <v>142</v>
      </c>
      <c r="JV130" s="2" t="s">
        <v>132</v>
      </c>
      <c r="JW130" s="4"/>
      <c r="JX130" s="8"/>
      <c r="JY130" s="4">
        <v>1</v>
      </c>
      <c r="JZ130" s="8">
        <v>54.99</v>
      </c>
      <c r="KA130" s="7">
        <v>-1</v>
      </c>
      <c r="KB130" s="7">
        <v>-1</v>
      </c>
      <c r="KC130" s="2" t="s">
        <v>140</v>
      </c>
      <c r="KD130" s="2" t="s">
        <v>166</v>
      </c>
      <c r="KE130" s="2" t="s">
        <v>989</v>
      </c>
      <c r="KF130" s="2" t="s">
        <v>1353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166</v>
      </c>
      <c r="KQ130" s="2" t="s">
        <v>575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>
        <v>71</v>
      </c>
      <c r="KX130" s="8">
        <v>1525.94</v>
      </c>
      <c r="KY130" s="7">
        <v>-1</v>
      </c>
      <c r="KZ130" s="7">
        <v>-1</v>
      </c>
      <c r="LA130" s="2" t="s">
        <v>140</v>
      </c>
      <c r="LB130" s="2" t="s">
        <v>166</v>
      </c>
      <c r="LC130" s="2" t="s">
        <v>304</v>
      </c>
      <c r="LD130" s="2" t="s">
        <v>305</v>
      </c>
      <c r="LE130" s="2" t="s">
        <v>183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178</v>
      </c>
      <c r="LN130" s="2" t="s">
        <v>166</v>
      </c>
      <c r="LO130" s="2" t="s">
        <v>132</v>
      </c>
      <c r="LP130" s="2" t="s">
        <v>132</v>
      </c>
      <c r="LQ130" s="2" t="s">
        <v>142</v>
      </c>
      <c r="LR130" s="2" t="s">
        <v>132</v>
      </c>
      <c r="LS130" s="4"/>
      <c r="LT130" s="8"/>
      <c r="LU130" s="4">
        <v>2</v>
      </c>
      <c r="LV130" s="8">
        <v>57.32</v>
      </c>
      <c r="LW130" s="7">
        <v>-1</v>
      </c>
      <c r="LX130" s="7">
        <v>-1</v>
      </c>
      <c r="LY130" s="2" t="s">
        <v>140</v>
      </c>
      <c r="LZ130" s="2" t="s">
        <v>166</v>
      </c>
      <c r="MA130" s="2" t="s">
        <v>713</v>
      </c>
      <c r="MB130" s="2" t="s">
        <v>380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159</v>
      </c>
      <c r="ML130" s="2" t="s">
        <v>166</v>
      </c>
      <c r="MM130" s="2" t="s">
        <v>132</v>
      </c>
      <c r="MN130" s="2" t="s">
        <v>132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166</v>
      </c>
      <c r="NW130" s="2" t="s">
        <v>132</v>
      </c>
      <c r="NX130" s="2" t="s">
        <v>132</v>
      </c>
      <c r="NY130" s="2" t="s">
        <v>142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132</v>
      </c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181</v>
      </c>
      <c r="OT130" s="2" t="s">
        <v>166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181</v>
      </c>
      <c r="PF130" s="2" t="s">
        <v>166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178</v>
      </c>
      <c r="PR130" s="2" t="s">
        <v>166</v>
      </c>
      <c r="PS130" s="2" t="s">
        <v>132</v>
      </c>
      <c r="PT130" s="2" t="s">
        <v>132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159</v>
      </c>
      <c r="RB130" s="2" t="s">
        <v>166</v>
      </c>
      <c r="RC130" s="2" t="s">
        <v>132</v>
      </c>
      <c r="RD130" s="2" t="s">
        <v>132</v>
      </c>
      <c r="RE130" s="2" t="s">
        <v>142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178</v>
      </c>
      <c r="RN130" s="2" t="s">
        <v>166</v>
      </c>
      <c r="RO130" s="2" t="s">
        <v>132</v>
      </c>
      <c r="RP130" s="2" t="s">
        <v>132</v>
      </c>
      <c r="RQ130" s="2" t="s">
        <v>142</v>
      </c>
      <c r="RR130" s="2" t="s">
        <v>132</v>
      </c>
    </row>
    <row r="131">
      <c r="A131" s="2" t="s">
        <v>2071</v>
      </c>
      <c r="B131" s="2" t="s">
        <v>121</v>
      </c>
      <c r="C131" s="2" t="s">
        <v>122</v>
      </c>
      <c r="D131" s="2" t="s">
        <v>1104</v>
      </c>
      <c r="E131" s="2" t="s">
        <v>1105</v>
      </c>
      <c r="F131" s="2" t="s">
        <v>2072</v>
      </c>
      <c r="G131" s="2" t="s">
        <v>2072</v>
      </c>
      <c r="H131" s="2" t="s">
        <v>2072</v>
      </c>
      <c r="I131" s="2" t="s">
        <v>2073</v>
      </c>
      <c r="J131" s="2" t="s">
        <v>127</v>
      </c>
      <c r="K131" s="2" t="s">
        <v>2074</v>
      </c>
      <c r="L131" s="3">
        <v>6.66</v>
      </c>
      <c r="M131" s="3">
        <v>6.99</v>
      </c>
      <c r="N131" s="3">
        <v>19.99</v>
      </c>
      <c r="O131" s="2" t="s">
        <v>129</v>
      </c>
      <c r="P131" s="2" t="s">
        <v>1094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468</v>
      </c>
      <c r="V131" s="2" t="s">
        <v>1008</v>
      </c>
      <c r="W131" s="2" t="s">
        <v>247</v>
      </c>
      <c r="X131" s="2" t="s">
        <v>441</v>
      </c>
      <c r="Y131" s="2" t="s">
        <v>2075</v>
      </c>
      <c r="Z131" s="4">
        <v>33</v>
      </c>
      <c r="AA131" s="4">
        <f>=ROUNDDOWN(33,0)</f>
      </c>
      <c r="AB131" s="5">
        <v>1</v>
      </c>
      <c r="AC131" s="2" t="s">
        <v>132</v>
      </c>
      <c r="AD131" s="4"/>
      <c r="AE131" s="4"/>
      <c r="AF131" s="6">
        <v>63</v>
      </c>
      <c r="AG131" s="6"/>
      <c r="AH131" s="7"/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129</v>
      </c>
      <c r="BW131" s="2" t="s">
        <v>132</v>
      </c>
      <c r="BX131" s="2" t="s">
        <v>241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2076</v>
      </c>
      <c r="CJ131" s="2" t="s">
        <v>132</v>
      </c>
      <c r="CK131" s="2" t="s">
        <v>142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140</v>
      </c>
      <c r="CT131" s="2" t="s">
        <v>129</v>
      </c>
      <c r="CU131" s="2" t="s">
        <v>2077</v>
      </c>
      <c r="CV131" s="2" t="s">
        <v>2078</v>
      </c>
      <c r="CW131" s="2" t="s">
        <v>142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178</v>
      </c>
      <c r="DF131" s="2" t="s">
        <v>129</v>
      </c>
      <c r="DG131" s="2" t="s">
        <v>132</v>
      </c>
      <c r="DH131" s="2" t="s">
        <v>132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140</v>
      </c>
      <c r="DR131" s="2" t="s">
        <v>129</v>
      </c>
      <c r="DS131" s="2" t="s">
        <v>1099</v>
      </c>
      <c r="DT131" s="2" t="s">
        <v>2079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2076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1100</v>
      </c>
      <c r="ER131" s="2" t="s">
        <v>132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129</v>
      </c>
      <c r="FC131" s="2" t="s">
        <v>502</v>
      </c>
      <c r="FD131" s="2" t="s">
        <v>132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182</v>
      </c>
      <c r="FN131" s="2" t="s">
        <v>129</v>
      </c>
      <c r="FO131" s="2" t="s">
        <v>132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178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427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178</v>
      </c>
      <c r="GX131" s="2" t="s">
        <v>129</v>
      </c>
      <c r="GY131" s="2" t="s">
        <v>132</v>
      </c>
      <c r="GZ131" s="2" t="s">
        <v>132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181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178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178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178</v>
      </c>
      <c r="IT131" s="2" t="s">
        <v>129</v>
      </c>
      <c r="IU131" s="2" t="s">
        <v>132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1027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159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129</v>
      </c>
      <c r="KE131" s="2" t="s">
        <v>2075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178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178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178</v>
      </c>
      <c r="LZ131" s="2" t="s">
        <v>166</v>
      </c>
      <c r="MA131" s="2" t="s">
        <v>132</v>
      </c>
      <c r="MB131" s="2" t="s">
        <v>132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159</v>
      </c>
      <c r="ML131" s="2" t="s">
        <v>129</v>
      </c>
      <c r="MM131" s="2" t="s">
        <v>132</v>
      </c>
      <c r="MN131" s="2" t="s">
        <v>132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140</v>
      </c>
      <c r="MX131" s="2" t="s">
        <v>129</v>
      </c>
      <c r="MY131" s="2" t="s">
        <v>2075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178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129</v>
      </c>
      <c r="NW131" s="2" t="s">
        <v>132</v>
      </c>
      <c r="NX131" s="2" t="s">
        <v>132</v>
      </c>
      <c r="NY131" s="2" t="s">
        <v>142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178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178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178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178</v>
      </c>
      <c r="QP131" s="2" t="s">
        <v>129</v>
      </c>
      <c r="QQ131" s="2" t="s">
        <v>132</v>
      </c>
      <c r="QR131" s="2" t="s">
        <v>132</v>
      </c>
      <c r="QS131" s="2" t="s">
        <v>142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132</v>
      </c>
      <c r="RB131" s="2" t="s">
        <v>132</v>
      </c>
      <c r="RC131" s="2" t="s">
        <v>132</v>
      </c>
      <c r="RD131" s="2" t="s">
        <v>132</v>
      </c>
      <c r="RE131" s="2" t="s">
        <v>132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178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183</v>
      </c>
    </row>
    <row r="132">
      <c r="A132" s="2" t="s">
        <v>2080</v>
      </c>
      <c r="B132" s="2" t="s">
        <v>121</v>
      </c>
      <c r="C132" s="2" t="s">
        <v>122</v>
      </c>
      <c r="D132" s="2" t="s">
        <v>1104</v>
      </c>
      <c r="E132" s="2" t="s">
        <v>1105</v>
      </c>
      <c r="F132" s="2" t="s">
        <v>2072</v>
      </c>
      <c r="G132" s="2" t="s">
        <v>2072</v>
      </c>
      <c r="H132" s="2" t="s">
        <v>2072</v>
      </c>
      <c r="I132" s="2" t="s">
        <v>2081</v>
      </c>
      <c r="J132" s="2" t="s">
        <v>127</v>
      </c>
      <c r="K132" s="2" t="s">
        <v>2082</v>
      </c>
      <c r="L132" s="3">
        <v>6.66</v>
      </c>
      <c r="M132" s="3">
        <v>6.99</v>
      </c>
      <c r="N132" s="3">
        <v>19.99</v>
      </c>
      <c r="O132" s="2" t="s">
        <v>129</v>
      </c>
      <c r="P132" s="2" t="s">
        <v>1094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468</v>
      </c>
      <c r="V132" s="2" t="s">
        <v>1008</v>
      </c>
      <c r="W132" s="2" t="s">
        <v>247</v>
      </c>
      <c r="X132" s="2" t="s">
        <v>441</v>
      </c>
      <c r="Y132" s="2" t="s">
        <v>2075</v>
      </c>
      <c r="Z132" s="4">
        <v>76</v>
      </c>
      <c r="AA132" s="4">
        <f>=ROUNDDOWN(95,0)</f>
      </c>
      <c r="AB132" s="5">
        <v>0.8</v>
      </c>
      <c r="AC132" s="2" t="s">
        <v>132</v>
      </c>
      <c r="AD132" s="4"/>
      <c r="AE132" s="4"/>
      <c r="AF132" s="6">
        <v>63</v>
      </c>
      <c r="AG132" s="6"/>
      <c r="AH132" s="7"/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140</v>
      </c>
      <c r="BV132" s="2" t="s">
        <v>129</v>
      </c>
      <c r="BW132" s="2" t="s">
        <v>132</v>
      </c>
      <c r="BX132" s="2" t="s">
        <v>990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140</v>
      </c>
      <c r="CH132" s="2" t="s">
        <v>129</v>
      </c>
      <c r="CI132" s="2" t="s">
        <v>2076</v>
      </c>
      <c r="CJ132" s="2" t="s">
        <v>132</v>
      </c>
      <c r="CK132" s="2" t="s">
        <v>142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2077</v>
      </c>
      <c r="CV132" s="2" t="s">
        <v>1601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178</v>
      </c>
      <c r="DF132" s="2" t="s">
        <v>129</v>
      </c>
      <c r="DG132" s="2" t="s">
        <v>132</v>
      </c>
      <c r="DH132" s="2" t="s">
        <v>132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1099</v>
      </c>
      <c r="DT132" s="2" t="s">
        <v>2083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129</v>
      </c>
      <c r="EE132" s="2" t="s">
        <v>2076</v>
      </c>
      <c r="EF132" s="2" t="s">
        <v>132</v>
      </c>
      <c r="EG132" s="2" t="s">
        <v>142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1100</v>
      </c>
      <c r="ER132" s="2" t="s">
        <v>1027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502</v>
      </c>
      <c r="FD132" s="2" t="s">
        <v>132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182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178</v>
      </c>
      <c r="FZ132" s="2" t="s">
        <v>129</v>
      </c>
      <c r="GA132" s="2" t="s">
        <v>132</v>
      </c>
      <c r="GB132" s="2" t="s">
        <v>132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427</v>
      </c>
      <c r="GL132" s="2" t="s">
        <v>129</v>
      </c>
      <c r="GM132" s="2" t="s">
        <v>132</v>
      </c>
      <c r="GN132" s="2" t="s">
        <v>132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178</v>
      </c>
      <c r="GX132" s="2" t="s">
        <v>129</v>
      </c>
      <c r="GY132" s="2" t="s">
        <v>132</v>
      </c>
      <c r="GZ132" s="2" t="s">
        <v>132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181</v>
      </c>
      <c r="HJ132" s="2" t="s">
        <v>129</v>
      </c>
      <c r="HK132" s="2" t="s">
        <v>132</v>
      </c>
      <c r="HL132" s="2" t="s">
        <v>132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178</v>
      </c>
      <c r="HV132" s="2" t="s">
        <v>129</v>
      </c>
      <c r="HW132" s="2" t="s">
        <v>132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178</v>
      </c>
      <c r="IH132" s="2" t="s">
        <v>129</v>
      </c>
      <c r="II132" s="2" t="s">
        <v>132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178</v>
      </c>
      <c r="IT132" s="2" t="s">
        <v>129</v>
      </c>
      <c r="IU132" s="2" t="s">
        <v>132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129</v>
      </c>
      <c r="JG132" s="2" t="s">
        <v>1027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159</v>
      </c>
      <c r="JR132" s="2" t="s">
        <v>129</v>
      </c>
      <c r="JS132" s="2" t="s">
        <v>132</v>
      </c>
      <c r="JT132" s="2" t="s">
        <v>132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2075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178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178</v>
      </c>
      <c r="LN132" s="2" t="s">
        <v>129</v>
      </c>
      <c r="LO132" s="2" t="s">
        <v>132</v>
      </c>
      <c r="LP132" s="2" t="s">
        <v>132</v>
      </c>
      <c r="LQ132" s="2" t="s">
        <v>142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178</v>
      </c>
      <c r="LZ132" s="2" t="s">
        <v>166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159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140</v>
      </c>
      <c r="MX132" s="2" t="s">
        <v>129</v>
      </c>
      <c r="MY132" s="2" t="s">
        <v>2075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178</v>
      </c>
      <c r="NJ132" s="2" t="s">
        <v>129</v>
      </c>
      <c r="NK132" s="2" t="s">
        <v>132</v>
      </c>
      <c r="NL132" s="2" t="s">
        <v>132</v>
      </c>
      <c r="NM132" s="2" t="s">
        <v>142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129</v>
      </c>
      <c r="NW132" s="2" t="s">
        <v>132</v>
      </c>
      <c r="NX132" s="2" t="s">
        <v>132</v>
      </c>
      <c r="NY132" s="2" t="s">
        <v>142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178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178</v>
      </c>
      <c r="PR132" s="2" t="s">
        <v>129</v>
      </c>
      <c r="PS132" s="2" t="s">
        <v>132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178</v>
      </c>
      <c r="QD132" s="2" t="s">
        <v>129</v>
      </c>
      <c r="QE132" s="2" t="s">
        <v>132</v>
      </c>
      <c r="QF132" s="2" t="s">
        <v>132</v>
      </c>
      <c r="QG132" s="2" t="s">
        <v>142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178</v>
      </c>
      <c r="QP132" s="2" t="s">
        <v>129</v>
      </c>
      <c r="QQ132" s="2" t="s">
        <v>132</v>
      </c>
      <c r="QR132" s="2" t="s">
        <v>132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132</v>
      </c>
      <c r="RB132" s="2" t="s">
        <v>132</v>
      </c>
      <c r="RC132" s="2" t="s">
        <v>132</v>
      </c>
      <c r="RD132" s="2" t="s">
        <v>132</v>
      </c>
      <c r="RE132" s="2" t="s">
        <v>132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178</v>
      </c>
      <c r="RN132" s="2" t="s">
        <v>129</v>
      </c>
      <c r="RO132" s="2" t="s">
        <v>132</v>
      </c>
      <c r="RP132" s="2" t="s">
        <v>132</v>
      </c>
      <c r="RQ132" s="2" t="s">
        <v>142</v>
      </c>
      <c r="RR132" s="2" t="s">
        <v>183</v>
      </c>
    </row>
    <row r="133">
      <c r="A133" s="2" t="s">
        <v>2084</v>
      </c>
      <c r="B133" s="2" t="s">
        <v>121</v>
      </c>
      <c r="C133" s="2" t="s">
        <v>122</v>
      </c>
      <c r="D133" s="2" t="s">
        <v>1104</v>
      </c>
      <c r="E133" s="2" t="s">
        <v>1105</v>
      </c>
      <c r="F133" s="2" t="s">
        <v>2072</v>
      </c>
      <c r="G133" s="2" t="s">
        <v>2072</v>
      </c>
      <c r="H133" s="2" t="s">
        <v>2072</v>
      </c>
      <c r="I133" s="2" t="s">
        <v>2085</v>
      </c>
      <c r="J133" s="2" t="s">
        <v>127</v>
      </c>
      <c r="K133" s="2" t="s">
        <v>2086</v>
      </c>
      <c r="L133" s="3">
        <v>6.66</v>
      </c>
      <c r="M133" s="3">
        <v>6.99</v>
      </c>
      <c r="N133" s="3">
        <v>19.99</v>
      </c>
      <c r="O133" s="2" t="s">
        <v>129</v>
      </c>
      <c r="P133" s="2" t="s">
        <v>1094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468</v>
      </c>
      <c r="V133" s="2" t="s">
        <v>1008</v>
      </c>
      <c r="W133" s="2" t="s">
        <v>247</v>
      </c>
      <c r="X133" s="2" t="s">
        <v>441</v>
      </c>
      <c r="Y133" s="2" t="s">
        <v>2075</v>
      </c>
      <c r="Z133" s="4">
        <v>56</v>
      </c>
      <c r="AA133" s="4">
        <f>=ROUNDDOWN(56,0)</f>
      </c>
      <c r="AB133" s="5">
        <v>1</v>
      </c>
      <c r="AC133" s="2" t="s">
        <v>132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990</v>
      </c>
      <c r="BY133" s="2" t="s">
        <v>142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129</v>
      </c>
      <c r="CI133" s="2" t="s">
        <v>2076</v>
      </c>
      <c r="CJ133" s="2" t="s">
        <v>132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2077</v>
      </c>
      <c r="CV133" s="2" t="s">
        <v>1601</v>
      </c>
      <c r="CW133" s="2" t="s">
        <v>142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178</v>
      </c>
      <c r="DF133" s="2" t="s">
        <v>129</v>
      </c>
      <c r="DG133" s="2" t="s">
        <v>132</v>
      </c>
      <c r="DH133" s="2" t="s">
        <v>132</v>
      </c>
      <c r="DI133" s="2" t="s">
        <v>142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140</v>
      </c>
      <c r="DR133" s="2" t="s">
        <v>129</v>
      </c>
      <c r="DS133" s="2" t="s">
        <v>1099</v>
      </c>
      <c r="DT133" s="2" t="s">
        <v>578</v>
      </c>
      <c r="DU133" s="2" t="s">
        <v>142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129</v>
      </c>
      <c r="EE133" s="2" t="s">
        <v>2076</v>
      </c>
      <c r="EF133" s="2" t="s">
        <v>132</v>
      </c>
      <c r="EG133" s="2" t="s">
        <v>142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140</v>
      </c>
      <c r="EP133" s="2" t="s">
        <v>129</v>
      </c>
      <c r="EQ133" s="2" t="s">
        <v>1100</v>
      </c>
      <c r="ER133" s="2" t="s">
        <v>132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129</v>
      </c>
      <c r="FC133" s="2" t="s">
        <v>502</v>
      </c>
      <c r="FD133" s="2" t="s">
        <v>132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182</v>
      </c>
      <c r="FN133" s="2" t="s">
        <v>129</v>
      </c>
      <c r="FO133" s="2" t="s">
        <v>132</v>
      </c>
      <c r="FP133" s="2" t="s">
        <v>132</v>
      </c>
      <c r="FQ133" s="2" t="s">
        <v>142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178</v>
      </c>
      <c r="FZ133" s="2" t="s">
        <v>129</v>
      </c>
      <c r="GA133" s="2" t="s">
        <v>132</v>
      </c>
      <c r="GB133" s="2" t="s">
        <v>132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427</v>
      </c>
      <c r="GL133" s="2" t="s">
        <v>129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178</v>
      </c>
      <c r="GX133" s="2" t="s">
        <v>129</v>
      </c>
      <c r="GY133" s="2" t="s">
        <v>132</v>
      </c>
      <c r="GZ133" s="2" t="s">
        <v>132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181</v>
      </c>
      <c r="HJ133" s="2" t="s">
        <v>129</v>
      </c>
      <c r="HK133" s="2" t="s">
        <v>132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178</v>
      </c>
      <c r="HV133" s="2" t="s">
        <v>129</v>
      </c>
      <c r="HW133" s="2" t="s">
        <v>132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178</v>
      </c>
      <c r="IH133" s="2" t="s">
        <v>129</v>
      </c>
      <c r="II133" s="2" t="s">
        <v>132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178</v>
      </c>
      <c r="IT133" s="2" t="s">
        <v>129</v>
      </c>
      <c r="IU133" s="2" t="s">
        <v>132</v>
      </c>
      <c r="IV133" s="2" t="s">
        <v>132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1027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159</v>
      </c>
      <c r="JR133" s="2" t="s">
        <v>129</v>
      </c>
      <c r="JS133" s="2" t="s">
        <v>132</v>
      </c>
      <c r="JT133" s="2" t="s">
        <v>132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1766</v>
      </c>
      <c r="KF133" s="2" t="s">
        <v>132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178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178</v>
      </c>
      <c r="LN133" s="2" t="s">
        <v>129</v>
      </c>
      <c r="LO133" s="2" t="s">
        <v>132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178</v>
      </c>
      <c r="LZ133" s="2" t="s">
        <v>166</v>
      </c>
      <c r="MA133" s="2" t="s">
        <v>132</v>
      </c>
      <c r="MB133" s="2" t="s">
        <v>132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159</v>
      </c>
      <c r="ML133" s="2" t="s">
        <v>129</v>
      </c>
      <c r="MM133" s="2" t="s">
        <v>132</v>
      </c>
      <c r="MN133" s="2" t="s">
        <v>132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140</v>
      </c>
      <c r="MX133" s="2" t="s">
        <v>129</v>
      </c>
      <c r="MY133" s="2" t="s">
        <v>1766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178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178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178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178</v>
      </c>
      <c r="PR133" s="2" t="s">
        <v>129</v>
      </c>
      <c r="PS133" s="2" t="s">
        <v>132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178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178</v>
      </c>
      <c r="QP133" s="2" t="s">
        <v>129</v>
      </c>
      <c r="QQ133" s="2" t="s">
        <v>132</v>
      </c>
      <c r="QR133" s="2" t="s">
        <v>132</v>
      </c>
      <c r="QS133" s="2" t="s">
        <v>142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132</v>
      </c>
      <c r="RB133" s="2" t="s">
        <v>132</v>
      </c>
      <c r="RC133" s="2" t="s">
        <v>132</v>
      </c>
      <c r="RD133" s="2" t="s">
        <v>132</v>
      </c>
      <c r="RE133" s="2" t="s">
        <v>132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178</v>
      </c>
      <c r="RN133" s="2" t="s">
        <v>129</v>
      </c>
      <c r="RO133" s="2" t="s">
        <v>132</v>
      </c>
      <c r="RP133" s="2" t="s">
        <v>132</v>
      </c>
      <c r="RQ133" s="2" t="s">
        <v>142</v>
      </c>
      <c r="RR133" s="2" t="s">
        <v>183</v>
      </c>
    </row>
    <row r="134">
      <c r="A134" s="2" t="s">
        <v>2087</v>
      </c>
      <c r="B134" s="2" t="s">
        <v>121</v>
      </c>
      <c r="C134" s="2" t="s">
        <v>122</v>
      </c>
      <c r="D134" s="2" t="s">
        <v>1104</v>
      </c>
      <c r="E134" s="2" t="s">
        <v>1105</v>
      </c>
      <c r="F134" s="2" t="s">
        <v>2072</v>
      </c>
      <c r="G134" s="2" t="s">
        <v>2072</v>
      </c>
      <c r="H134" s="2" t="s">
        <v>2072</v>
      </c>
      <c r="I134" s="2" t="s">
        <v>2088</v>
      </c>
      <c r="J134" s="2" t="s">
        <v>127</v>
      </c>
      <c r="K134" s="2" t="s">
        <v>2089</v>
      </c>
      <c r="L134" s="3">
        <v>6.66</v>
      </c>
      <c r="M134" s="3">
        <v>6.99</v>
      </c>
      <c r="N134" s="3">
        <v>19.99</v>
      </c>
      <c r="O134" s="2" t="s">
        <v>129</v>
      </c>
      <c r="P134" s="2" t="s">
        <v>1094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468</v>
      </c>
      <c r="V134" s="2" t="s">
        <v>1008</v>
      </c>
      <c r="W134" s="2" t="s">
        <v>247</v>
      </c>
      <c r="X134" s="2" t="s">
        <v>441</v>
      </c>
      <c r="Y134" s="2" t="s">
        <v>2075</v>
      </c>
      <c r="Z134" s="4">
        <v>68</v>
      </c>
      <c r="AA134" s="4">
        <f>=ROUNDDOWN(68,0)</f>
      </c>
      <c r="AB134" s="5">
        <v>1</v>
      </c>
      <c r="AC134" s="2" t="s">
        <v>132</v>
      </c>
      <c r="AD134" s="4"/>
      <c r="AE134" s="4"/>
      <c r="AF134" s="6">
        <v>63</v>
      </c>
      <c r="AG134" s="6"/>
      <c r="AH134" s="7"/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/>
      <c r="BJ134" s="4"/>
      <c r="BK134" s="8"/>
      <c r="BL134" s="2" t="s">
        <v>132</v>
      </c>
      <c r="BM134" s="7"/>
      <c r="BN134" s="7"/>
      <c r="BO134" s="4"/>
      <c r="BP134" s="8"/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990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129</v>
      </c>
      <c r="CI134" s="2" t="s">
        <v>2076</v>
      </c>
      <c r="CJ134" s="2" t="s">
        <v>132</v>
      </c>
      <c r="CK134" s="2" t="s">
        <v>142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140</v>
      </c>
      <c r="CT134" s="2" t="s">
        <v>129</v>
      </c>
      <c r="CU134" s="2" t="s">
        <v>2077</v>
      </c>
      <c r="CV134" s="2" t="s">
        <v>1601</v>
      </c>
      <c r="CW134" s="2" t="s">
        <v>142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178</v>
      </c>
      <c r="DF134" s="2" t="s">
        <v>129</v>
      </c>
      <c r="DG134" s="2" t="s">
        <v>132</v>
      </c>
      <c r="DH134" s="2" t="s">
        <v>132</v>
      </c>
      <c r="DI134" s="2" t="s">
        <v>142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140</v>
      </c>
      <c r="DR134" s="2" t="s">
        <v>129</v>
      </c>
      <c r="DS134" s="2" t="s">
        <v>1099</v>
      </c>
      <c r="DT134" s="2" t="s">
        <v>1222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140</v>
      </c>
      <c r="ED134" s="2" t="s">
        <v>129</v>
      </c>
      <c r="EE134" s="2" t="s">
        <v>2076</v>
      </c>
      <c r="EF134" s="2" t="s">
        <v>132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129</v>
      </c>
      <c r="EQ134" s="2" t="s">
        <v>1100</v>
      </c>
      <c r="ER134" s="2" t="s">
        <v>132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129</v>
      </c>
      <c r="FC134" s="2" t="s">
        <v>502</v>
      </c>
      <c r="FD134" s="2" t="s">
        <v>132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182</v>
      </c>
      <c r="FN134" s="2" t="s">
        <v>129</v>
      </c>
      <c r="FO134" s="2" t="s">
        <v>132</v>
      </c>
      <c r="FP134" s="2" t="s">
        <v>132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178</v>
      </c>
      <c r="FZ134" s="2" t="s">
        <v>129</v>
      </c>
      <c r="GA134" s="2" t="s">
        <v>132</v>
      </c>
      <c r="GB134" s="2" t="s">
        <v>132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427</v>
      </c>
      <c r="GL134" s="2" t="s">
        <v>129</v>
      </c>
      <c r="GM134" s="2" t="s">
        <v>132</v>
      </c>
      <c r="GN134" s="2" t="s">
        <v>132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178</v>
      </c>
      <c r="GX134" s="2" t="s">
        <v>129</v>
      </c>
      <c r="GY134" s="2" t="s">
        <v>132</v>
      </c>
      <c r="GZ134" s="2" t="s">
        <v>132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181</v>
      </c>
      <c r="HJ134" s="2" t="s">
        <v>129</v>
      </c>
      <c r="HK134" s="2" t="s">
        <v>132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178</v>
      </c>
      <c r="HV134" s="2" t="s">
        <v>129</v>
      </c>
      <c r="HW134" s="2" t="s">
        <v>132</v>
      </c>
      <c r="HX134" s="2" t="s">
        <v>132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178</v>
      </c>
      <c r="IH134" s="2" t="s">
        <v>129</v>
      </c>
      <c r="II134" s="2" t="s">
        <v>132</v>
      </c>
      <c r="IJ134" s="2" t="s">
        <v>132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178</v>
      </c>
      <c r="IT134" s="2" t="s">
        <v>129</v>
      </c>
      <c r="IU134" s="2" t="s">
        <v>132</v>
      </c>
      <c r="IV134" s="2" t="s">
        <v>132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129</v>
      </c>
      <c r="JG134" s="2" t="s">
        <v>1027</v>
      </c>
      <c r="JH134" s="2" t="s">
        <v>132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159</v>
      </c>
      <c r="JR134" s="2" t="s">
        <v>129</v>
      </c>
      <c r="JS134" s="2" t="s">
        <v>132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1766</v>
      </c>
      <c r="KF134" s="2" t="s">
        <v>132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178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132</v>
      </c>
      <c r="LB134" s="2" t="s">
        <v>132</v>
      </c>
      <c r="LC134" s="2" t="s">
        <v>132</v>
      </c>
      <c r="LD134" s="2" t="s">
        <v>132</v>
      </c>
      <c r="LE134" s="2" t="s">
        <v>132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178</v>
      </c>
      <c r="LN134" s="2" t="s">
        <v>129</v>
      </c>
      <c r="LO134" s="2" t="s">
        <v>132</v>
      </c>
      <c r="LP134" s="2" t="s">
        <v>132</v>
      </c>
      <c r="LQ134" s="2" t="s">
        <v>142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178</v>
      </c>
      <c r="LZ134" s="2" t="s">
        <v>166</v>
      </c>
      <c r="MA134" s="2" t="s">
        <v>132</v>
      </c>
      <c r="MB134" s="2" t="s">
        <v>132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159</v>
      </c>
      <c r="ML134" s="2" t="s">
        <v>129</v>
      </c>
      <c r="MM134" s="2" t="s">
        <v>132</v>
      </c>
      <c r="MN134" s="2" t="s">
        <v>132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140</v>
      </c>
      <c r="MX134" s="2" t="s">
        <v>129</v>
      </c>
      <c r="MY134" s="2" t="s">
        <v>1766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178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178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178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178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178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178</v>
      </c>
      <c r="QP134" s="2" t="s">
        <v>129</v>
      </c>
      <c r="QQ134" s="2" t="s">
        <v>132</v>
      </c>
      <c r="QR134" s="2" t="s">
        <v>132</v>
      </c>
      <c r="QS134" s="2" t="s">
        <v>142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132</v>
      </c>
      <c r="RB134" s="2" t="s">
        <v>132</v>
      </c>
      <c r="RC134" s="2" t="s">
        <v>132</v>
      </c>
      <c r="RD134" s="2" t="s">
        <v>132</v>
      </c>
      <c r="RE134" s="2" t="s">
        <v>132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178</v>
      </c>
      <c r="RN134" s="2" t="s">
        <v>129</v>
      </c>
      <c r="RO134" s="2" t="s">
        <v>132</v>
      </c>
      <c r="RP134" s="2" t="s">
        <v>132</v>
      </c>
      <c r="RQ134" s="2" t="s">
        <v>142</v>
      </c>
      <c r="RR134" s="2" t="s">
        <v>183</v>
      </c>
    </row>
    <row r="135">
      <c r="A135" s="2" t="s">
        <v>2090</v>
      </c>
      <c r="B135" s="2" t="s">
        <v>121</v>
      </c>
      <c r="C135" s="2" t="s">
        <v>122</v>
      </c>
      <c r="D135" s="2" t="s">
        <v>1104</v>
      </c>
      <c r="E135" s="2" t="s">
        <v>1105</v>
      </c>
      <c r="F135" s="2" t="s">
        <v>2072</v>
      </c>
      <c r="G135" s="2" t="s">
        <v>2072</v>
      </c>
      <c r="H135" s="2" t="s">
        <v>2072</v>
      </c>
      <c r="I135" s="2" t="s">
        <v>2091</v>
      </c>
      <c r="J135" s="2" t="s">
        <v>127</v>
      </c>
      <c r="K135" s="2" t="s">
        <v>2092</v>
      </c>
      <c r="L135" s="3">
        <v>6.66</v>
      </c>
      <c r="M135" s="3">
        <v>6.99</v>
      </c>
      <c r="N135" s="3">
        <v>19.99</v>
      </c>
      <c r="O135" s="2" t="s">
        <v>129</v>
      </c>
      <c r="P135" s="2" t="s">
        <v>1094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468</v>
      </c>
      <c r="V135" s="2" t="s">
        <v>1008</v>
      </c>
      <c r="W135" s="2" t="s">
        <v>247</v>
      </c>
      <c r="X135" s="2" t="s">
        <v>441</v>
      </c>
      <c r="Y135" s="2" t="s">
        <v>2075</v>
      </c>
      <c r="Z135" s="4">
        <v>110</v>
      </c>
      <c r="AA135" s="4">
        <f>=ROUNDDOWN(100,0)</f>
      </c>
      <c r="AB135" s="5">
        <v>1.1</v>
      </c>
      <c r="AC135" s="2" t="s">
        <v>132</v>
      </c>
      <c r="AD135" s="4"/>
      <c r="AE135" s="4"/>
      <c r="AF135" s="6">
        <v>63</v>
      </c>
      <c r="AG135" s="6"/>
      <c r="AH135" s="7"/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/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241</v>
      </c>
      <c r="BY135" s="2" t="s">
        <v>142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140</v>
      </c>
      <c r="CH135" s="2" t="s">
        <v>129</v>
      </c>
      <c r="CI135" s="2" t="s">
        <v>2076</v>
      </c>
      <c r="CJ135" s="2" t="s">
        <v>132</v>
      </c>
      <c r="CK135" s="2" t="s">
        <v>142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129</v>
      </c>
      <c r="CU135" s="2" t="s">
        <v>2077</v>
      </c>
      <c r="CV135" s="2" t="s">
        <v>1612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178</v>
      </c>
      <c r="DF135" s="2" t="s">
        <v>129</v>
      </c>
      <c r="DG135" s="2" t="s">
        <v>132</v>
      </c>
      <c r="DH135" s="2" t="s">
        <v>132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1099</v>
      </c>
      <c r="DT135" s="2" t="s">
        <v>578</v>
      </c>
      <c r="DU135" s="2" t="s">
        <v>142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140</v>
      </c>
      <c r="ED135" s="2" t="s">
        <v>129</v>
      </c>
      <c r="EE135" s="2" t="s">
        <v>2076</v>
      </c>
      <c r="EF135" s="2" t="s">
        <v>132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1100</v>
      </c>
      <c r="ER135" s="2" t="s">
        <v>1775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129</v>
      </c>
      <c r="FC135" s="2" t="s">
        <v>502</v>
      </c>
      <c r="FD135" s="2" t="s">
        <v>132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182</v>
      </c>
      <c r="FN135" s="2" t="s">
        <v>129</v>
      </c>
      <c r="FO135" s="2" t="s">
        <v>132</v>
      </c>
      <c r="FP135" s="2" t="s">
        <v>132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178</v>
      </c>
      <c r="FZ135" s="2" t="s">
        <v>129</v>
      </c>
      <c r="GA135" s="2" t="s">
        <v>132</v>
      </c>
      <c r="GB135" s="2" t="s">
        <v>132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427</v>
      </c>
      <c r="GL135" s="2" t="s">
        <v>129</v>
      </c>
      <c r="GM135" s="2" t="s">
        <v>132</v>
      </c>
      <c r="GN135" s="2" t="s">
        <v>132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178</v>
      </c>
      <c r="GX135" s="2" t="s">
        <v>129</v>
      </c>
      <c r="GY135" s="2" t="s">
        <v>132</v>
      </c>
      <c r="GZ135" s="2" t="s">
        <v>132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181</v>
      </c>
      <c r="HJ135" s="2" t="s">
        <v>129</v>
      </c>
      <c r="HK135" s="2" t="s">
        <v>132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178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178</v>
      </c>
      <c r="IH135" s="2" t="s">
        <v>129</v>
      </c>
      <c r="II135" s="2" t="s">
        <v>132</v>
      </c>
      <c r="IJ135" s="2" t="s">
        <v>132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178</v>
      </c>
      <c r="IT135" s="2" t="s">
        <v>129</v>
      </c>
      <c r="IU135" s="2" t="s">
        <v>132</v>
      </c>
      <c r="IV135" s="2" t="s">
        <v>132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1027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159</v>
      </c>
      <c r="JR135" s="2" t="s">
        <v>129</v>
      </c>
      <c r="JS135" s="2" t="s">
        <v>132</v>
      </c>
      <c r="JT135" s="2" t="s">
        <v>132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1766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178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178</v>
      </c>
      <c r="LN135" s="2" t="s">
        <v>129</v>
      </c>
      <c r="LO135" s="2" t="s">
        <v>132</v>
      </c>
      <c r="LP135" s="2" t="s">
        <v>132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178</v>
      </c>
      <c r="LZ135" s="2" t="s">
        <v>166</v>
      </c>
      <c r="MA135" s="2" t="s">
        <v>132</v>
      </c>
      <c r="MB135" s="2" t="s">
        <v>132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159</v>
      </c>
      <c r="ML135" s="2" t="s">
        <v>129</v>
      </c>
      <c r="MM135" s="2" t="s">
        <v>132</v>
      </c>
      <c r="MN135" s="2" t="s">
        <v>132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140</v>
      </c>
      <c r="MX135" s="2" t="s">
        <v>129</v>
      </c>
      <c r="MY135" s="2" t="s">
        <v>1766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178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178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178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178</v>
      </c>
      <c r="PR135" s="2" t="s">
        <v>129</v>
      </c>
      <c r="PS135" s="2" t="s">
        <v>132</v>
      </c>
      <c r="PT135" s="2" t="s">
        <v>132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178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178</v>
      </c>
      <c r="QP135" s="2" t="s">
        <v>129</v>
      </c>
      <c r="QQ135" s="2" t="s">
        <v>132</v>
      </c>
      <c r="QR135" s="2" t="s">
        <v>132</v>
      </c>
      <c r="QS135" s="2" t="s">
        <v>142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132</v>
      </c>
      <c r="RB135" s="2" t="s">
        <v>132</v>
      </c>
      <c r="RC135" s="2" t="s">
        <v>132</v>
      </c>
      <c r="RD135" s="2" t="s">
        <v>132</v>
      </c>
      <c r="RE135" s="2" t="s">
        <v>132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178</v>
      </c>
      <c r="RN135" s="2" t="s">
        <v>129</v>
      </c>
      <c r="RO135" s="2" t="s">
        <v>132</v>
      </c>
      <c r="RP135" s="2" t="s">
        <v>132</v>
      </c>
      <c r="RQ135" s="2" t="s">
        <v>142</v>
      </c>
      <c r="RR135" s="2" t="s">
        <v>183</v>
      </c>
    </row>
    <row r="136">
      <c r="A136" s="2" t="s">
        <v>2093</v>
      </c>
      <c r="B136" s="2" t="s">
        <v>121</v>
      </c>
      <c r="C136" s="2" t="s">
        <v>122</v>
      </c>
      <c r="D136" s="2" t="s">
        <v>1104</v>
      </c>
      <c r="E136" s="2" t="s">
        <v>1105</v>
      </c>
      <c r="F136" s="2" t="s">
        <v>2072</v>
      </c>
      <c r="G136" s="2" t="s">
        <v>2072</v>
      </c>
      <c r="H136" s="2" t="s">
        <v>2072</v>
      </c>
      <c r="I136" s="2" t="s">
        <v>2094</v>
      </c>
      <c r="J136" s="2" t="s">
        <v>127</v>
      </c>
      <c r="K136" s="2" t="s">
        <v>2095</v>
      </c>
      <c r="L136" s="3">
        <v>6.66</v>
      </c>
      <c r="M136" s="3">
        <v>6.99</v>
      </c>
      <c r="N136" s="3">
        <v>19.99</v>
      </c>
      <c r="O136" s="2" t="s">
        <v>129</v>
      </c>
      <c r="P136" s="2" t="s">
        <v>1094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468</v>
      </c>
      <c r="V136" s="2" t="s">
        <v>1008</v>
      </c>
      <c r="W136" s="2" t="s">
        <v>247</v>
      </c>
      <c r="X136" s="2" t="s">
        <v>441</v>
      </c>
      <c r="Y136" s="2" t="s">
        <v>2075</v>
      </c>
      <c r="Z136" s="4">
        <v>58</v>
      </c>
      <c r="AA136" s="4">
        <f>=ROUNDDOWN(58,0)</f>
      </c>
      <c r="AB136" s="5">
        <v>1</v>
      </c>
      <c r="AC136" s="2" t="s">
        <v>132</v>
      </c>
      <c r="AD136" s="4"/>
      <c r="AE136" s="4"/>
      <c r="AF136" s="6">
        <v>63</v>
      </c>
      <c r="AG136" s="6"/>
      <c r="AH136" s="7"/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/>
      <c r="BJ136" s="4"/>
      <c r="BK136" s="8"/>
      <c r="BL136" s="2" t="s">
        <v>132</v>
      </c>
      <c r="BM136" s="7"/>
      <c r="BN136" s="7"/>
      <c r="BO136" s="4"/>
      <c r="BP136" s="8"/>
      <c r="BQ136" s="4"/>
      <c r="BR136" s="8"/>
      <c r="BS136" s="7"/>
      <c r="BT136" s="7"/>
      <c r="BU136" s="2" t="s">
        <v>140</v>
      </c>
      <c r="BV136" s="2" t="s">
        <v>129</v>
      </c>
      <c r="BW136" s="2" t="s">
        <v>132</v>
      </c>
      <c r="BX136" s="2" t="s">
        <v>990</v>
      </c>
      <c r="BY136" s="2" t="s">
        <v>142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140</v>
      </c>
      <c r="CH136" s="2" t="s">
        <v>129</v>
      </c>
      <c r="CI136" s="2" t="s">
        <v>2076</v>
      </c>
      <c r="CJ136" s="2" t="s">
        <v>132</v>
      </c>
      <c r="CK136" s="2" t="s">
        <v>142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140</v>
      </c>
      <c r="CT136" s="2" t="s">
        <v>129</v>
      </c>
      <c r="CU136" s="2" t="s">
        <v>2077</v>
      </c>
      <c r="CV136" s="2" t="s">
        <v>1612</v>
      </c>
      <c r="CW136" s="2" t="s">
        <v>142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178</v>
      </c>
      <c r="DF136" s="2" t="s">
        <v>129</v>
      </c>
      <c r="DG136" s="2" t="s">
        <v>132</v>
      </c>
      <c r="DH136" s="2" t="s">
        <v>132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1099</v>
      </c>
      <c r="DT136" s="2" t="s">
        <v>1755</v>
      </c>
      <c r="DU136" s="2" t="s">
        <v>142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140</v>
      </c>
      <c r="ED136" s="2" t="s">
        <v>129</v>
      </c>
      <c r="EE136" s="2" t="s">
        <v>2076</v>
      </c>
      <c r="EF136" s="2" t="s">
        <v>132</v>
      </c>
      <c r="EG136" s="2" t="s">
        <v>142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129</v>
      </c>
      <c r="EQ136" s="2" t="s">
        <v>1100</v>
      </c>
      <c r="ER136" s="2" t="s">
        <v>1996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502</v>
      </c>
      <c r="FD136" s="2" t="s">
        <v>132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182</v>
      </c>
      <c r="FN136" s="2" t="s">
        <v>129</v>
      </c>
      <c r="FO136" s="2" t="s">
        <v>132</v>
      </c>
      <c r="FP136" s="2" t="s">
        <v>132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178</v>
      </c>
      <c r="FZ136" s="2" t="s">
        <v>129</v>
      </c>
      <c r="GA136" s="2" t="s">
        <v>132</v>
      </c>
      <c r="GB136" s="2" t="s">
        <v>132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427</v>
      </c>
      <c r="GL136" s="2" t="s">
        <v>129</v>
      </c>
      <c r="GM136" s="2" t="s">
        <v>132</v>
      </c>
      <c r="GN136" s="2" t="s">
        <v>132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178</v>
      </c>
      <c r="GX136" s="2" t="s">
        <v>129</v>
      </c>
      <c r="GY136" s="2" t="s">
        <v>132</v>
      </c>
      <c r="GZ136" s="2" t="s">
        <v>132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181</v>
      </c>
      <c r="HJ136" s="2" t="s">
        <v>129</v>
      </c>
      <c r="HK136" s="2" t="s">
        <v>132</v>
      </c>
      <c r="HL136" s="2" t="s">
        <v>132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178</v>
      </c>
      <c r="HV136" s="2" t="s">
        <v>129</v>
      </c>
      <c r="HW136" s="2" t="s">
        <v>132</v>
      </c>
      <c r="HX136" s="2" t="s">
        <v>132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178</v>
      </c>
      <c r="IH136" s="2" t="s">
        <v>129</v>
      </c>
      <c r="II136" s="2" t="s">
        <v>132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178</v>
      </c>
      <c r="IT136" s="2" t="s">
        <v>129</v>
      </c>
      <c r="IU136" s="2" t="s">
        <v>132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1027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159</v>
      </c>
      <c r="JR136" s="2" t="s">
        <v>129</v>
      </c>
      <c r="JS136" s="2" t="s">
        <v>132</v>
      </c>
      <c r="JT136" s="2" t="s">
        <v>132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2075</v>
      </c>
      <c r="KF136" s="2" t="s">
        <v>132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178</v>
      </c>
      <c r="KP136" s="2" t="s">
        <v>129</v>
      </c>
      <c r="KQ136" s="2" t="s">
        <v>132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178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178</v>
      </c>
      <c r="LZ136" s="2" t="s">
        <v>166</v>
      </c>
      <c r="MA136" s="2" t="s">
        <v>132</v>
      </c>
      <c r="MB136" s="2" t="s">
        <v>132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159</v>
      </c>
      <c r="ML136" s="2" t="s">
        <v>129</v>
      </c>
      <c r="MM136" s="2" t="s">
        <v>132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140</v>
      </c>
      <c r="MX136" s="2" t="s">
        <v>129</v>
      </c>
      <c r="MY136" s="2" t="s">
        <v>2075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178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178</v>
      </c>
      <c r="NV136" s="2" t="s">
        <v>129</v>
      </c>
      <c r="NW136" s="2" t="s">
        <v>132</v>
      </c>
      <c r="NX136" s="2" t="s">
        <v>132</v>
      </c>
      <c r="NY136" s="2" t="s">
        <v>142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178</v>
      </c>
      <c r="OH136" s="2" t="s">
        <v>129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178</v>
      </c>
      <c r="PR136" s="2" t="s">
        <v>129</v>
      </c>
      <c r="PS136" s="2" t="s">
        <v>132</v>
      </c>
      <c r="PT136" s="2" t="s">
        <v>132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178</v>
      </c>
      <c r="QD136" s="2" t="s">
        <v>129</v>
      </c>
      <c r="QE136" s="2" t="s">
        <v>132</v>
      </c>
      <c r="QF136" s="2" t="s">
        <v>132</v>
      </c>
      <c r="QG136" s="2" t="s">
        <v>142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178</v>
      </c>
      <c r="QP136" s="2" t="s">
        <v>129</v>
      </c>
      <c r="QQ136" s="2" t="s">
        <v>132</v>
      </c>
      <c r="QR136" s="2" t="s">
        <v>132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132</v>
      </c>
      <c r="RB136" s="2" t="s">
        <v>132</v>
      </c>
      <c r="RC136" s="2" t="s">
        <v>132</v>
      </c>
      <c r="RD136" s="2" t="s">
        <v>132</v>
      </c>
      <c r="RE136" s="2" t="s">
        <v>132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178</v>
      </c>
      <c r="RN136" s="2" t="s">
        <v>129</v>
      </c>
      <c r="RO136" s="2" t="s">
        <v>132</v>
      </c>
      <c r="RP136" s="2" t="s">
        <v>132</v>
      </c>
      <c r="RQ136" s="2" t="s">
        <v>142</v>
      </c>
      <c r="RR136" s="2" t="s">
        <v>183</v>
      </c>
    </row>
    <row r="137">
      <c r="A137" s="2" t="s">
        <v>2096</v>
      </c>
      <c r="B137" s="2" t="s">
        <v>121</v>
      </c>
      <c r="C137" s="2" t="s">
        <v>122</v>
      </c>
      <c r="D137" s="2" t="s">
        <v>1104</v>
      </c>
      <c r="E137" s="2" t="s">
        <v>1105</v>
      </c>
      <c r="F137" s="2" t="s">
        <v>2072</v>
      </c>
      <c r="G137" s="2" t="s">
        <v>2072</v>
      </c>
      <c r="H137" s="2" t="s">
        <v>2072</v>
      </c>
      <c r="I137" s="2" t="s">
        <v>2097</v>
      </c>
      <c r="J137" s="2" t="s">
        <v>127</v>
      </c>
      <c r="K137" s="2" t="s">
        <v>2098</v>
      </c>
      <c r="L137" s="3">
        <v>6.66</v>
      </c>
      <c r="M137" s="3">
        <v>6.99</v>
      </c>
      <c r="N137" s="3">
        <v>19.99</v>
      </c>
      <c r="O137" s="2" t="s">
        <v>129</v>
      </c>
      <c r="P137" s="2" t="s">
        <v>1094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468</v>
      </c>
      <c r="V137" s="2" t="s">
        <v>1008</v>
      </c>
      <c r="W137" s="2" t="s">
        <v>247</v>
      </c>
      <c r="X137" s="2" t="s">
        <v>441</v>
      </c>
      <c r="Y137" s="2" t="s">
        <v>2075</v>
      </c>
      <c r="Z137" s="4">
        <v>75</v>
      </c>
      <c r="AA137" s="4">
        <f>=ROUNDDOWN(150,0)</f>
      </c>
      <c r="AB137" s="5">
        <v>0.5</v>
      </c>
      <c r="AC137" s="2" t="s">
        <v>132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241</v>
      </c>
      <c r="BY137" s="2" t="s">
        <v>142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140</v>
      </c>
      <c r="CH137" s="2" t="s">
        <v>129</v>
      </c>
      <c r="CI137" s="2" t="s">
        <v>2076</v>
      </c>
      <c r="CJ137" s="2" t="s">
        <v>132</v>
      </c>
      <c r="CK137" s="2" t="s">
        <v>142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140</v>
      </c>
      <c r="CT137" s="2" t="s">
        <v>129</v>
      </c>
      <c r="CU137" s="2" t="s">
        <v>2077</v>
      </c>
      <c r="CV137" s="2" t="s">
        <v>2078</v>
      </c>
      <c r="CW137" s="2" t="s">
        <v>142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178</v>
      </c>
      <c r="DF137" s="2" t="s">
        <v>129</v>
      </c>
      <c r="DG137" s="2" t="s">
        <v>132</v>
      </c>
      <c r="DH137" s="2" t="s">
        <v>132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129</v>
      </c>
      <c r="DS137" s="2" t="s">
        <v>1099</v>
      </c>
      <c r="DT137" s="2" t="s">
        <v>578</v>
      </c>
      <c r="DU137" s="2" t="s">
        <v>142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140</v>
      </c>
      <c r="ED137" s="2" t="s">
        <v>129</v>
      </c>
      <c r="EE137" s="2" t="s">
        <v>2076</v>
      </c>
      <c r="EF137" s="2" t="s">
        <v>132</v>
      </c>
      <c r="EG137" s="2" t="s">
        <v>142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129</v>
      </c>
      <c r="EQ137" s="2" t="s">
        <v>1100</v>
      </c>
      <c r="ER137" s="2" t="s">
        <v>1606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129</v>
      </c>
      <c r="FC137" s="2" t="s">
        <v>502</v>
      </c>
      <c r="FD137" s="2" t="s">
        <v>132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182</v>
      </c>
      <c r="FN137" s="2" t="s">
        <v>129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178</v>
      </c>
      <c r="FZ137" s="2" t="s">
        <v>129</v>
      </c>
      <c r="GA137" s="2" t="s">
        <v>132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427</v>
      </c>
      <c r="GL137" s="2" t="s">
        <v>129</v>
      </c>
      <c r="GM137" s="2" t="s">
        <v>132</v>
      </c>
      <c r="GN137" s="2" t="s">
        <v>132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178</v>
      </c>
      <c r="GX137" s="2" t="s">
        <v>129</v>
      </c>
      <c r="GY137" s="2" t="s">
        <v>132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181</v>
      </c>
      <c r="HJ137" s="2" t="s">
        <v>129</v>
      </c>
      <c r="HK137" s="2" t="s">
        <v>132</v>
      </c>
      <c r="HL137" s="2" t="s">
        <v>132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178</v>
      </c>
      <c r="HV137" s="2" t="s">
        <v>129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178</v>
      </c>
      <c r="IH137" s="2" t="s">
        <v>129</v>
      </c>
      <c r="II137" s="2" t="s">
        <v>132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178</v>
      </c>
      <c r="IT137" s="2" t="s">
        <v>129</v>
      </c>
      <c r="IU137" s="2" t="s">
        <v>132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1027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159</v>
      </c>
      <c r="JR137" s="2" t="s">
        <v>129</v>
      </c>
      <c r="JS137" s="2" t="s">
        <v>132</v>
      </c>
      <c r="JT137" s="2" t="s">
        <v>132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1766</v>
      </c>
      <c r="KF137" s="2" t="s">
        <v>132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178</v>
      </c>
      <c r="KP137" s="2" t="s">
        <v>129</v>
      </c>
      <c r="KQ137" s="2" t="s">
        <v>132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178</v>
      </c>
      <c r="LN137" s="2" t="s">
        <v>129</v>
      </c>
      <c r="LO137" s="2" t="s">
        <v>132</v>
      </c>
      <c r="LP137" s="2" t="s">
        <v>132</v>
      </c>
      <c r="LQ137" s="2" t="s">
        <v>142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178</v>
      </c>
      <c r="LZ137" s="2" t="s">
        <v>166</v>
      </c>
      <c r="MA137" s="2" t="s">
        <v>132</v>
      </c>
      <c r="MB137" s="2" t="s">
        <v>132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159</v>
      </c>
      <c r="ML137" s="2" t="s">
        <v>129</v>
      </c>
      <c r="MM137" s="2" t="s">
        <v>132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140</v>
      </c>
      <c r="MX137" s="2" t="s">
        <v>129</v>
      </c>
      <c r="MY137" s="2" t="s">
        <v>1766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178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178</v>
      </c>
      <c r="NV137" s="2" t="s">
        <v>129</v>
      </c>
      <c r="NW137" s="2" t="s">
        <v>132</v>
      </c>
      <c r="NX137" s="2" t="s">
        <v>132</v>
      </c>
      <c r="NY137" s="2" t="s">
        <v>142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178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181</v>
      </c>
      <c r="PF137" s="2" t="s">
        <v>129</v>
      </c>
      <c r="PG137" s="2" t="s">
        <v>132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178</v>
      </c>
      <c r="PR137" s="2" t="s">
        <v>129</v>
      </c>
      <c r="PS137" s="2" t="s">
        <v>132</v>
      </c>
      <c r="PT137" s="2" t="s">
        <v>132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178</v>
      </c>
      <c r="QD137" s="2" t="s">
        <v>129</v>
      </c>
      <c r="QE137" s="2" t="s">
        <v>132</v>
      </c>
      <c r="QF137" s="2" t="s">
        <v>132</v>
      </c>
      <c r="QG137" s="2" t="s">
        <v>142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178</v>
      </c>
      <c r="QP137" s="2" t="s">
        <v>129</v>
      </c>
      <c r="QQ137" s="2" t="s">
        <v>132</v>
      </c>
      <c r="QR137" s="2" t="s">
        <v>132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178</v>
      </c>
      <c r="RN137" s="2" t="s">
        <v>129</v>
      </c>
      <c r="RO137" s="2" t="s">
        <v>132</v>
      </c>
      <c r="RP137" s="2" t="s">
        <v>132</v>
      </c>
      <c r="RQ137" s="2" t="s">
        <v>142</v>
      </c>
      <c r="RR137" s="2" t="s">
        <v>183</v>
      </c>
    </row>
    <row r="138">
      <c r="A138" s="2" t="s">
        <v>2099</v>
      </c>
      <c r="B138" s="2" t="s">
        <v>121</v>
      </c>
      <c r="C138" s="2" t="s">
        <v>122</v>
      </c>
      <c r="D138" s="2" t="s">
        <v>1104</v>
      </c>
      <c r="E138" s="2" t="s">
        <v>1105</v>
      </c>
      <c r="F138" s="2" t="s">
        <v>2100</v>
      </c>
      <c r="G138" s="2" t="s">
        <v>2100</v>
      </c>
      <c r="H138" s="2" t="s">
        <v>2100</v>
      </c>
      <c r="I138" s="2" t="s">
        <v>2101</v>
      </c>
      <c r="J138" s="2" t="s">
        <v>127</v>
      </c>
      <c r="K138" s="2" t="s">
        <v>2102</v>
      </c>
      <c r="L138" s="3">
        <v>8.33</v>
      </c>
      <c r="M138" s="3">
        <v>8.75</v>
      </c>
      <c r="N138" s="3">
        <v>24.99</v>
      </c>
      <c r="O138" s="2" t="s">
        <v>129</v>
      </c>
      <c r="P138" s="2" t="s">
        <v>1094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468</v>
      </c>
      <c r="V138" s="2" t="s">
        <v>1008</v>
      </c>
      <c r="W138" s="2" t="s">
        <v>136</v>
      </c>
      <c r="X138" s="2" t="s">
        <v>441</v>
      </c>
      <c r="Y138" s="2" t="s">
        <v>2075</v>
      </c>
      <c r="Z138" s="4">
        <v>72</v>
      </c>
      <c r="AA138" s="4">
        <f>=ROUNDDOWN(32.7272727272727,0)</f>
      </c>
      <c r="AB138" s="5">
        <v>2.2</v>
      </c>
      <c r="AC138" s="2" t="s">
        <v>132</v>
      </c>
      <c r="AD138" s="4"/>
      <c r="AE138" s="4"/>
      <c r="AF138" s="6">
        <v>63</v>
      </c>
      <c r="AG138" s="6"/>
      <c r="AH138" s="7"/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/>
      <c r="BJ138" s="4"/>
      <c r="BK138" s="8"/>
      <c r="BL138" s="2" t="s">
        <v>132</v>
      </c>
      <c r="BM138" s="7"/>
      <c r="BN138" s="7"/>
      <c r="BO138" s="4"/>
      <c r="BP138" s="8"/>
      <c r="BQ138" s="4"/>
      <c r="BR138" s="8"/>
      <c r="BS138" s="7"/>
      <c r="BT138" s="7"/>
      <c r="BU138" s="2" t="s">
        <v>140</v>
      </c>
      <c r="BV138" s="2" t="s">
        <v>129</v>
      </c>
      <c r="BW138" s="2" t="s">
        <v>132</v>
      </c>
      <c r="BX138" s="2" t="s">
        <v>990</v>
      </c>
      <c r="BY138" s="2" t="s">
        <v>142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140</v>
      </c>
      <c r="CH138" s="2" t="s">
        <v>129</v>
      </c>
      <c r="CI138" s="2" t="s">
        <v>2103</v>
      </c>
      <c r="CJ138" s="2" t="s">
        <v>132</v>
      </c>
      <c r="CK138" s="2" t="s">
        <v>142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140</v>
      </c>
      <c r="CT138" s="2" t="s">
        <v>129</v>
      </c>
      <c r="CU138" s="2" t="s">
        <v>2077</v>
      </c>
      <c r="CV138" s="2" t="s">
        <v>1612</v>
      </c>
      <c r="CW138" s="2" t="s">
        <v>142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178</v>
      </c>
      <c r="DF138" s="2" t="s">
        <v>129</v>
      </c>
      <c r="DG138" s="2" t="s">
        <v>132</v>
      </c>
      <c r="DH138" s="2" t="s">
        <v>132</v>
      </c>
      <c r="DI138" s="2" t="s">
        <v>142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129</v>
      </c>
      <c r="DS138" s="2" t="s">
        <v>1099</v>
      </c>
      <c r="DT138" s="2" t="s">
        <v>2104</v>
      </c>
      <c r="DU138" s="2" t="s">
        <v>142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140</v>
      </c>
      <c r="ED138" s="2" t="s">
        <v>129</v>
      </c>
      <c r="EE138" s="2" t="s">
        <v>2076</v>
      </c>
      <c r="EF138" s="2" t="s">
        <v>132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129</v>
      </c>
      <c r="EQ138" s="2" t="s">
        <v>1100</v>
      </c>
      <c r="ER138" s="2" t="s">
        <v>2105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502</v>
      </c>
      <c r="FD138" s="2" t="s">
        <v>132</v>
      </c>
      <c r="FE138" s="2" t="s">
        <v>142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182</v>
      </c>
      <c r="FN138" s="2" t="s">
        <v>129</v>
      </c>
      <c r="FO138" s="2" t="s">
        <v>132</v>
      </c>
      <c r="FP138" s="2" t="s">
        <v>132</v>
      </c>
      <c r="FQ138" s="2" t="s">
        <v>142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178</v>
      </c>
      <c r="FZ138" s="2" t="s">
        <v>129</v>
      </c>
      <c r="GA138" s="2" t="s">
        <v>132</v>
      </c>
      <c r="GB138" s="2" t="s">
        <v>132</v>
      </c>
      <c r="GC138" s="2" t="s">
        <v>142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306</v>
      </c>
      <c r="GN138" s="2" t="s">
        <v>1064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178</v>
      </c>
      <c r="GX138" s="2" t="s">
        <v>129</v>
      </c>
      <c r="GY138" s="2" t="s">
        <v>132</v>
      </c>
      <c r="GZ138" s="2" t="s">
        <v>132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129</v>
      </c>
      <c r="HK138" s="2" t="s">
        <v>132</v>
      </c>
      <c r="HL138" s="2" t="s">
        <v>132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178</v>
      </c>
      <c r="HV138" s="2" t="s">
        <v>129</v>
      </c>
      <c r="HW138" s="2" t="s">
        <v>132</v>
      </c>
      <c r="HX138" s="2" t="s">
        <v>132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178</v>
      </c>
      <c r="IH138" s="2" t="s">
        <v>129</v>
      </c>
      <c r="II138" s="2" t="s">
        <v>132</v>
      </c>
      <c r="IJ138" s="2" t="s">
        <v>132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178</v>
      </c>
      <c r="IT138" s="2" t="s">
        <v>129</v>
      </c>
      <c r="IU138" s="2" t="s">
        <v>132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1027</v>
      </c>
      <c r="JH138" s="2" t="s">
        <v>132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159</v>
      </c>
      <c r="JR138" s="2" t="s">
        <v>129</v>
      </c>
      <c r="JS138" s="2" t="s">
        <v>132</v>
      </c>
      <c r="JT138" s="2" t="s">
        <v>132</v>
      </c>
      <c r="JU138" s="2" t="s">
        <v>142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129</v>
      </c>
      <c r="KE138" s="2" t="s">
        <v>1766</v>
      </c>
      <c r="KF138" s="2" t="s">
        <v>132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178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178</v>
      </c>
      <c r="LN138" s="2" t="s">
        <v>129</v>
      </c>
      <c r="LO138" s="2" t="s">
        <v>132</v>
      </c>
      <c r="LP138" s="2" t="s">
        <v>132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178</v>
      </c>
      <c r="LZ138" s="2" t="s">
        <v>166</v>
      </c>
      <c r="MA138" s="2" t="s">
        <v>132</v>
      </c>
      <c r="MB138" s="2" t="s">
        <v>132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159</v>
      </c>
      <c r="ML138" s="2" t="s">
        <v>129</v>
      </c>
      <c r="MM138" s="2" t="s">
        <v>132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140</v>
      </c>
      <c r="MX138" s="2" t="s">
        <v>129</v>
      </c>
      <c r="MY138" s="2" t="s">
        <v>1766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178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178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178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129</v>
      </c>
      <c r="PG138" s="2" t="s">
        <v>132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178</v>
      </c>
      <c r="PR138" s="2" t="s">
        <v>129</v>
      </c>
      <c r="PS138" s="2" t="s">
        <v>132</v>
      </c>
      <c r="PT138" s="2" t="s">
        <v>132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178</v>
      </c>
      <c r="QD138" s="2" t="s">
        <v>129</v>
      </c>
      <c r="QE138" s="2" t="s">
        <v>132</v>
      </c>
      <c r="QF138" s="2" t="s">
        <v>132</v>
      </c>
      <c r="QG138" s="2" t="s">
        <v>142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178</v>
      </c>
      <c r="QP138" s="2" t="s">
        <v>129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178</v>
      </c>
      <c r="RN138" s="2" t="s">
        <v>129</v>
      </c>
      <c r="RO138" s="2" t="s">
        <v>132</v>
      </c>
      <c r="RP138" s="2" t="s">
        <v>132</v>
      </c>
      <c r="RQ138" s="2" t="s">
        <v>142</v>
      </c>
      <c r="RR138" s="2" t="s">
        <v>183</v>
      </c>
    </row>
    <row r="139">
      <c r="A139" s="2" t="s">
        <v>2106</v>
      </c>
      <c r="B139" s="2" t="s">
        <v>121</v>
      </c>
      <c r="C139" s="2" t="s">
        <v>122</v>
      </c>
      <c r="D139" s="2" t="s">
        <v>1104</v>
      </c>
      <c r="E139" s="2" t="s">
        <v>1105</v>
      </c>
      <c r="F139" s="2" t="s">
        <v>2100</v>
      </c>
      <c r="G139" s="2" t="s">
        <v>2100</v>
      </c>
      <c r="H139" s="2" t="s">
        <v>2100</v>
      </c>
      <c r="I139" s="2" t="s">
        <v>2107</v>
      </c>
      <c r="J139" s="2" t="s">
        <v>127</v>
      </c>
      <c r="K139" s="2" t="s">
        <v>2108</v>
      </c>
      <c r="L139" s="3">
        <v>8.33</v>
      </c>
      <c r="M139" s="3">
        <v>8.75</v>
      </c>
      <c r="N139" s="3">
        <v>24.99</v>
      </c>
      <c r="O139" s="2" t="s">
        <v>129</v>
      </c>
      <c r="P139" s="2" t="s">
        <v>1094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468</v>
      </c>
      <c r="V139" s="2" t="s">
        <v>1008</v>
      </c>
      <c r="W139" s="2" t="s">
        <v>136</v>
      </c>
      <c r="X139" s="2" t="s">
        <v>441</v>
      </c>
      <c r="Y139" s="2" t="s">
        <v>2075</v>
      </c>
      <c r="Z139" s="4">
        <v>108</v>
      </c>
      <c r="AA139" s="4">
        <f>=ROUNDDOWN(108,0)</f>
      </c>
      <c r="AB139" s="5">
        <v>1</v>
      </c>
      <c r="AC139" s="2" t="s">
        <v>132</v>
      </c>
      <c r="AD139" s="4"/>
      <c r="AE139" s="4"/>
      <c r="AF139" s="6">
        <v>63</v>
      </c>
      <c r="AG139" s="6"/>
      <c r="AH139" s="7"/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/>
      <c r="BJ139" s="4"/>
      <c r="BK139" s="8"/>
      <c r="BL139" s="2" t="s">
        <v>132</v>
      </c>
      <c r="BM139" s="7"/>
      <c r="BN139" s="7"/>
      <c r="BO139" s="4"/>
      <c r="BP139" s="8"/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990</v>
      </c>
      <c r="BY139" s="2" t="s">
        <v>142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129</v>
      </c>
      <c r="CI139" s="2" t="s">
        <v>2103</v>
      </c>
      <c r="CJ139" s="2" t="s">
        <v>1586</v>
      </c>
      <c r="CK139" s="2" t="s">
        <v>142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129</v>
      </c>
      <c r="CU139" s="2" t="s">
        <v>2077</v>
      </c>
      <c r="CV139" s="2" t="s">
        <v>1612</v>
      </c>
      <c r="CW139" s="2" t="s">
        <v>142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178</v>
      </c>
      <c r="DF139" s="2" t="s">
        <v>129</v>
      </c>
      <c r="DG139" s="2" t="s">
        <v>132</v>
      </c>
      <c r="DH139" s="2" t="s">
        <v>132</v>
      </c>
      <c r="DI139" s="2" t="s">
        <v>142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140</v>
      </c>
      <c r="DR139" s="2" t="s">
        <v>129</v>
      </c>
      <c r="DS139" s="2" t="s">
        <v>1099</v>
      </c>
      <c r="DT139" s="2" t="s">
        <v>2104</v>
      </c>
      <c r="DU139" s="2" t="s">
        <v>142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129</v>
      </c>
      <c r="EE139" s="2" t="s">
        <v>2076</v>
      </c>
      <c r="EF139" s="2" t="s">
        <v>132</v>
      </c>
      <c r="EG139" s="2" t="s">
        <v>142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129</v>
      </c>
      <c r="EQ139" s="2" t="s">
        <v>1100</v>
      </c>
      <c r="ER139" s="2" t="s">
        <v>2109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129</v>
      </c>
      <c r="FC139" s="2" t="s">
        <v>502</v>
      </c>
      <c r="FD139" s="2" t="s">
        <v>132</v>
      </c>
      <c r="FE139" s="2" t="s">
        <v>142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182</v>
      </c>
      <c r="FN139" s="2" t="s">
        <v>129</v>
      </c>
      <c r="FO139" s="2" t="s">
        <v>132</v>
      </c>
      <c r="FP139" s="2" t="s">
        <v>132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178</v>
      </c>
      <c r="FZ139" s="2" t="s">
        <v>129</v>
      </c>
      <c r="GA139" s="2" t="s">
        <v>132</v>
      </c>
      <c r="GB139" s="2" t="s">
        <v>132</v>
      </c>
      <c r="GC139" s="2" t="s">
        <v>142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306</v>
      </c>
      <c r="GN139" s="2" t="s">
        <v>1613</v>
      </c>
      <c r="GO139" s="2" t="s">
        <v>142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178</v>
      </c>
      <c r="GX139" s="2" t="s">
        <v>129</v>
      </c>
      <c r="GY139" s="2" t="s">
        <v>132</v>
      </c>
      <c r="GZ139" s="2" t="s">
        <v>132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181</v>
      </c>
      <c r="HJ139" s="2" t="s">
        <v>129</v>
      </c>
      <c r="HK139" s="2" t="s">
        <v>132</v>
      </c>
      <c r="HL139" s="2" t="s">
        <v>132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129</v>
      </c>
      <c r="HW139" s="2" t="s">
        <v>132</v>
      </c>
      <c r="HX139" s="2" t="s">
        <v>132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178</v>
      </c>
      <c r="IH139" s="2" t="s">
        <v>129</v>
      </c>
      <c r="II139" s="2" t="s">
        <v>132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178</v>
      </c>
      <c r="IT139" s="2" t="s">
        <v>129</v>
      </c>
      <c r="IU139" s="2" t="s">
        <v>132</v>
      </c>
      <c r="IV139" s="2" t="s">
        <v>132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1027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159</v>
      </c>
      <c r="JR139" s="2" t="s">
        <v>129</v>
      </c>
      <c r="JS139" s="2" t="s">
        <v>132</v>
      </c>
      <c r="JT139" s="2" t="s">
        <v>132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2075</v>
      </c>
      <c r="KF139" s="2" t="s">
        <v>132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178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178</v>
      </c>
      <c r="LN139" s="2" t="s">
        <v>129</v>
      </c>
      <c r="LO139" s="2" t="s">
        <v>132</v>
      </c>
      <c r="LP139" s="2" t="s">
        <v>132</v>
      </c>
      <c r="LQ139" s="2" t="s">
        <v>142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178</v>
      </c>
      <c r="LZ139" s="2" t="s">
        <v>166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159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140</v>
      </c>
      <c r="MX139" s="2" t="s">
        <v>129</v>
      </c>
      <c r="MY139" s="2" t="s">
        <v>2075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178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178</v>
      </c>
      <c r="NV139" s="2" t="s">
        <v>129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178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178</v>
      </c>
      <c r="PR139" s="2" t="s">
        <v>129</v>
      </c>
      <c r="PS139" s="2" t="s">
        <v>132</v>
      </c>
      <c r="PT139" s="2" t="s">
        <v>132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178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178</v>
      </c>
      <c r="QP139" s="2" t="s">
        <v>129</v>
      </c>
      <c r="QQ139" s="2" t="s">
        <v>132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178</v>
      </c>
      <c r="RN139" s="2" t="s">
        <v>129</v>
      </c>
      <c r="RO139" s="2" t="s">
        <v>132</v>
      </c>
      <c r="RP139" s="2" t="s">
        <v>132</v>
      </c>
      <c r="RQ139" s="2" t="s">
        <v>142</v>
      </c>
      <c r="RR139" s="2" t="s">
        <v>183</v>
      </c>
    </row>
    <row r="140">
      <c r="A140" s="2" t="s">
        <v>2110</v>
      </c>
      <c r="B140" s="2" t="s">
        <v>121</v>
      </c>
      <c r="C140" s="2" t="s">
        <v>122</v>
      </c>
      <c r="D140" s="2" t="s">
        <v>1104</v>
      </c>
      <c r="E140" s="2" t="s">
        <v>1105</v>
      </c>
      <c r="F140" s="2" t="s">
        <v>2100</v>
      </c>
      <c r="G140" s="2" t="s">
        <v>2100</v>
      </c>
      <c r="H140" s="2" t="s">
        <v>2100</v>
      </c>
      <c r="I140" s="2" t="s">
        <v>2111</v>
      </c>
      <c r="J140" s="2" t="s">
        <v>127</v>
      </c>
      <c r="K140" s="2" t="s">
        <v>2112</v>
      </c>
      <c r="L140" s="3">
        <v>8.33</v>
      </c>
      <c r="M140" s="3">
        <v>8.75</v>
      </c>
      <c r="N140" s="3">
        <v>24.99</v>
      </c>
      <c r="O140" s="2" t="s">
        <v>129</v>
      </c>
      <c r="P140" s="2" t="s">
        <v>1094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468</v>
      </c>
      <c r="V140" s="2" t="s">
        <v>1008</v>
      </c>
      <c r="W140" s="2" t="s">
        <v>136</v>
      </c>
      <c r="X140" s="2" t="s">
        <v>441</v>
      </c>
      <c r="Y140" s="2" t="s">
        <v>2075</v>
      </c>
      <c r="Z140" s="4">
        <v>100</v>
      </c>
      <c r="AA140" s="4">
        <f>=ROUNDDOWN(100,0)</f>
      </c>
      <c r="AB140" s="5">
        <v>1</v>
      </c>
      <c r="AC140" s="2" t="s">
        <v>132</v>
      </c>
      <c r="AD140" s="4"/>
      <c r="AE140" s="4"/>
      <c r="AF140" s="6">
        <v>63</v>
      </c>
      <c r="AG140" s="6"/>
      <c r="AH140" s="7"/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/>
      <c r="BJ140" s="4"/>
      <c r="BK140" s="8"/>
      <c r="BL140" s="2" t="s">
        <v>132</v>
      </c>
      <c r="BM140" s="7"/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990</v>
      </c>
      <c r="BY140" s="2" t="s">
        <v>142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2103</v>
      </c>
      <c r="CJ140" s="2" t="s">
        <v>1586</v>
      </c>
      <c r="CK140" s="2" t="s">
        <v>142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2077</v>
      </c>
      <c r="CV140" s="2" t="s">
        <v>1612</v>
      </c>
      <c r="CW140" s="2" t="s">
        <v>142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178</v>
      </c>
      <c r="DF140" s="2" t="s">
        <v>129</v>
      </c>
      <c r="DG140" s="2" t="s">
        <v>132</v>
      </c>
      <c r="DH140" s="2" t="s">
        <v>132</v>
      </c>
      <c r="DI140" s="2" t="s">
        <v>142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140</v>
      </c>
      <c r="DR140" s="2" t="s">
        <v>129</v>
      </c>
      <c r="DS140" s="2" t="s">
        <v>1099</v>
      </c>
      <c r="DT140" s="2" t="s">
        <v>2104</v>
      </c>
      <c r="DU140" s="2" t="s">
        <v>142</v>
      </c>
      <c r="DV140" s="2" t="s">
        <v>132</v>
      </c>
      <c r="DW140" s="4"/>
      <c r="DX140" s="8"/>
      <c r="DY140" s="4"/>
      <c r="DZ140" s="8"/>
      <c r="EA140" s="7"/>
      <c r="EB140" s="7"/>
      <c r="EC140" s="2" t="s">
        <v>140</v>
      </c>
      <c r="ED140" s="2" t="s">
        <v>129</v>
      </c>
      <c r="EE140" s="2" t="s">
        <v>2076</v>
      </c>
      <c r="EF140" s="2" t="s">
        <v>132</v>
      </c>
      <c r="EG140" s="2" t="s">
        <v>142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129</v>
      </c>
      <c r="EQ140" s="2" t="s">
        <v>1100</v>
      </c>
      <c r="ER140" s="2" t="s">
        <v>2113</v>
      </c>
      <c r="ES140" s="2" t="s">
        <v>142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502</v>
      </c>
      <c r="FD140" s="2" t="s">
        <v>132</v>
      </c>
      <c r="FE140" s="2" t="s">
        <v>142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182</v>
      </c>
      <c r="FN140" s="2" t="s">
        <v>129</v>
      </c>
      <c r="FO140" s="2" t="s">
        <v>132</v>
      </c>
      <c r="FP140" s="2" t="s">
        <v>132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178</v>
      </c>
      <c r="FZ140" s="2" t="s">
        <v>129</v>
      </c>
      <c r="GA140" s="2" t="s">
        <v>132</v>
      </c>
      <c r="GB140" s="2" t="s">
        <v>132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140</v>
      </c>
      <c r="GL140" s="2" t="s">
        <v>129</v>
      </c>
      <c r="GM140" s="2" t="s">
        <v>306</v>
      </c>
      <c r="GN140" s="2" t="s">
        <v>1064</v>
      </c>
      <c r="GO140" s="2" t="s">
        <v>142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178</v>
      </c>
      <c r="GX140" s="2" t="s">
        <v>129</v>
      </c>
      <c r="GY140" s="2" t="s">
        <v>132</v>
      </c>
      <c r="GZ140" s="2" t="s">
        <v>132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181</v>
      </c>
      <c r="HJ140" s="2" t="s">
        <v>129</v>
      </c>
      <c r="HK140" s="2" t="s">
        <v>132</v>
      </c>
      <c r="HL140" s="2" t="s">
        <v>132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178</v>
      </c>
      <c r="HV140" s="2" t="s">
        <v>129</v>
      </c>
      <c r="HW140" s="2" t="s">
        <v>132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178</v>
      </c>
      <c r="IH140" s="2" t="s">
        <v>129</v>
      </c>
      <c r="II140" s="2" t="s">
        <v>132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178</v>
      </c>
      <c r="IT140" s="2" t="s">
        <v>129</v>
      </c>
      <c r="IU140" s="2" t="s">
        <v>132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1027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159</v>
      </c>
      <c r="JR140" s="2" t="s">
        <v>129</v>
      </c>
      <c r="JS140" s="2" t="s">
        <v>132</v>
      </c>
      <c r="JT140" s="2" t="s">
        <v>132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2075</v>
      </c>
      <c r="KF140" s="2" t="s">
        <v>132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178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178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178</v>
      </c>
      <c r="LZ140" s="2" t="s">
        <v>166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159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140</v>
      </c>
      <c r="MX140" s="2" t="s">
        <v>129</v>
      </c>
      <c r="MY140" s="2" t="s">
        <v>2075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178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178</v>
      </c>
      <c r="NV140" s="2" t="s">
        <v>129</v>
      </c>
      <c r="NW140" s="2" t="s">
        <v>132</v>
      </c>
      <c r="NX140" s="2" t="s">
        <v>132</v>
      </c>
      <c r="NY140" s="2" t="s">
        <v>142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178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178</v>
      </c>
      <c r="PR140" s="2" t="s">
        <v>129</v>
      </c>
      <c r="PS140" s="2" t="s">
        <v>132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178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178</v>
      </c>
      <c r="QP140" s="2" t="s">
        <v>129</v>
      </c>
      <c r="QQ140" s="2" t="s">
        <v>132</v>
      </c>
      <c r="QR140" s="2" t="s">
        <v>132</v>
      </c>
      <c r="QS140" s="2" t="s">
        <v>142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132</v>
      </c>
      <c r="RB140" s="2" t="s">
        <v>132</v>
      </c>
      <c r="RC140" s="2" t="s">
        <v>132</v>
      </c>
      <c r="RD140" s="2" t="s">
        <v>132</v>
      </c>
      <c r="RE140" s="2" t="s">
        <v>132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178</v>
      </c>
      <c r="RN140" s="2" t="s">
        <v>129</v>
      </c>
      <c r="RO140" s="2" t="s">
        <v>132</v>
      </c>
      <c r="RP140" s="2" t="s">
        <v>132</v>
      </c>
      <c r="RQ140" s="2" t="s">
        <v>142</v>
      </c>
      <c r="RR140" s="2" t="s">
        <v>183</v>
      </c>
    </row>
    <row r="141">
      <c r="A141" s="2" t="s">
        <v>2114</v>
      </c>
      <c r="B141" s="2" t="s">
        <v>121</v>
      </c>
      <c r="C141" s="2" t="s">
        <v>122</v>
      </c>
      <c r="D141" s="2" t="s">
        <v>1104</v>
      </c>
      <c r="E141" s="2" t="s">
        <v>1105</v>
      </c>
      <c r="F141" s="2" t="s">
        <v>2115</v>
      </c>
      <c r="G141" s="2" t="s">
        <v>132</v>
      </c>
      <c r="H141" s="2" t="s">
        <v>132</v>
      </c>
      <c r="I141" s="2" t="s">
        <v>2116</v>
      </c>
      <c r="J141" s="2" t="s">
        <v>127</v>
      </c>
      <c r="K141" s="2" t="s">
        <v>313</v>
      </c>
      <c r="L141" s="3">
        <v>34.34</v>
      </c>
      <c r="M141" s="3">
        <v>36.06</v>
      </c>
      <c r="N141" s="3">
        <v>74.99</v>
      </c>
      <c r="O141" s="2" t="s">
        <v>421</v>
      </c>
      <c r="P141" s="2" t="s">
        <v>422</v>
      </c>
      <c r="Q141" s="2" t="s">
        <v>131</v>
      </c>
      <c r="R141" s="2" t="s">
        <v>132</v>
      </c>
      <c r="S141" s="2" t="s">
        <v>2117</v>
      </c>
      <c r="T141" s="2" t="s">
        <v>132</v>
      </c>
      <c r="U141" s="2" t="s">
        <v>134</v>
      </c>
      <c r="V141" s="2" t="s">
        <v>815</v>
      </c>
      <c r="W141" s="2" t="s">
        <v>248</v>
      </c>
      <c r="X141" s="2" t="s">
        <v>132</v>
      </c>
      <c r="Y141" s="2" t="s">
        <v>926</v>
      </c>
      <c r="Z141" s="4"/>
      <c r="AA141" s="4">
        <f>=ROUNDDOWN({0},0)</f>
      </c>
      <c r="AB141" s="5"/>
      <c r="AC141" s="2" t="s">
        <v>132</v>
      </c>
      <c r="AD141" s="4"/>
      <c r="AE141" s="4"/>
      <c r="AF141" s="6">
        <v>63</v>
      </c>
      <c r="AG141" s="6"/>
      <c r="AH141" s="7">
        <v>0.263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/>
      <c r="AQ141" s="8"/>
      <c r="AR141" s="4">
        <v>298</v>
      </c>
      <c r="AS141" s="8">
        <v>11892.81</v>
      </c>
      <c r="AT141" s="7">
        <v>-1</v>
      </c>
      <c r="AU141" s="7">
        <v>-1</v>
      </c>
      <c r="AV141" s="4"/>
      <c r="AW141" s="8"/>
      <c r="AX141" s="4">
        <v>298</v>
      </c>
      <c r="AY141" s="8">
        <v>11892.81</v>
      </c>
      <c r="AZ141" s="7">
        <v>-1</v>
      </c>
      <c r="BA141" s="7">
        <v>-1</v>
      </c>
      <c r="BB141" s="7"/>
      <c r="BC141" s="4"/>
      <c r="BD141" s="8"/>
      <c r="BE141" s="4">
        <v>298</v>
      </c>
      <c r="BF141" s="8">
        <v>11892.81</v>
      </c>
      <c r="BG141" s="7">
        <v>-1</v>
      </c>
      <c r="BH141" s="7">
        <v>-1</v>
      </c>
      <c r="BI141" s="7"/>
      <c r="BJ141" s="4"/>
      <c r="BK141" s="8"/>
      <c r="BL141" s="2" t="s">
        <v>2118</v>
      </c>
      <c r="BM141" s="7"/>
      <c r="BN141" s="7"/>
      <c r="BO141" s="4"/>
      <c r="BP141" s="8"/>
      <c r="BQ141" s="4">
        <v>31</v>
      </c>
      <c r="BR141" s="8">
        <v>1117.24</v>
      </c>
      <c r="BS141" s="7">
        <v>-1</v>
      </c>
      <c r="BT141" s="7">
        <v>-1</v>
      </c>
      <c r="BU141" s="2" t="s">
        <v>140</v>
      </c>
      <c r="BV141" s="2" t="s">
        <v>166</v>
      </c>
      <c r="BW141" s="2" t="s">
        <v>132</v>
      </c>
      <c r="BX141" s="2" t="s">
        <v>948</v>
      </c>
      <c r="BY141" s="2" t="s">
        <v>142</v>
      </c>
      <c r="BZ141" s="2" t="s">
        <v>132</v>
      </c>
      <c r="CA141" s="4"/>
      <c r="CB141" s="8"/>
      <c r="CC141" s="4">
        <v>5</v>
      </c>
      <c r="CD141" s="8">
        <v>165.22</v>
      </c>
      <c r="CE141" s="7">
        <v>-1</v>
      </c>
      <c r="CF141" s="7">
        <v>-1</v>
      </c>
      <c r="CG141" s="2" t="s">
        <v>140</v>
      </c>
      <c r="CH141" s="2" t="s">
        <v>166</v>
      </c>
      <c r="CI141" s="2" t="s">
        <v>1821</v>
      </c>
      <c r="CJ141" s="2" t="s">
        <v>2119</v>
      </c>
      <c r="CK141" s="2" t="s">
        <v>142</v>
      </c>
      <c r="CL141" s="2" t="s">
        <v>132</v>
      </c>
      <c r="CM141" s="4"/>
      <c r="CN141" s="8"/>
      <c r="CO141" s="4">
        <v>46</v>
      </c>
      <c r="CP141" s="8">
        <v>1805.81</v>
      </c>
      <c r="CQ141" s="7">
        <v>-1</v>
      </c>
      <c r="CR141" s="7">
        <v>-1</v>
      </c>
      <c r="CS141" s="2" t="s">
        <v>140</v>
      </c>
      <c r="CT141" s="2" t="s">
        <v>166</v>
      </c>
      <c r="CU141" s="2" t="s">
        <v>931</v>
      </c>
      <c r="CV141" s="2" t="s">
        <v>2120</v>
      </c>
      <c r="CW141" s="2" t="s">
        <v>142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166</v>
      </c>
      <c r="DG141" s="2" t="s">
        <v>933</v>
      </c>
      <c r="DH141" s="2" t="s">
        <v>1720</v>
      </c>
      <c r="DI141" s="2" t="s">
        <v>142</v>
      </c>
      <c r="DJ141" s="2" t="s">
        <v>132</v>
      </c>
      <c r="DK141" s="4"/>
      <c r="DL141" s="8"/>
      <c r="DM141" s="4">
        <v>14</v>
      </c>
      <c r="DN141" s="8">
        <v>571.2</v>
      </c>
      <c r="DO141" s="7">
        <v>-1</v>
      </c>
      <c r="DP141" s="7">
        <v>-1</v>
      </c>
      <c r="DQ141" s="2" t="s">
        <v>140</v>
      </c>
      <c r="DR141" s="2" t="s">
        <v>166</v>
      </c>
      <c r="DS141" s="2" t="s">
        <v>931</v>
      </c>
      <c r="DT141" s="2" t="s">
        <v>2121</v>
      </c>
      <c r="DU141" s="2" t="s">
        <v>142</v>
      </c>
      <c r="DV141" s="2" t="s">
        <v>132</v>
      </c>
      <c r="DW141" s="4"/>
      <c r="DX141" s="8"/>
      <c r="DY141" s="4">
        <v>21</v>
      </c>
      <c r="DZ141" s="8">
        <v>654.16</v>
      </c>
      <c r="EA141" s="7">
        <v>-1</v>
      </c>
      <c r="EB141" s="7">
        <v>-1</v>
      </c>
      <c r="EC141" s="2" t="s">
        <v>140</v>
      </c>
      <c r="ED141" s="2" t="s">
        <v>166</v>
      </c>
      <c r="EE141" s="2" t="s">
        <v>931</v>
      </c>
      <c r="EF141" s="2" t="s">
        <v>2122</v>
      </c>
      <c r="EG141" s="2" t="s">
        <v>142</v>
      </c>
      <c r="EH141" s="2" t="s">
        <v>132</v>
      </c>
      <c r="EI141" s="4"/>
      <c r="EJ141" s="8"/>
      <c r="EK141" s="4">
        <v>105</v>
      </c>
      <c r="EL141" s="8">
        <v>4830</v>
      </c>
      <c r="EM141" s="7">
        <v>-1</v>
      </c>
      <c r="EN141" s="7">
        <v>-1</v>
      </c>
      <c r="EO141" s="2" t="s">
        <v>140</v>
      </c>
      <c r="EP141" s="2" t="s">
        <v>166</v>
      </c>
      <c r="EQ141" s="2" t="s">
        <v>938</v>
      </c>
      <c r="ER141" s="2" t="s">
        <v>1797</v>
      </c>
      <c r="ES141" s="2" t="s">
        <v>183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166</v>
      </c>
      <c r="FC141" s="2" t="s">
        <v>940</v>
      </c>
      <c r="FD141" s="2" t="s">
        <v>1905</v>
      </c>
      <c r="FE141" s="2" t="s">
        <v>142</v>
      </c>
      <c r="FF141" s="2" t="s">
        <v>132</v>
      </c>
      <c r="FG141" s="4"/>
      <c r="FH141" s="8"/>
      <c r="FI141" s="4">
        <v>1</v>
      </c>
      <c r="FJ141" s="8">
        <v>25.24</v>
      </c>
      <c r="FK141" s="7">
        <v>-1</v>
      </c>
      <c r="FL141" s="7">
        <v>-1</v>
      </c>
      <c r="FM141" s="2" t="s">
        <v>140</v>
      </c>
      <c r="FN141" s="2" t="s">
        <v>166</v>
      </c>
      <c r="FO141" s="2" t="s">
        <v>329</v>
      </c>
      <c r="FP141" s="2" t="s">
        <v>918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178</v>
      </c>
      <c r="FZ141" s="2" t="s">
        <v>166</v>
      </c>
      <c r="GA141" s="2" t="s">
        <v>132</v>
      </c>
      <c r="GB141" s="2" t="s">
        <v>132</v>
      </c>
      <c r="GC141" s="2" t="s">
        <v>142</v>
      </c>
      <c r="GD141" s="2" t="s">
        <v>132</v>
      </c>
      <c r="GE141" s="4"/>
      <c r="GF141" s="8"/>
      <c r="GG141" s="4">
        <v>3</v>
      </c>
      <c r="GH141" s="8">
        <v>111.99</v>
      </c>
      <c r="GI141" s="7">
        <v>-1</v>
      </c>
      <c r="GJ141" s="7">
        <v>-1</v>
      </c>
      <c r="GK141" s="2" t="s">
        <v>140</v>
      </c>
      <c r="GL141" s="2" t="s">
        <v>166</v>
      </c>
      <c r="GM141" s="2" t="s">
        <v>1860</v>
      </c>
      <c r="GN141" s="2" t="s">
        <v>332</v>
      </c>
      <c r="GO141" s="2" t="s">
        <v>183</v>
      </c>
      <c r="GP141" s="2" t="s">
        <v>132</v>
      </c>
      <c r="GQ141" s="4"/>
      <c r="GR141" s="8"/>
      <c r="GS141" s="4">
        <v>8</v>
      </c>
      <c r="GT141" s="8">
        <v>288.48</v>
      </c>
      <c r="GU141" s="7">
        <v>-1</v>
      </c>
      <c r="GV141" s="7">
        <v>-1</v>
      </c>
      <c r="GW141" s="2" t="s">
        <v>140</v>
      </c>
      <c r="GX141" s="2" t="s">
        <v>166</v>
      </c>
      <c r="GY141" s="2" t="s">
        <v>334</v>
      </c>
      <c r="GZ141" s="2" t="s">
        <v>2123</v>
      </c>
      <c r="HA141" s="2" t="s">
        <v>142</v>
      </c>
      <c r="HB141" s="2" t="s">
        <v>132</v>
      </c>
      <c r="HC141" s="4"/>
      <c r="HD141" s="8"/>
      <c r="HE141" s="4">
        <v>5</v>
      </c>
      <c r="HF141" s="8">
        <v>186.65</v>
      </c>
      <c r="HG141" s="7">
        <v>-1</v>
      </c>
      <c r="HH141" s="7">
        <v>-1</v>
      </c>
      <c r="HI141" s="2" t="s">
        <v>140</v>
      </c>
      <c r="HJ141" s="2" t="s">
        <v>166</v>
      </c>
      <c r="HK141" s="2" t="s">
        <v>1370</v>
      </c>
      <c r="HL141" s="2" t="s">
        <v>517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165</v>
      </c>
      <c r="HV141" s="2" t="s">
        <v>166</v>
      </c>
      <c r="HW141" s="2" t="s">
        <v>132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>
        <v>16</v>
      </c>
      <c r="ID141" s="8">
        <v>573.35</v>
      </c>
      <c r="IE141" s="7">
        <v>-1</v>
      </c>
      <c r="IF141" s="7">
        <v>-1</v>
      </c>
      <c r="IG141" s="2" t="s">
        <v>140</v>
      </c>
      <c r="IH141" s="2" t="s">
        <v>166</v>
      </c>
      <c r="II141" s="2" t="s">
        <v>1288</v>
      </c>
      <c r="IJ141" s="2" t="s">
        <v>1420</v>
      </c>
      <c r="IK141" s="2" t="s">
        <v>142</v>
      </c>
      <c r="IL141" s="2" t="s">
        <v>132</v>
      </c>
      <c r="IM141" s="4"/>
      <c r="IN141" s="8"/>
      <c r="IO141" s="4">
        <v>2</v>
      </c>
      <c r="IP141" s="8">
        <v>77.88</v>
      </c>
      <c r="IQ141" s="7">
        <v>-1</v>
      </c>
      <c r="IR141" s="7">
        <v>-1</v>
      </c>
      <c r="IS141" s="2" t="s">
        <v>140</v>
      </c>
      <c r="IT141" s="2" t="s">
        <v>166</v>
      </c>
      <c r="IU141" s="2" t="s">
        <v>949</v>
      </c>
      <c r="IV141" s="2" t="s">
        <v>807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178</v>
      </c>
      <c r="JF141" s="2" t="s">
        <v>166</v>
      </c>
      <c r="JG141" s="2" t="s">
        <v>132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166</v>
      </c>
      <c r="JS141" s="2" t="s">
        <v>341</v>
      </c>
      <c r="JT141" s="2" t="s">
        <v>406</v>
      </c>
      <c r="JU141" s="2" t="s">
        <v>142</v>
      </c>
      <c r="JV141" s="2" t="s">
        <v>132</v>
      </c>
      <c r="JW141" s="4"/>
      <c r="JX141" s="8"/>
      <c r="JY141" s="4">
        <v>1</v>
      </c>
      <c r="JZ141" s="8">
        <v>74.99</v>
      </c>
      <c r="KA141" s="7">
        <v>-1</v>
      </c>
      <c r="KB141" s="7">
        <v>-1</v>
      </c>
      <c r="KC141" s="2" t="s">
        <v>140</v>
      </c>
      <c r="KD141" s="2" t="s">
        <v>166</v>
      </c>
      <c r="KE141" s="2" t="s">
        <v>931</v>
      </c>
      <c r="KF141" s="2" t="s">
        <v>2124</v>
      </c>
      <c r="KG141" s="2" t="s">
        <v>142</v>
      </c>
      <c r="KH141" s="2" t="s">
        <v>132</v>
      </c>
      <c r="KI141" s="4"/>
      <c r="KJ141" s="8"/>
      <c r="KK141" s="4">
        <v>1</v>
      </c>
      <c r="KL141" s="8">
        <v>38.94</v>
      </c>
      <c r="KM141" s="7">
        <v>-1</v>
      </c>
      <c r="KN141" s="7">
        <v>-1</v>
      </c>
      <c r="KO141" s="2" t="s">
        <v>140</v>
      </c>
      <c r="KP141" s="2" t="s">
        <v>166</v>
      </c>
      <c r="KQ141" s="2" t="s">
        <v>575</v>
      </c>
      <c r="KR141" s="2" t="s">
        <v>2125</v>
      </c>
      <c r="KS141" s="2" t="s">
        <v>142</v>
      </c>
      <c r="KT141" s="2" t="s">
        <v>132</v>
      </c>
      <c r="KU141" s="4"/>
      <c r="KV141" s="8"/>
      <c r="KW141" s="4">
        <v>34</v>
      </c>
      <c r="KX141" s="8">
        <v>1191.36</v>
      </c>
      <c r="KY141" s="7">
        <v>-1</v>
      </c>
      <c r="KZ141" s="7">
        <v>-1</v>
      </c>
      <c r="LA141" s="2" t="s">
        <v>140</v>
      </c>
      <c r="LB141" s="2" t="s">
        <v>166</v>
      </c>
      <c r="LC141" s="2" t="s">
        <v>954</v>
      </c>
      <c r="LD141" s="2" t="s">
        <v>2049</v>
      </c>
      <c r="LE141" s="2" t="s">
        <v>183</v>
      </c>
      <c r="LF141" s="2" t="s">
        <v>132</v>
      </c>
      <c r="LG141" s="4"/>
      <c r="LH141" s="8"/>
      <c r="LI141" s="4">
        <v>5</v>
      </c>
      <c r="LJ141" s="8">
        <v>180.3</v>
      </c>
      <c r="LK141" s="7">
        <v>-1</v>
      </c>
      <c r="LL141" s="7">
        <v>-1</v>
      </c>
      <c r="LM141" s="2" t="s">
        <v>140</v>
      </c>
      <c r="LN141" s="2" t="s">
        <v>166</v>
      </c>
      <c r="LO141" s="2" t="s">
        <v>931</v>
      </c>
      <c r="LP141" s="2" t="s">
        <v>2126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140</v>
      </c>
      <c r="ML141" s="2" t="s">
        <v>166</v>
      </c>
      <c r="MM141" s="2" t="s">
        <v>1208</v>
      </c>
      <c r="MN141" s="2" t="s">
        <v>2127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178</v>
      </c>
      <c r="NV141" s="2" t="s">
        <v>166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166</v>
      </c>
      <c r="PG141" s="2" t="s">
        <v>132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178</v>
      </c>
      <c r="PR141" s="2" t="s">
        <v>166</v>
      </c>
      <c r="PS141" s="2" t="s">
        <v>132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140</v>
      </c>
      <c r="RB141" s="2" t="s">
        <v>166</v>
      </c>
      <c r="RC141" s="2" t="s">
        <v>957</v>
      </c>
      <c r="RD141" s="2" t="s">
        <v>1170</v>
      </c>
      <c r="RE141" s="2" t="s">
        <v>142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178</v>
      </c>
      <c r="RN141" s="2" t="s">
        <v>166</v>
      </c>
      <c r="RO141" s="2" t="s">
        <v>132</v>
      </c>
      <c r="RP141" s="2" t="s">
        <v>132</v>
      </c>
      <c r="RQ141" s="2" t="s">
        <v>142</v>
      </c>
      <c r="RR141" s="2" t="s">
        <v>132</v>
      </c>
    </row>
    <row r="142">
      <c r="A142" s="2" t="s">
        <v>2128</v>
      </c>
      <c r="B142" s="2" t="s">
        <v>121</v>
      </c>
      <c r="C142" s="2" t="s">
        <v>122</v>
      </c>
      <c r="D142" s="2" t="s">
        <v>1104</v>
      </c>
      <c r="E142" s="2" t="s">
        <v>1105</v>
      </c>
      <c r="F142" s="2" t="s">
        <v>2129</v>
      </c>
      <c r="G142" s="2" t="s">
        <v>2129</v>
      </c>
      <c r="H142" s="2" t="s">
        <v>2129</v>
      </c>
      <c r="I142" s="2" t="s">
        <v>2130</v>
      </c>
      <c r="J142" s="2" t="s">
        <v>127</v>
      </c>
      <c r="K142" s="2" t="s">
        <v>394</v>
      </c>
      <c r="L142" s="3">
        <v>46</v>
      </c>
      <c r="M142" s="3">
        <v>48.3</v>
      </c>
      <c r="N142" s="3">
        <v>95.99</v>
      </c>
      <c r="O142" s="2" t="s">
        <v>421</v>
      </c>
      <c r="P142" s="2" t="s">
        <v>801</v>
      </c>
      <c r="Q142" s="2" t="s">
        <v>131</v>
      </c>
      <c r="R142" s="2" t="s">
        <v>132</v>
      </c>
      <c r="S142" s="2" t="s">
        <v>2131</v>
      </c>
      <c r="T142" s="2" t="s">
        <v>132</v>
      </c>
      <c r="U142" s="2" t="s">
        <v>315</v>
      </c>
      <c r="V142" s="2" t="s">
        <v>625</v>
      </c>
      <c r="W142" s="2" t="s">
        <v>187</v>
      </c>
      <c r="X142" s="2" t="s">
        <v>132</v>
      </c>
      <c r="Y142" s="2" t="s">
        <v>1424</v>
      </c>
      <c r="Z142" s="4"/>
      <c r="AA142" s="4">
        <f>=ROUNDDOWN({0},0)</f>
      </c>
      <c r="AB142" s="5">
        <v>4</v>
      </c>
      <c r="AC142" s="2" t="s">
        <v>132</v>
      </c>
      <c r="AD142" s="4"/>
      <c r="AE142" s="4"/>
      <c r="AF142" s="6">
        <v>63</v>
      </c>
      <c r="AG142" s="6"/>
      <c r="AH142" s="7">
        <v>0.1425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/>
      <c r="AQ142" s="8"/>
      <c r="AR142" s="4">
        <v>268</v>
      </c>
      <c r="AS142" s="8">
        <v>13750.42</v>
      </c>
      <c r="AT142" s="7">
        <v>-1</v>
      </c>
      <c r="AU142" s="7">
        <v>-1</v>
      </c>
      <c r="AV142" s="4"/>
      <c r="AW142" s="8"/>
      <c r="AX142" s="4">
        <v>268</v>
      </c>
      <c r="AY142" s="8">
        <v>13750.42</v>
      </c>
      <c r="AZ142" s="7">
        <v>-1</v>
      </c>
      <c r="BA142" s="7">
        <v>-1</v>
      </c>
      <c r="BB142" s="7"/>
      <c r="BC142" s="4"/>
      <c r="BD142" s="8"/>
      <c r="BE142" s="4">
        <v>268</v>
      </c>
      <c r="BF142" s="8">
        <v>13750.42</v>
      </c>
      <c r="BG142" s="7">
        <v>-1</v>
      </c>
      <c r="BH142" s="7">
        <v>-1</v>
      </c>
      <c r="BI142" s="7"/>
      <c r="BJ142" s="4"/>
      <c r="BK142" s="8"/>
      <c r="BL142" s="2" t="s">
        <v>2132</v>
      </c>
      <c r="BM142" s="7"/>
      <c r="BN142" s="7"/>
      <c r="BO142" s="4"/>
      <c r="BP142" s="8"/>
      <c r="BQ142" s="4">
        <v>10</v>
      </c>
      <c r="BR142" s="8">
        <v>525.6</v>
      </c>
      <c r="BS142" s="7">
        <v>-1</v>
      </c>
      <c r="BT142" s="7">
        <v>-1</v>
      </c>
      <c r="BU142" s="2" t="s">
        <v>140</v>
      </c>
      <c r="BV142" s="2" t="s">
        <v>166</v>
      </c>
      <c r="BW142" s="2" t="s">
        <v>132</v>
      </c>
      <c r="BX142" s="2" t="s">
        <v>1112</v>
      </c>
      <c r="BY142" s="2" t="s">
        <v>142</v>
      </c>
      <c r="BZ142" s="2" t="s">
        <v>132</v>
      </c>
      <c r="CA142" s="4"/>
      <c r="CB142" s="8"/>
      <c r="CC142" s="4">
        <v>8</v>
      </c>
      <c r="CD142" s="8">
        <v>343.73</v>
      </c>
      <c r="CE142" s="7">
        <v>-1</v>
      </c>
      <c r="CF142" s="7">
        <v>-1</v>
      </c>
      <c r="CG142" s="2" t="s">
        <v>140</v>
      </c>
      <c r="CH142" s="2" t="s">
        <v>166</v>
      </c>
      <c r="CI142" s="2" t="s">
        <v>1136</v>
      </c>
      <c r="CJ142" s="2" t="s">
        <v>2133</v>
      </c>
      <c r="CK142" s="2" t="s">
        <v>142</v>
      </c>
      <c r="CL142" s="2" t="s">
        <v>132</v>
      </c>
      <c r="CM142" s="4"/>
      <c r="CN142" s="8"/>
      <c r="CO142" s="4">
        <v>39</v>
      </c>
      <c r="CP142" s="8">
        <v>2084.15</v>
      </c>
      <c r="CQ142" s="7">
        <v>-1</v>
      </c>
      <c r="CR142" s="7">
        <v>-1</v>
      </c>
      <c r="CS142" s="2" t="s">
        <v>140</v>
      </c>
      <c r="CT142" s="2" t="s">
        <v>166</v>
      </c>
      <c r="CU142" s="2" t="s">
        <v>2134</v>
      </c>
      <c r="CV142" s="2" t="s">
        <v>2135</v>
      </c>
      <c r="CW142" s="2" t="s">
        <v>142</v>
      </c>
      <c r="CX142" s="2" t="s">
        <v>132</v>
      </c>
      <c r="CY142" s="4"/>
      <c r="CZ142" s="8"/>
      <c r="DA142" s="4">
        <v>45</v>
      </c>
      <c r="DB142" s="8">
        <v>2160</v>
      </c>
      <c r="DC142" s="7">
        <v>-1</v>
      </c>
      <c r="DD142" s="7">
        <v>-1</v>
      </c>
      <c r="DE142" s="2" t="s">
        <v>140</v>
      </c>
      <c r="DF142" s="2" t="s">
        <v>166</v>
      </c>
      <c r="DG142" s="2" t="s">
        <v>933</v>
      </c>
      <c r="DH142" s="2" t="s">
        <v>1720</v>
      </c>
      <c r="DI142" s="2" t="s">
        <v>142</v>
      </c>
      <c r="DJ142" s="2" t="s">
        <v>132</v>
      </c>
      <c r="DK142" s="4"/>
      <c r="DL142" s="8"/>
      <c r="DM142" s="4">
        <v>53</v>
      </c>
      <c r="DN142" s="8">
        <v>2756</v>
      </c>
      <c r="DO142" s="7">
        <v>-1</v>
      </c>
      <c r="DP142" s="7">
        <v>-1</v>
      </c>
      <c r="DQ142" s="2" t="s">
        <v>140</v>
      </c>
      <c r="DR142" s="2" t="s">
        <v>166</v>
      </c>
      <c r="DS142" s="2" t="s">
        <v>1235</v>
      </c>
      <c r="DT142" s="2" t="s">
        <v>2136</v>
      </c>
      <c r="DU142" s="2" t="s">
        <v>142</v>
      </c>
      <c r="DV142" s="2" t="s">
        <v>132</v>
      </c>
      <c r="DW142" s="4"/>
      <c r="DX142" s="8"/>
      <c r="DY142" s="4">
        <v>17</v>
      </c>
      <c r="DZ142" s="8">
        <v>918</v>
      </c>
      <c r="EA142" s="7">
        <v>-1</v>
      </c>
      <c r="EB142" s="7">
        <v>-1</v>
      </c>
      <c r="EC142" s="2" t="s">
        <v>140</v>
      </c>
      <c r="ED142" s="2" t="s">
        <v>166</v>
      </c>
      <c r="EE142" s="2" t="s">
        <v>2137</v>
      </c>
      <c r="EF142" s="2" t="s">
        <v>1158</v>
      </c>
      <c r="EG142" s="2" t="s">
        <v>142</v>
      </c>
      <c r="EH142" s="2" t="s">
        <v>132</v>
      </c>
      <c r="EI142" s="4"/>
      <c r="EJ142" s="8"/>
      <c r="EK142" s="4">
        <v>37</v>
      </c>
      <c r="EL142" s="8">
        <v>2109</v>
      </c>
      <c r="EM142" s="7">
        <v>-1</v>
      </c>
      <c r="EN142" s="7">
        <v>-1</v>
      </c>
      <c r="EO142" s="2" t="s">
        <v>140</v>
      </c>
      <c r="EP142" s="2" t="s">
        <v>166</v>
      </c>
      <c r="EQ142" s="2" t="s">
        <v>1122</v>
      </c>
      <c r="ER142" s="2" t="s">
        <v>933</v>
      </c>
      <c r="ES142" s="2" t="s">
        <v>183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166</v>
      </c>
      <c r="FC142" s="2" t="s">
        <v>1657</v>
      </c>
      <c r="FD142" s="2" t="s">
        <v>2138</v>
      </c>
      <c r="FE142" s="2" t="s">
        <v>142</v>
      </c>
      <c r="FF142" s="2" t="s">
        <v>132</v>
      </c>
      <c r="FG142" s="4"/>
      <c r="FH142" s="8"/>
      <c r="FI142" s="4">
        <v>1</v>
      </c>
      <c r="FJ142" s="8">
        <v>48.3</v>
      </c>
      <c r="FK142" s="7">
        <v>-1</v>
      </c>
      <c r="FL142" s="7">
        <v>-1</v>
      </c>
      <c r="FM142" s="2" t="s">
        <v>140</v>
      </c>
      <c r="FN142" s="2" t="s">
        <v>166</v>
      </c>
      <c r="FO142" s="2" t="s">
        <v>292</v>
      </c>
      <c r="FP142" s="2" t="s">
        <v>567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178</v>
      </c>
      <c r="FZ142" s="2" t="s">
        <v>166</v>
      </c>
      <c r="GA142" s="2" t="s">
        <v>132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>
        <v>8</v>
      </c>
      <c r="GH142" s="8">
        <v>384</v>
      </c>
      <c r="GI142" s="7">
        <v>-1</v>
      </c>
      <c r="GJ142" s="7">
        <v>-1</v>
      </c>
      <c r="GK142" s="2" t="s">
        <v>140</v>
      </c>
      <c r="GL142" s="2" t="s">
        <v>166</v>
      </c>
      <c r="GM142" s="2" t="s">
        <v>1125</v>
      </c>
      <c r="GN142" s="2" t="s">
        <v>2139</v>
      </c>
      <c r="GO142" s="2" t="s">
        <v>183</v>
      </c>
      <c r="GP142" s="2" t="s">
        <v>132</v>
      </c>
      <c r="GQ142" s="4"/>
      <c r="GR142" s="8"/>
      <c r="GS142" s="4">
        <v>5</v>
      </c>
      <c r="GT142" s="8">
        <v>241.5</v>
      </c>
      <c r="GU142" s="7">
        <v>-1</v>
      </c>
      <c r="GV142" s="7">
        <v>-1</v>
      </c>
      <c r="GW142" s="2" t="s">
        <v>140</v>
      </c>
      <c r="GX142" s="2" t="s">
        <v>166</v>
      </c>
      <c r="GY142" s="2" t="s">
        <v>334</v>
      </c>
      <c r="GZ142" s="2" t="s">
        <v>359</v>
      </c>
      <c r="HA142" s="2" t="s">
        <v>142</v>
      </c>
      <c r="HB142" s="2" t="s">
        <v>132</v>
      </c>
      <c r="HC142" s="4"/>
      <c r="HD142" s="8"/>
      <c r="HE142" s="4">
        <v>8</v>
      </c>
      <c r="HF142" s="8">
        <v>384</v>
      </c>
      <c r="HG142" s="7">
        <v>-1</v>
      </c>
      <c r="HH142" s="7">
        <v>-1</v>
      </c>
      <c r="HI142" s="2" t="s">
        <v>140</v>
      </c>
      <c r="HJ142" s="2" t="s">
        <v>166</v>
      </c>
      <c r="HK142" s="2" t="s">
        <v>944</v>
      </c>
      <c r="HL142" s="2" t="s">
        <v>2140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165</v>
      </c>
      <c r="HV142" s="2" t="s">
        <v>166</v>
      </c>
      <c r="HW142" s="2" t="s">
        <v>132</v>
      </c>
      <c r="HX142" s="2" t="s">
        <v>132</v>
      </c>
      <c r="HY142" s="2" t="s">
        <v>142</v>
      </c>
      <c r="HZ142" s="2" t="s">
        <v>132</v>
      </c>
      <c r="IA142" s="4"/>
      <c r="IB142" s="8"/>
      <c r="IC142" s="4">
        <v>1</v>
      </c>
      <c r="ID142" s="8">
        <v>48.3</v>
      </c>
      <c r="IE142" s="7">
        <v>-1</v>
      </c>
      <c r="IF142" s="7">
        <v>-1</v>
      </c>
      <c r="IG142" s="2" t="s">
        <v>140</v>
      </c>
      <c r="IH142" s="2" t="s">
        <v>166</v>
      </c>
      <c r="II142" s="2" t="s">
        <v>2141</v>
      </c>
      <c r="IJ142" s="2" t="s">
        <v>2142</v>
      </c>
      <c r="IK142" s="2" t="s">
        <v>142</v>
      </c>
      <c r="IL142" s="2" t="s">
        <v>132</v>
      </c>
      <c r="IM142" s="4"/>
      <c r="IN142" s="8"/>
      <c r="IO142" s="4">
        <v>2</v>
      </c>
      <c r="IP142" s="8">
        <v>104.32</v>
      </c>
      <c r="IQ142" s="7">
        <v>-1</v>
      </c>
      <c r="IR142" s="7">
        <v>-1</v>
      </c>
      <c r="IS142" s="2" t="s">
        <v>140</v>
      </c>
      <c r="IT142" s="2" t="s">
        <v>166</v>
      </c>
      <c r="IU142" s="2" t="s">
        <v>1657</v>
      </c>
      <c r="IV142" s="2" t="s">
        <v>2143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178</v>
      </c>
      <c r="JF142" s="2" t="s">
        <v>166</v>
      </c>
      <c r="JG142" s="2" t="s">
        <v>132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166</v>
      </c>
      <c r="JS142" s="2" t="s">
        <v>1132</v>
      </c>
      <c r="JT142" s="2" t="s">
        <v>1131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166</v>
      </c>
      <c r="KE142" s="2" t="s">
        <v>2134</v>
      </c>
      <c r="KF142" s="2" t="s">
        <v>2144</v>
      </c>
      <c r="KG142" s="2" t="s">
        <v>142</v>
      </c>
      <c r="KH142" s="2" t="s">
        <v>132</v>
      </c>
      <c r="KI142" s="4"/>
      <c r="KJ142" s="8"/>
      <c r="KK142" s="4">
        <v>2</v>
      </c>
      <c r="KL142" s="8">
        <v>104.32</v>
      </c>
      <c r="KM142" s="7">
        <v>-1</v>
      </c>
      <c r="KN142" s="7">
        <v>-1</v>
      </c>
      <c r="KO142" s="2" t="s">
        <v>140</v>
      </c>
      <c r="KP142" s="2" t="s">
        <v>166</v>
      </c>
      <c r="KQ142" s="2" t="s">
        <v>575</v>
      </c>
      <c r="KR142" s="2" t="s">
        <v>274</v>
      </c>
      <c r="KS142" s="2" t="s">
        <v>142</v>
      </c>
      <c r="KT142" s="2" t="s">
        <v>132</v>
      </c>
      <c r="KU142" s="4"/>
      <c r="KV142" s="8"/>
      <c r="KW142" s="4">
        <v>32</v>
      </c>
      <c r="KX142" s="8">
        <v>1539.2</v>
      </c>
      <c r="KY142" s="7">
        <v>-1</v>
      </c>
      <c r="KZ142" s="7">
        <v>-1</v>
      </c>
      <c r="LA142" s="2" t="s">
        <v>140</v>
      </c>
      <c r="LB142" s="2" t="s">
        <v>166</v>
      </c>
      <c r="LC142" s="2" t="s">
        <v>1678</v>
      </c>
      <c r="LD142" s="2" t="s">
        <v>2007</v>
      </c>
      <c r="LE142" s="2" t="s">
        <v>183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140</v>
      </c>
      <c r="LN142" s="2" t="s">
        <v>166</v>
      </c>
      <c r="LO142" s="2" t="s">
        <v>1137</v>
      </c>
      <c r="LP142" s="2" t="s">
        <v>514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159</v>
      </c>
      <c r="ML142" s="2" t="s">
        <v>166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166</v>
      </c>
      <c r="NW142" s="2" t="s">
        <v>132</v>
      </c>
      <c r="NX142" s="2" t="s">
        <v>132</v>
      </c>
      <c r="NY142" s="2" t="s">
        <v>142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178</v>
      </c>
      <c r="PF142" s="2" t="s">
        <v>166</v>
      </c>
      <c r="PG142" s="2" t="s">
        <v>132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178</v>
      </c>
      <c r="PR142" s="2" t="s">
        <v>166</v>
      </c>
      <c r="PS142" s="2" t="s">
        <v>132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140</v>
      </c>
      <c r="RB142" s="2" t="s">
        <v>166</v>
      </c>
      <c r="RC142" s="2" t="s">
        <v>1140</v>
      </c>
      <c r="RD142" s="2" t="s">
        <v>2145</v>
      </c>
      <c r="RE142" s="2" t="s">
        <v>142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178</v>
      </c>
      <c r="RN142" s="2" t="s">
        <v>166</v>
      </c>
      <c r="RO142" s="2" t="s">
        <v>132</v>
      </c>
      <c r="RP142" s="2" t="s">
        <v>132</v>
      </c>
      <c r="RQ142" s="2" t="s">
        <v>142</v>
      </c>
      <c r="RR142" s="2" t="s">
        <v>132</v>
      </c>
    </row>
    <row r="143">
      <c r="A143" s="2" t="s">
        <v>2146</v>
      </c>
      <c r="B143" s="2" t="s">
        <v>121</v>
      </c>
      <c r="C143" s="2" t="s">
        <v>122</v>
      </c>
      <c r="D143" s="2" t="s">
        <v>1104</v>
      </c>
      <c r="E143" s="2" t="s">
        <v>1105</v>
      </c>
      <c r="F143" s="2" t="s">
        <v>2147</v>
      </c>
      <c r="G143" s="2" t="s">
        <v>2147</v>
      </c>
      <c r="H143" s="2" t="s">
        <v>2147</v>
      </c>
      <c r="I143" s="2" t="s">
        <v>2148</v>
      </c>
      <c r="J143" s="2" t="s">
        <v>127</v>
      </c>
      <c r="K143" s="2" t="s">
        <v>281</v>
      </c>
      <c r="L143" s="3">
        <v>20.38</v>
      </c>
      <c r="M143" s="3">
        <v>21.4</v>
      </c>
      <c r="N143" s="3">
        <v>43.99</v>
      </c>
      <c r="O143" s="2" t="s">
        <v>421</v>
      </c>
      <c r="P143" s="2" t="s">
        <v>422</v>
      </c>
      <c r="Q143" s="2" t="s">
        <v>131</v>
      </c>
      <c r="R143" s="2" t="s">
        <v>132</v>
      </c>
      <c r="S143" s="2" t="s">
        <v>2149</v>
      </c>
      <c r="T143" s="2" t="s">
        <v>132</v>
      </c>
      <c r="U143" s="2" t="s">
        <v>315</v>
      </c>
      <c r="V143" s="2" t="s">
        <v>1008</v>
      </c>
      <c r="W143" s="2" t="s">
        <v>136</v>
      </c>
      <c r="X143" s="2" t="s">
        <v>132</v>
      </c>
      <c r="Y143" s="2" t="s">
        <v>2150</v>
      </c>
      <c r="Z143" s="4"/>
      <c r="AA143" s="4">
        <f>=ROUNDDOWN({0},0)</f>
      </c>
      <c r="AB143" s="5"/>
      <c r="AC143" s="2" t="s">
        <v>132</v>
      </c>
      <c r="AD143" s="4"/>
      <c r="AE143" s="4"/>
      <c r="AF143" s="6"/>
      <c r="AG143" s="6"/>
      <c r="AH143" s="7">
        <v>0.4466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/>
      <c r="AQ143" s="8"/>
      <c r="AR143" s="4">
        <v>20</v>
      </c>
      <c r="AS143" s="8">
        <v>352.41</v>
      </c>
      <c r="AT143" s="7">
        <v>-1</v>
      </c>
      <c r="AU143" s="7">
        <v>-1</v>
      </c>
      <c r="AV143" s="4"/>
      <c r="AW143" s="8"/>
      <c r="AX143" s="4">
        <v>20</v>
      </c>
      <c r="AY143" s="8">
        <v>352.41</v>
      </c>
      <c r="AZ143" s="7">
        <v>-1</v>
      </c>
      <c r="BA143" s="7">
        <v>-1</v>
      </c>
      <c r="BB143" s="7"/>
      <c r="BC143" s="4"/>
      <c r="BD143" s="8"/>
      <c r="BE143" s="4">
        <v>20</v>
      </c>
      <c r="BF143" s="8">
        <v>352.41</v>
      </c>
      <c r="BG143" s="7">
        <v>-1</v>
      </c>
      <c r="BH143" s="7">
        <v>-1</v>
      </c>
      <c r="BI143" s="7"/>
      <c r="BJ143" s="4"/>
      <c r="BK143" s="8"/>
      <c r="BL143" s="2" t="s">
        <v>2151</v>
      </c>
      <c r="BM143" s="7"/>
      <c r="BN143" s="7"/>
      <c r="BO143" s="4"/>
      <c r="BP143" s="8"/>
      <c r="BQ143" s="4"/>
      <c r="BR143" s="8"/>
      <c r="BS143" s="7"/>
      <c r="BT143" s="7"/>
      <c r="BU143" s="2" t="s">
        <v>159</v>
      </c>
      <c r="BV143" s="2" t="s">
        <v>166</v>
      </c>
      <c r="BW143" s="2" t="s">
        <v>132</v>
      </c>
      <c r="BX143" s="2" t="s">
        <v>132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166</v>
      </c>
      <c r="CI143" s="2" t="s">
        <v>143</v>
      </c>
      <c r="CJ143" s="2" t="s">
        <v>1331</v>
      </c>
      <c r="CK143" s="2" t="s">
        <v>142</v>
      </c>
      <c r="CL143" s="2" t="s">
        <v>132</v>
      </c>
      <c r="CM143" s="4"/>
      <c r="CN143" s="8"/>
      <c r="CO143" s="4">
        <v>5</v>
      </c>
      <c r="CP143" s="8">
        <v>105.69</v>
      </c>
      <c r="CQ143" s="7">
        <v>-1</v>
      </c>
      <c r="CR143" s="7">
        <v>-1</v>
      </c>
      <c r="CS143" s="2" t="s">
        <v>140</v>
      </c>
      <c r="CT143" s="2" t="s">
        <v>166</v>
      </c>
      <c r="CU143" s="2" t="s">
        <v>2150</v>
      </c>
      <c r="CV143" s="2" t="s">
        <v>2152</v>
      </c>
      <c r="CW143" s="2" t="s">
        <v>142</v>
      </c>
      <c r="CX143" s="2" t="s">
        <v>132</v>
      </c>
      <c r="CY143" s="4"/>
      <c r="CZ143" s="8"/>
      <c r="DA143" s="4">
        <v>6</v>
      </c>
      <c r="DB143" s="8">
        <v>134.82</v>
      </c>
      <c r="DC143" s="7">
        <v>-1</v>
      </c>
      <c r="DD143" s="7">
        <v>-1</v>
      </c>
      <c r="DE143" s="2" t="s">
        <v>140</v>
      </c>
      <c r="DF143" s="2" t="s">
        <v>166</v>
      </c>
      <c r="DG143" s="2" t="s">
        <v>146</v>
      </c>
      <c r="DH143" s="2" t="s">
        <v>1332</v>
      </c>
      <c r="DI143" s="2" t="s">
        <v>142</v>
      </c>
      <c r="DJ143" s="2" t="s">
        <v>132</v>
      </c>
      <c r="DK143" s="4"/>
      <c r="DL143" s="8"/>
      <c r="DM143" s="4">
        <v>1</v>
      </c>
      <c r="DN143" s="8">
        <v>22.42</v>
      </c>
      <c r="DO143" s="7">
        <v>-1</v>
      </c>
      <c r="DP143" s="7">
        <v>-1</v>
      </c>
      <c r="DQ143" s="2" t="s">
        <v>140</v>
      </c>
      <c r="DR143" s="2" t="s">
        <v>166</v>
      </c>
      <c r="DS143" s="2" t="s">
        <v>1708</v>
      </c>
      <c r="DT143" s="2" t="s">
        <v>1791</v>
      </c>
      <c r="DU143" s="2" t="s">
        <v>142</v>
      </c>
      <c r="DV143" s="2" t="s">
        <v>132</v>
      </c>
      <c r="DW143" s="4"/>
      <c r="DX143" s="8"/>
      <c r="DY143" s="4">
        <v>7</v>
      </c>
      <c r="DZ143" s="8">
        <v>65.94</v>
      </c>
      <c r="EA143" s="7">
        <v>-1</v>
      </c>
      <c r="EB143" s="7">
        <v>-1</v>
      </c>
      <c r="EC143" s="2" t="s">
        <v>140</v>
      </c>
      <c r="ED143" s="2" t="s">
        <v>166</v>
      </c>
      <c r="EE143" s="2" t="s">
        <v>627</v>
      </c>
      <c r="EF143" s="2" t="s">
        <v>2153</v>
      </c>
      <c r="EG143" s="2" t="s">
        <v>142</v>
      </c>
      <c r="EH143" s="2" t="s">
        <v>132</v>
      </c>
      <c r="EI143" s="4"/>
      <c r="EJ143" s="8"/>
      <c r="EK143" s="4">
        <v>1</v>
      </c>
      <c r="EL143" s="8">
        <v>23.54</v>
      </c>
      <c r="EM143" s="7">
        <v>-1</v>
      </c>
      <c r="EN143" s="7">
        <v>-1</v>
      </c>
      <c r="EO143" s="2" t="s">
        <v>140</v>
      </c>
      <c r="EP143" s="2" t="s">
        <v>166</v>
      </c>
      <c r="EQ143" s="2" t="s">
        <v>152</v>
      </c>
      <c r="ER143" s="2" t="s">
        <v>2154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166</v>
      </c>
      <c r="FC143" s="2" t="s">
        <v>604</v>
      </c>
      <c r="FD143" s="2" t="s">
        <v>1036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178</v>
      </c>
      <c r="FN143" s="2" t="s">
        <v>166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178</v>
      </c>
      <c r="FZ143" s="2" t="s">
        <v>166</v>
      </c>
      <c r="GA143" s="2" t="s">
        <v>132</v>
      </c>
      <c r="GB143" s="2" t="s">
        <v>132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166</v>
      </c>
      <c r="GM143" s="2" t="s">
        <v>522</v>
      </c>
      <c r="GN143" s="2" t="s">
        <v>132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181</v>
      </c>
      <c r="HJ143" s="2" t="s">
        <v>166</v>
      </c>
      <c r="HK143" s="2" t="s">
        <v>132</v>
      </c>
      <c r="HL143" s="2" t="s">
        <v>132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165</v>
      </c>
      <c r="HV143" s="2" t="s">
        <v>166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140</v>
      </c>
      <c r="IH143" s="2" t="s">
        <v>166</v>
      </c>
      <c r="II143" s="2" t="s">
        <v>613</v>
      </c>
      <c r="IJ143" s="2" t="s">
        <v>2155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178</v>
      </c>
      <c r="IT143" s="2" t="s">
        <v>166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178</v>
      </c>
      <c r="JF143" s="2" t="s">
        <v>166</v>
      </c>
      <c r="JG143" s="2" t="s">
        <v>132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558</v>
      </c>
      <c r="JR143" s="2" t="s">
        <v>166</v>
      </c>
      <c r="JS143" s="2" t="s">
        <v>300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166</v>
      </c>
      <c r="KE143" s="2" t="s">
        <v>2156</v>
      </c>
      <c r="KF143" s="2" t="s">
        <v>946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178</v>
      </c>
      <c r="KP143" s="2" t="s">
        <v>166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558</v>
      </c>
      <c r="LB143" s="2" t="s">
        <v>166</v>
      </c>
      <c r="LC143" s="2" t="s">
        <v>304</v>
      </c>
      <c r="LD143" s="2" t="s">
        <v>1791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178</v>
      </c>
      <c r="LN143" s="2" t="s">
        <v>166</v>
      </c>
      <c r="LO143" s="2" t="s">
        <v>132</v>
      </c>
      <c r="LP143" s="2" t="s">
        <v>132</v>
      </c>
      <c r="LQ143" s="2" t="s">
        <v>142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159</v>
      </c>
      <c r="ML143" s="2" t="s">
        <v>166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166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181</v>
      </c>
      <c r="OT143" s="2" t="s">
        <v>166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181</v>
      </c>
      <c r="PF143" s="2" t="s">
        <v>166</v>
      </c>
      <c r="PG143" s="2" t="s">
        <v>132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178</v>
      </c>
      <c r="PR143" s="2" t="s">
        <v>166</v>
      </c>
      <c r="PS143" s="2" t="s">
        <v>132</v>
      </c>
      <c r="PT143" s="2" t="s">
        <v>132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159</v>
      </c>
      <c r="RB143" s="2" t="s">
        <v>166</v>
      </c>
      <c r="RC143" s="2" t="s">
        <v>132</v>
      </c>
      <c r="RD143" s="2" t="s">
        <v>132</v>
      </c>
      <c r="RE143" s="2" t="s">
        <v>142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178</v>
      </c>
      <c r="RN143" s="2" t="s">
        <v>166</v>
      </c>
      <c r="RO143" s="2" t="s">
        <v>132</v>
      </c>
      <c r="RP143" s="2" t="s">
        <v>132</v>
      </c>
      <c r="RQ143" s="2" t="s">
        <v>142</v>
      </c>
      <c r="RR143" s="2" t="s">
        <v>132</v>
      </c>
    </row>
    <row r="144">
      <c r="A144" s="2" t="s">
        <v>2157</v>
      </c>
      <c r="B144" s="2" t="s">
        <v>121</v>
      </c>
      <c r="C144" s="2" t="s">
        <v>122</v>
      </c>
      <c r="D144" s="2" t="s">
        <v>1104</v>
      </c>
      <c r="E144" s="2" t="s">
        <v>1105</v>
      </c>
      <c r="F144" s="2" t="s">
        <v>2158</v>
      </c>
      <c r="G144" s="2" t="s">
        <v>132</v>
      </c>
      <c r="H144" s="2" t="s">
        <v>132</v>
      </c>
      <c r="I144" s="2" t="s">
        <v>2159</v>
      </c>
      <c r="J144" s="2" t="s">
        <v>127</v>
      </c>
      <c r="K144" s="2" t="s">
        <v>2160</v>
      </c>
      <c r="L144" s="3">
        <v>48.3</v>
      </c>
      <c r="M144" s="3">
        <v>50.72</v>
      </c>
      <c r="N144" s="3">
        <v>99.99</v>
      </c>
      <c r="O144" s="2" t="s">
        <v>421</v>
      </c>
      <c r="P144" s="2" t="s">
        <v>801</v>
      </c>
      <c r="Q144" s="2" t="s">
        <v>131</v>
      </c>
      <c r="R144" s="2" t="s">
        <v>132</v>
      </c>
      <c r="S144" s="2" t="s">
        <v>2161</v>
      </c>
      <c r="T144" s="2" t="s">
        <v>132</v>
      </c>
      <c r="U144" s="2" t="s">
        <v>315</v>
      </c>
      <c r="V144" s="2" t="s">
        <v>1739</v>
      </c>
      <c r="W144" s="2" t="s">
        <v>136</v>
      </c>
      <c r="X144" s="2" t="s">
        <v>132</v>
      </c>
      <c r="Y144" s="2" t="s">
        <v>926</v>
      </c>
      <c r="Z144" s="4"/>
      <c r="AA144" s="4">
        <f>=ROUNDDOWN({0},0)</f>
      </c>
      <c r="AB144" s="5"/>
      <c r="AC144" s="2" t="s">
        <v>132</v>
      </c>
      <c r="AD144" s="4"/>
      <c r="AE144" s="4"/>
      <c r="AF144" s="6">
        <v>63</v>
      </c>
      <c r="AG144" s="6"/>
      <c r="AH144" s="7">
        <v>0.4466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/>
      <c r="AQ144" s="8"/>
      <c r="AR144" s="4">
        <v>192</v>
      </c>
      <c r="AS144" s="8">
        <v>9273.8</v>
      </c>
      <c r="AT144" s="7">
        <v>-1</v>
      </c>
      <c r="AU144" s="7">
        <v>-1</v>
      </c>
      <c r="AV144" s="4"/>
      <c r="AW144" s="8"/>
      <c r="AX144" s="4">
        <v>192</v>
      </c>
      <c r="AY144" s="8">
        <v>9273.8</v>
      </c>
      <c r="AZ144" s="7">
        <v>-1</v>
      </c>
      <c r="BA144" s="7">
        <v>-1</v>
      </c>
      <c r="BB144" s="7"/>
      <c r="BC144" s="4"/>
      <c r="BD144" s="8"/>
      <c r="BE144" s="4">
        <v>192</v>
      </c>
      <c r="BF144" s="8">
        <v>9273.8</v>
      </c>
      <c r="BG144" s="7">
        <v>-1</v>
      </c>
      <c r="BH144" s="7">
        <v>-1</v>
      </c>
      <c r="BI144" s="7"/>
      <c r="BJ144" s="4"/>
      <c r="BK144" s="8"/>
      <c r="BL144" s="2" t="s">
        <v>2162</v>
      </c>
      <c r="BM144" s="7"/>
      <c r="BN144" s="7"/>
      <c r="BO144" s="4"/>
      <c r="BP144" s="8"/>
      <c r="BQ144" s="4">
        <v>53</v>
      </c>
      <c r="BR144" s="8">
        <v>2302.32</v>
      </c>
      <c r="BS144" s="7">
        <v>-1</v>
      </c>
      <c r="BT144" s="7">
        <v>-1</v>
      </c>
      <c r="BU144" s="2" t="s">
        <v>140</v>
      </c>
      <c r="BV144" s="2" t="s">
        <v>166</v>
      </c>
      <c r="BW144" s="2" t="s">
        <v>132</v>
      </c>
      <c r="BX144" s="2" t="s">
        <v>1196</v>
      </c>
      <c r="BY144" s="2" t="s">
        <v>142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181</v>
      </c>
      <c r="CH144" s="2" t="s">
        <v>166</v>
      </c>
      <c r="CI144" s="2" t="s">
        <v>931</v>
      </c>
      <c r="CJ144" s="2" t="s">
        <v>2163</v>
      </c>
      <c r="CK144" s="2" t="s">
        <v>183</v>
      </c>
      <c r="CL144" s="2" t="s">
        <v>132</v>
      </c>
      <c r="CM144" s="4"/>
      <c r="CN144" s="8"/>
      <c r="CO144" s="4">
        <v>27</v>
      </c>
      <c r="CP144" s="8">
        <v>1413.63</v>
      </c>
      <c r="CQ144" s="7">
        <v>-1</v>
      </c>
      <c r="CR144" s="7">
        <v>-1</v>
      </c>
      <c r="CS144" s="2" t="s">
        <v>140</v>
      </c>
      <c r="CT144" s="2" t="s">
        <v>166</v>
      </c>
      <c r="CU144" s="2" t="s">
        <v>931</v>
      </c>
      <c r="CV144" s="2" t="s">
        <v>2164</v>
      </c>
      <c r="CW144" s="2" t="s">
        <v>142</v>
      </c>
      <c r="CX144" s="2" t="s">
        <v>132</v>
      </c>
      <c r="CY144" s="4"/>
      <c r="CZ144" s="8"/>
      <c r="DA144" s="4">
        <v>32</v>
      </c>
      <c r="DB144" s="8">
        <v>1327.36</v>
      </c>
      <c r="DC144" s="7">
        <v>-1</v>
      </c>
      <c r="DD144" s="7">
        <v>-1</v>
      </c>
      <c r="DE144" s="2" t="s">
        <v>140</v>
      </c>
      <c r="DF144" s="2" t="s">
        <v>166</v>
      </c>
      <c r="DG144" s="2" t="s">
        <v>933</v>
      </c>
      <c r="DH144" s="2" t="s">
        <v>1720</v>
      </c>
      <c r="DI144" s="2" t="s">
        <v>142</v>
      </c>
      <c r="DJ144" s="2" t="s">
        <v>132</v>
      </c>
      <c r="DK144" s="4"/>
      <c r="DL144" s="8"/>
      <c r="DM144" s="4">
        <v>16</v>
      </c>
      <c r="DN144" s="8">
        <v>875.2</v>
      </c>
      <c r="DO144" s="7">
        <v>-1</v>
      </c>
      <c r="DP144" s="7">
        <v>-1</v>
      </c>
      <c r="DQ144" s="2" t="s">
        <v>140</v>
      </c>
      <c r="DR144" s="2" t="s">
        <v>166</v>
      </c>
      <c r="DS144" s="2" t="s">
        <v>931</v>
      </c>
      <c r="DT144" s="2" t="s">
        <v>1936</v>
      </c>
      <c r="DU144" s="2" t="s">
        <v>142</v>
      </c>
      <c r="DV144" s="2" t="s">
        <v>132</v>
      </c>
      <c r="DW144" s="4"/>
      <c r="DX144" s="8"/>
      <c r="DY144" s="4">
        <v>6</v>
      </c>
      <c r="DZ144" s="8">
        <v>342</v>
      </c>
      <c r="EA144" s="7">
        <v>-1</v>
      </c>
      <c r="EB144" s="7">
        <v>-1</v>
      </c>
      <c r="EC144" s="2" t="s">
        <v>140</v>
      </c>
      <c r="ED144" s="2" t="s">
        <v>166</v>
      </c>
      <c r="EE144" s="2" t="s">
        <v>931</v>
      </c>
      <c r="EF144" s="2" t="s">
        <v>2165</v>
      </c>
      <c r="EG144" s="2" t="s">
        <v>142</v>
      </c>
      <c r="EH144" s="2" t="s">
        <v>132</v>
      </c>
      <c r="EI144" s="4"/>
      <c r="EJ144" s="8"/>
      <c r="EK144" s="4">
        <v>23</v>
      </c>
      <c r="EL144" s="8">
        <v>1357</v>
      </c>
      <c r="EM144" s="7">
        <v>-1</v>
      </c>
      <c r="EN144" s="7">
        <v>-1</v>
      </c>
      <c r="EO144" s="2" t="s">
        <v>140</v>
      </c>
      <c r="EP144" s="2" t="s">
        <v>166</v>
      </c>
      <c r="EQ144" s="2" t="s">
        <v>931</v>
      </c>
      <c r="ER144" s="2" t="s">
        <v>1932</v>
      </c>
      <c r="ES144" s="2" t="s">
        <v>183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166</v>
      </c>
      <c r="FC144" s="2" t="s">
        <v>1262</v>
      </c>
      <c r="FD144" s="2" t="s">
        <v>2166</v>
      </c>
      <c r="FE144" s="2" t="s">
        <v>142</v>
      </c>
      <c r="FF144" s="2" t="s">
        <v>132</v>
      </c>
      <c r="FG144" s="4"/>
      <c r="FH144" s="8"/>
      <c r="FI144" s="4">
        <v>3</v>
      </c>
      <c r="FJ144" s="8">
        <v>152.16</v>
      </c>
      <c r="FK144" s="7">
        <v>-1</v>
      </c>
      <c r="FL144" s="7">
        <v>-1</v>
      </c>
      <c r="FM144" s="2" t="s">
        <v>140</v>
      </c>
      <c r="FN144" s="2" t="s">
        <v>166</v>
      </c>
      <c r="FO144" s="2" t="s">
        <v>292</v>
      </c>
      <c r="FP144" s="2" t="s">
        <v>766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178</v>
      </c>
      <c r="FZ144" s="2" t="s">
        <v>166</v>
      </c>
      <c r="GA144" s="2" t="s">
        <v>132</v>
      </c>
      <c r="GB144" s="2" t="s">
        <v>132</v>
      </c>
      <c r="GC144" s="2" t="s">
        <v>142</v>
      </c>
      <c r="GD144" s="2" t="s">
        <v>132</v>
      </c>
      <c r="GE144" s="4"/>
      <c r="GF144" s="8"/>
      <c r="GG144" s="4">
        <v>12</v>
      </c>
      <c r="GH144" s="8">
        <v>497.76</v>
      </c>
      <c r="GI144" s="7">
        <v>-1</v>
      </c>
      <c r="GJ144" s="7">
        <v>-1</v>
      </c>
      <c r="GK144" s="2" t="s">
        <v>140</v>
      </c>
      <c r="GL144" s="2" t="s">
        <v>166</v>
      </c>
      <c r="GM144" s="2" t="s">
        <v>942</v>
      </c>
      <c r="GN144" s="2" t="s">
        <v>2167</v>
      </c>
      <c r="GO144" s="2" t="s">
        <v>183</v>
      </c>
      <c r="GP144" s="2" t="s">
        <v>132</v>
      </c>
      <c r="GQ144" s="4"/>
      <c r="GR144" s="8"/>
      <c r="GS144" s="4">
        <v>3</v>
      </c>
      <c r="GT144" s="8">
        <v>152.16</v>
      </c>
      <c r="GU144" s="7">
        <v>-1</v>
      </c>
      <c r="GV144" s="7">
        <v>-1</v>
      </c>
      <c r="GW144" s="2" t="s">
        <v>140</v>
      </c>
      <c r="GX144" s="2" t="s">
        <v>166</v>
      </c>
      <c r="GY144" s="2" t="s">
        <v>334</v>
      </c>
      <c r="GZ144" s="2" t="s">
        <v>225</v>
      </c>
      <c r="HA144" s="2" t="s">
        <v>142</v>
      </c>
      <c r="HB144" s="2" t="s">
        <v>132</v>
      </c>
      <c r="HC144" s="4"/>
      <c r="HD144" s="8"/>
      <c r="HE144" s="4">
        <v>2</v>
      </c>
      <c r="HF144" s="8">
        <v>101.44</v>
      </c>
      <c r="HG144" s="7">
        <v>-1</v>
      </c>
      <c r="HH144" s="7">
        <v>-1</v>
      </c>
      <c r="HI144" s="2" t="s">
        <v>140</v>
      </c>
      <c r="HJ144" s="2" t="s">
        <v>166</v>
      </c>
      <c r="HK144" s="2" t="s">
        <v>944</v>
      </c>
      <c r="HL144" s="2" t="s">
        <v>151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165</v>
      </c>
      <c r="HV144" s="2" t="s">
        <v>166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/>
      <c r="IB144" s="8"/>
      <c r="IC144" s="4">
        <v>4</v>
      </c>
      <c r="ID144" s="8">
        <v>202.88</v>
      </c>
      <c r="IE144" s="7">
        <v>-1</v>
      </c>
      <c r="IF144" s="7">
        <v>-1</v>
      </c>
      <c r="IG144" s="2" t="s">
        <v>140</v>
      </c>
      <c r="IH144" s="2" t="s">
        <v>166</v>
      </c>
      <c r="II144" s="2" t="s">
        <v>1201</v>
      </c>
      <c r="IJ144" s="2" t="s">
        <v>2168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166</v>
      </c>
      <c r="IU144" s="2" t="s">
        <v>2169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178</v>
      </c>
      <c r="JF144" s="2" t="s">
        <v>166</v>
      </c>
      <c r="JG144" s="2" t="s">
        <v>132</v>
      </c>
      <c r="JH144" s="2" t="s">
        <v>132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166</v>
      </c>
      <c r="JS144" s="2" t="s">
        <v>341</v>
      </c>
      <c r="JT144" s="2" t="s">
        <v>1569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166</v>
      </c>
      <c r="KE144" s="2" t="s">
        <v>931</v>
      </c>
      <c r="KF144" s="2" t="s">
        <v>2170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140</v>
      </c>
      <c r="KP144" s="2" t="s">
        <v>166</v>
      </c>
      <c r="KQ144" s="2" t="s">
        <v>575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>
        <v>10</v>
      </c>
      <c r="KX144" s="8">
        <v>494.1</v>
      </c>
      <c r="KY144" s="7">
        <v>-1</v>
      </c>
      <c r="KZ144" s="7">
        <v>-1</v>
      </c>
      <c r="LA144" s="2" t="s">
        <v>140</v>
      </c>
      <c r="LB144" s="2" t="s">
        <v>166</v>
      </c>
      <c r="LC144" s="2" t="s">
        <v>954</v>
      </c>
      <c r="LD144" s="2" t="s">
        <v>2171</v>
      </c>
      <c r="LE144" s="2" t="s">
        <v>183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178</v>
      </c>
      <c r="LN144" s="2" t="s">
        <v>166</v>
      </c>
      <c r="LO144" s="2" t="s">
        <v>931</v>
      </c>
      <c r="LP144" s="2" t="s">
        <v>132</v>
      </c>
      <c r="LQ144" s="2" t="s">
        <v>142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>
        <v>1</v>
      </c>
      <c r="MH144" s="8">
        <v>55.79</v>
      </c>
      <c r="MI144" s="7">
        <v>-1</v>
      </c>
      <c r="MJ144" s="7">
        <v>-1</v>
      </c>
      <c r="MK144" s="2" t="s">
        <v>140</v>
      </c>
      <c r="ML144" s="2" t="s">
        <v>166</v>
      </c>
      <c r="MM144" s="2" t="s">
        <v>1847</v>
      </c>
      <c r="MN144" s="2" t="s">
        <v>1922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166</v>
      </c>
      <c r="NW144" s="2" t="s">
        <v>132</v>
      </c>
      <c r="NX144" s="2" t="s">
        <v>132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132</v>
      </c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178</v>
      </c>
      <c r="PF144" s="2" t="s">
        <v>166</v>
      </c>
      <c r="PG144" s="2" t="s">
        <v>132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178</v>
      </c>
      <c r="PR144" s="2" t="s">
        <v>166</v>
      </c>
      <c r="PS144" s="2" t="s">
        <v>132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140</v>
      </c>
      <c r="RB144" s="2" t="s">
        <v>166</v>
      </c>
      <c r="RC144" s="2" t="s">
        <v>957</v>
      </c>
      <c r="RD144" s="2" t="s">
        <v>2137</v>
      </c>
      <c r="RE144" s="2" t="s">
        <v>142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178</v>
      </c>
      <c r="RN144" s="2" t="s">
        <v>166</v>
      </c>
      <c r="RO144" s="2" t="s">
        <v>132</v>
      </c>
      <c r="RP144" s="2" t="s">
        <v>132</v>
      </c>
      <c r="RQ144" s="2" t="s">
        <v>142</v>
      </c>
      <c r="RR144" s="2" t="s">
        <v>132</v>
      </c>
    </row>
    <row r="145">
      <c r="A145" s="2" t="s">
        <v>2172</v>
      </c>
      <c r="B145" s="2" t="s">
        <v>121</v>
      </c>
      <c r="C145" s="2" t="s">
        <v>122</v>
      </c>
      <c r="D145" s="2" t="s">
        <v>1104</v>
      </c>
      <c r="E145" s="2" t="s">
        <v>1105</v>
      </c>
      <c r="F145" s="2" t="s">
        <v>2173</v>
      </c>
      <c r="G145" s="2" t="s">
        <v>2173</v>
      </c>
      <c r="H145" s="2" t="s">
        <v>2173</v>
      </c>
      <c r="I145" s="2" t="s">
        <v>2030</v>
      </c>
      <c r="J145" s="2" t="s">
        <v>127</v>
      </c>
      <c r="K145" s="2" t="s">
        <v>394</v>
      </c>
      <c r="L145" s="3">
        <v>41.86</v>
      </c>
      <c r="M145" s="3">
        <v>43.95</v>
      </c>
      <c r="N145" s="3">
        <v>94.99</v>
      </c>
      <c r="O145" s="2" t="s">
        <v>421</v>
      </c>
      <c r="P145" s="2" t="s">
        <v>801</v>
      </c>
      <c r="Q145" s="2" t="s">
        <v>131</v>
      </c>
      <c r="R145" s="2" t="s">
        <v>132</v>
      </c>
      <c r="S145" s="2" t="s">
        <v>2174</v>
      </c>
      <c r="T145" s="2" t="s">
        <v>132</v>
      </c>
      <c r="U145" s="2" t="s">
        <v>315</v>
      </c>
      <c r="V145" s="2" t="s">
        <v>625</v>
      </c>
      <c r="W145" s="2" t="s">
        <v>187</v>
      </c>
      <c r="X145" s="2" t="s">
        <v>132</v>
      </c>
      <c r="Y145" s="2" t="s">
        <v>2175</v>
      </c>
      <c r="Z145" s="4"/>
      <c r="AA145" s="4">
        <f>=ROUNDDOWN({0},0)</f>
      </c>
      <c r="AB145" s="5"/>
      <c r="AC145" s="2" t="s">
        <v>132</v>
      </c>
      <c r="AD145" s="4"/>
      <c r="AE145" s="4"/>
      <c r="AF145" s="6">
        <v>63</v>
      </c>
      <c r="AG145" s="6"/>
      <c r="AH145" s="7">
        <v>0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/>
      <c r="AQ145" s="8"/>
      <c r="AR145" s="4">
        <v>238</v>
      </c>
      <c r="AS145" s="8">
        <v>10841.3</v>
      </c>
      <c r="AT145" s="7">
        <v>-1</v>
      </c>
      <c r="AU145" s="7">
        <v>-1</v>
      </c>
      <c r="AV145" s="4"/>
      <c r="AW145" s="8"/>
      <c r="AX145" s="4">
        <v>238</v>
      </c>
      <c r="AY145" s="8">
        <v>10841.3</v>
      </c>
      <c r="AZ145" s="7">
        <v>-1</v>
      </c>
      <c r="BA145" s="7">
        <v>-1</v>
      </c>
      <c r="BB145" s="7"/>
      <c r="BC145" s="4"/>
      <c r="BD145" s="8"/>
      <c r="BE145" s="4">
        <v>238</v>
      </c>
      <c r="BF145" s="8">
        <v>10841.3</v>
      </c>
      <c r="BG145" s="7">
        <v>-1</v>
      </c>
      <c r="BH145" s="7">
        <v>-1</v>
      </c>
      <c r="BI145" s="7"/>
      <c r="BJ145" s="4"/>
      <c r="BK145" s="8"/>
      <c r="BL145" s="2" t="s">
        <v>2176</v>
      </c>
      <c r="BM145" s="7"/>
      <c r="BN145" s="7"/>
      <c r="BO145" s="4"/>
      <c r="BP145" s="8"/>
      <c r="BQ145" s="4"/>
      <c r="BR145" s="8"/>
      <c r="BS145" s="7"/>
      <c r="BT145" s="7"/>
      <c r="BU145" s="2" t="s">
        <v>558</v>
      </c>
      <c r="BV145" s="2" t="s">
        <v>166</v>
      </c>
      <c r="BW145" s="2" t="s">
        <v>132</v>
      </c>
      <c r="BX145" s="2" t="s">
        <v>2177</v>
      </c>
      <c r="BY145" s="2" t="s">
        <v>142</v>
      </c>
      <c r="BZ145" s="2" t="s">
        <v>132</v>
      </c>
      <c r="CA145" s="4"/>
      <c r="CB145" s="8"/>
      <c r="CC145" s="4">
        <v>3</v>
      </c>
      <c r="CD145" s="8">
        <v>132.12</v>
      </c>
      <c r="CE145" s="7">
        <v>-1</v>
      </c>
      <c r="CF145" s="7">
        <v>-1</v>
      </c>
      <c r="CG145" s="2" t="s">
        <v>140</v>
      </c>
      <c r="CH145" s="2" t="s">
        <v>166</v>
      </c>
      <c r="CI145" s="2" t="s">
        <v>1864</v>
      </c>
      <c r="CJ145" s="2" t="s">
        <v>1134</v>
      </c>
      <c r="CK145" s="2" t="s">
        <v>142</v>
      </c>
      <c r="CL145" s="2" t="s">
        <v>132</v>
      </c>
      <c r="CM145" s="4"/>
      <c r="CN145" s="8"/>
      <c r="CO145" s="4">
        <v>21</v>
      </c>
      <c r="CP145" s="8">
        <v>1104.08</v>
      </c>
      <c r="CQ145" s="7">
        <v>-1</v>
      </c>
      <c r="CR145" s="7">
        <v>-1</v>
      </c>
      <c r="CS145" s="2" t="s">
        <v>140</v>
      </c>
      <c r="CT145" s="2" t="s">
        <v>166</v>
      </c>
      <c r="CU145" s="2" t="s">
        <v>2178</v>
      </c>
      <c r="CV145" s="2" t="s">
        <v>2179</v>
      </c>
      <c r="CW145" s="2" t="s">
        <v>142</v>
      </c>
      <c r="CX145" s="2" t="s">
        <v>132</v>
      </c>
      <c r="CY145" s="4"/>
      <c r="CZ145" s="8"/>
      <c r="DA145" s="4">
        <v>48</v>
      </c>
      <c r="DB145" s="8">
        <v>2184.96</v>
      </c>
      <c r="DC145" s="7">
        <v>-1</v>
      </c>
      <c r="DD145" s="7">
        <v>-1</v>
      </c>
      <c r="DE145" s="2" t="s">
        <v>140</v>
      </c>
      <c r="DF145" s="2" t="s">
        <v>166</v>
      </c>
      <c r="DG145" s="2" t="s">
        <v>933</v>
      </c>
      <c r="DH145" s="2" t="s">
        <v>1117</v>
      </c>
      <c r="DI145" s="2" t="s">
        <v>142</v>
      </c>
      <c r="DJ145" s="2" t="s">
        <v>132</v>
      </c>
      <c r="DK145" s="4"/>
      <c r="DL145" s="8"/>
      <c r="DM145" s="4">
        <v>102</v>
      </c>
      <c r="DN145" s="8">
        <v>4503.3</v>
      </c>
      <c r="DO145" s="7">
        <v>-1</v>
      </c>
      <c r="DP145" s="7">
        <v>-1</v>
      </c>
      <c r="DQ145" s="2" t="s">
        <v>140</v>
      </c>
      <c r="DR145" s="2" t="s">
        <v>166</v>
      </c>
      <c r="DS145" s="2" t="s">
        <v>1123</v>
      </c>
      <c r="DT145" s="2" t="s">
        <v>1242</v>
      </c>
      <c r="DU145" s="2" t="s">
        <v>142</v>
      </c>
      <c r="DV145" s="2" t="s">
        <v>132</v>
      </c>
      <c r="DW145" s="4"/>
      <c r="DX145" s="8"/>
      <c r="DY145" s="4">
        <v>19</v>
      </c>
      <c r="DZ145" s="8">
        <v>889.01</v>
      </c>
      <c r="EA145" s="7">
        <v>-1</v>
      </c>
      <c r="EB145" s="7">
        <v>-1</v>
      </c>
      <c r="EC145" s="2" t="s">
        <v>140</v>
      </c>
      <c r="ED145" s="2" t="s">
        <v>166</v>
      </c>
      <c r="EE145" s="2" t="s">
        <v>947</v>
      </c>
      <c r="EF145" s="2" t="s">
        <v>2180</v>
      </c>
      <c r="EG145" s="2" t="s">
        <v>142</v>
      </c>
      <c r="EH145" s="2" t="s">
        <v>132</v>
      </c>
      <c r="EI145" s="4"/>
      <c r="EJ145" s="8"/>
      <c r="EK145" s="4">
        <v>6</v>
      </c>
      <c r="EL145" s="8">
        <v>282</v>
      </c>
      <c r="EM145" s="7">
        <v>-1</v>
      </c>
      <c r="EN145" s="7">
        <v>-1</v>
      </c>
      <c r="EO145" s="2" t="s">
        <v>140</v>
      </c>
      <c r="EP145" s="2" t="s">
        <v>166</v>
      </c>
      <c r="EQ145" s="2" t="s">
        <v>1159</v>
      </c>
      <c r="ER145" s="2" t="s">
        <v>2181</v>
      </c>
      <c r="ES145" s="2" t="s">
        <v>183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166</v>
      </c>
      <c r="FC145" s="2" t="s">
        <v>1673</v>
      </c>
      <c r="FD145" s="2" t="s">
        <v>1860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166</v>
      </c>
      <c r="FO145" s="2" t="s">
        <v>292</v>
      </c>
      <c r="FP145" s="2" t="s">
        <v>132</v>
      </c>
      <c r="FQ145" s="2" t="s">
        <v>142</v>
      </c>
      <c r="FR145" s="2" t="s">
        <v>132</v>
      </c>
      <c r="FS145" s="4"/>
      <c r="FT145" s="8"/>
      <c r="FU145" s="4">
        <v>9</v>
      </c>
      <c r="FV145" s="8">
        <v>427.23</v>
      </c>
      <c r="FW145" s="7">
        <v>-1</v>
      </c>
      <c r="FX145" s="7">
        <v>-1</v>
      </c>
      <c r="FY145" s="2" t="s">
        <v>140</v>
      </c>
      <c r="FZ145" s="2" t="s">
        <v>166</v>
      </c>
      <c r="GA145" s="2" t="s">
        <v>790</v>
      </c>
      <c r="GB145" s="2" t="s">
        <v>454</v>
      </c>
      <c r="GC145" s="2" t="s">
        <v>142</v>
      </c>
      <c r="GD145" s="2" t="s">
        <v>132</v>
      </c>
      <c r="GE145" s="4"/>
      <c r="GF145" s="8"/>
      <c r="GG145" s="4">
        <v>5</v>
      </c>
      <c r="GH145" s="8">
        <v>227.6</v>
      </c>
      <c r="GI145" s="7">
        <v>-1</v>
      </c>
      <c r="GJ145" s="7">
        <v>-1</v>
      </c>
      <c r="GK145" s="2" t="s">
        <v>140</v>
      </c>
      <c r="GL145" s="2" t="s">
        <v>166</v>
      </c>
      <c r="GM145" s="2" t="s">
        <v>1860</v>
      </c>
      <c r="GN145" s="2" t="s">
        <v>1177</v>
      </c>
      <c r="GO145" s="2" t="s">
        <v>183</v>
      </c>
      <c r="GP145" s="2" t="s">
        <v>132</v>
      </c>
      <c r="GQ145" s="4"/>
      <c r="GR145" s="8"/>
      <c r="GS145" s="4">
        <v>1</v>
      </c>
      <c r="GT145" s="8">
        <v>43.95</v>
      </c>
      <c r="GU145" s="7">
        <v>-1</v>
      </c>
      <c r="GV145" s="7">
        <v>-1</v>
      </c>
      <c r="GW145" s="2" t="s">
        <v>140</v>
      </c>
      <c r="GX145" s="2" t="s">
        <v>166</v>
      </c>
      <c r="GY145" s="2" t="s">
        <v>334</v>
      </c>
      <c r="GZ145" s="2" t="s">
        <v>759</v>
      </c>
      <c r="HA145" s="2" t="s">
        <v>142</v>
      </c>
      <c r="HB145" s="2" t="s">
        <v>132</v>
      </c>
      <c r="HC145" s="4"/>
      <c r="HD145" s="8"/>
      <c r="HE145" s="4">
        <v>3</v>
      </c>
      <c r="HF145" s="8">
        <v>136.56</v>
      </c>
      <c r="HG145" s="7">
        <v>-1</v>
      </c>
      <c r="HH145" s="7">
        <v>-1</v>
      </c>
      <c r="HI145" s="2" t="s">
        <v>140</v>
      </c>
      <c r="HJ145" s="2" t="s">
        <v>166</v>
      </c>
      <c r="HK145" s="2" t="s">
        <v>944</v>
      </c>
      <c r="HL145" s="2" t="s">
        <v>150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165</v>
      </c>
      <c r="HV145" s="2" t="s">
        <v>166</v>
      </c>
      <c r="HW145" s="2" t="s">
        <v>132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>
        <v>1</v>
      </c>
      <c r="ID145" s="8">
        <v>43.95</v>
      </c>
      <c r="IE145" s="7">
        <v>-1</v>
      </c>
      <c r="IF145" s="7">
        <v>-1</v>
      </c>
      <c r="IG145" s="2" t="s">
        <v>140</v>
      </c>
      <c r="IH145" s="2" t="s">
        <v>166</v>
      </c>
      <c r="II145" s="2" t="s">
        <v>2182</v>
      </c>
      <c r="IJ145" s="2" t="s">
        <v>2183</v>
      </c>
      <c r="IK145" s="2" t="s">
        <v>142</v>
      </c>
      <c r="IL145" s="2" t="s">
        <v>132</v>
      </c>
      <c r="IM145" s="4"/>
      <c r="IN145" s="8"/>
      <c r="IO145" s="4">
        <v>2</v>
      </c>
      <c r="IP145" s="8">
        <v>94.92</v>
      </c>
      <c r="IQ145" s="7">
        <v>-1</v>
      </c>
      <c r="IR145" s="7">
        <v>-1</v>
      </c>
      <c r="IS145" s="2" t="s">
        <v>140</v>
      </c>
      <c r="IT145" s="2" t="s">
        <v>166</v>
      </c>
      <c r="IU145" s="2" t="s">
        <v>949</v>
      </c>
      <c r="IV145" s="2" t="s">
        <v>2184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178</v>
      </c>
      <c r="JF145" s="2" t="s">
        <v>166</v>
      </c>
      <c r="JG145" s="2" t="s">
        <v>132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166</v>
      </c>
      <c r="JS145" s="2" t="s">
        <v>341</v>
      </c>
      <c r="JT145" s="2" t="s">
        <v>2185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166</v>
      </c>
      <c r="KE145" s="2" t="s">
        <v>2178</v>
      </c>
      <c r="KF145" s="2" t="s">
        <v>1177</v>
      </c>
      <c r="KG145" s="2" t="s">
        <v>142</v>
      </c>
      <c r="KH145" s="2" t="s">
        <v>132</v>
      </c>
      <c r="KI145" s="4"/>
      <c r="KJ145" s="8"/>
      <c r="KK145" s="4">
        <v>4</v>
      </c>
      <c r="KL145" s="8">
        <v>189.88</v>
      </c>
      <c r="KM145" s="7">
        <v>-1</v>
      </c>
      <c r="KN145" s="7">
        <v>-1</v>
      </c>
      <c r="KO145" s="2" t="s">
        <v>140</v>
      </c>
      <c r="KP145" s="2" t="s">
        <v>166</v>
      </c>
      <c r="KQ145" s="2" t="s">
        <v>575</v>
      </c>
      <c r="KR145" s="2" t="s">
        <v>829</v>
      </c>
      <c r="KS145" s="2" t="s">
        <v>142</v>
      </c>
      <c r="KT145" s="2" t="s">
        <v>132</v>
      </c>
      <c r="KU145" s="4"/>
      <c r="KV145" s="8"/>
      <c r="KW145" s="4">
        <v>13</v>
      </c>
      <c r="KX145" s="8">
        <v>537.79</v>
      </c>
      <c r="KY145" s="7">
        <v>-1</v>
      </c>
      <c r="KZ145" s="7">
        <v>-1</v>
      </c>
      <c r="LA145" s="2" t="s">
        <v>140</v>
      </c>
      <c r="LB145" s="2" t="s">
        <v>166</v>
      </c>
      <c r="LC145" s="2" t="s">
        <v>2186</v>
      </c>
      <c r="LD145" s="2" t="s">
        <v>2187</v>
      </c>
      <c r="LE145" s="2" t="s">
        <v>183</v>
      </c>
      <c r="LF145" s="2" t="s">
        <v>132</v>
      </c>
      <c r="LG145" s="4"/>
      <c r="LH145" s="8"/>
      <c r="LI145" s="4">
        <v>1</v>
      </c>
      <c r="LJ145" s="8">
        <v>43.95</v>
      </c>
      <c r="LK145" s="7">
        <v>-1</v>
      </c>
      <c r="LL145" s="7">
        <v>-1</v>
      </c>
      <c r="LM145" s="2" t="s">
        <v>140</v>
      </c>
      <c r="LN145" s="2" t="s">
        <v>166</v>
      </c>
      <c r="LO145" s="2" t="s">
        <v>1430</v>
      </c>
      <c r="LP145" s="2" t="s">
        <v>1338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159</v>
      </c>
      <c r="ML145" s="2" t="s">
        <v>166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166</v>
      </c>
      <c r="NW145" s="2" t="s">
        <v>132</v>
      </c>
      <c r="NX145" s="2" t="s">
        <v>132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178</v>
      </c>
      <c r="PF145" s="2" t="s">
        <v>166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178</v>
      </c>
      <c r="PR145" s="2" t="s">
        <v>166</v>
      </c>
      <c r="PS145" s="2" t="s">
        <v>132</v>
      </c>
      <c r="PT145" s="2" t="s">
        <v>132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140</v>
      </c>
      <c r="RB145" s="2" t="s">
        <v>166</v>
      </c>
      <c r="RC145" s="2" t="s">
        <v>957</v>
      </c>
      <c r="RD145" s="2" t="s">
        <v>2188</v>
      </c>
      <c r="RE145" s="2" t="s">
        <v>142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178</v>
      </c>
      <c r="RN145" s="2" t="s">
        <v>166</v>
      </c>
      <c r="RO145" s="2" t="s">
        <v>132</v>
      </c>
      <c r="RP145" s="2" t="s">
        <v>132</v>
      </c>
      <c r="RQ145" s="2" t="s">
        <v>142</v>
      </c>
      <c r="RR145" s="2" t="s">
        <v>132</v>
      </c>
    </row>
    <row r="146">
      <c r="A146" s="2" t="s">
        <v>2189</v>
      </c>
      <c r="B146" s="2" t="s">
        <v>121</v>
      </c>
      <c r="C146" s="2" t="s">
        <v>122</v>
      </c>
      <c r="D146" s="2" t="s">
        <v>1104</v>
      </c>
      <c r="E146" s="2" t="s">
        <v>837</v>
      </c>
      <c r="F146" s="2" t="s">
        <v>2190</v>
      </c>
      <c r="G146" s="2" t="s">
        <v>2190</v>
      </c>
      <c r="H146" s="2" t="s">
        <v>2190</v>
      </c>
      <c r="I146" s="2" t="s">
        <v>2191</v>
      </c>
      <c r="J146" s="2" t="s">
        <v>127</v>
      </c>
      <c r="K146" s="2" t="s">
        <v>394</v>
      </c>
      <c r="L146" s="3">
        <v>76.19</v>
      </c>
      <c r="M146" s="3">
        <v>80</v>
      </c>
      <c r="N146" s="3">
        <v>140.24</v>
      </c>
      <c r="O146" s="2" t="s">
        <v>129</v>
      </c>
      <c r="P146" s="2" t="s">
        <v>219</v>
      </c>
      <c r="Q146" s="2" t="s">
        <v>131</v>
      </c>
      <c r="R146" s="2" t="s">
        <v>132</v>
      </c>
      <c r="S146" s="2" t="s">
        <v>2192</v>
      </c>
      <c r="T146" s="2" t="s">
        <v>132</v>
      </c>
      <c r="U146" s="2" t="s">
        <v>1410</v>
      </c>
      <c r="V146" s="2" t="s">
        <v>815</v>
      </c>
      <c r="W146" s="2" t="s">
        <v>247</v>
      </c>
      <c r="X146" s="2" t="s">
        <v>132</v>
      </c>
      <c r="Y146" s="2" t="s">
        <v>2193</v>
      </c>
      <c r="Z146" s="4">
        <v>64</v>
      </c>
      <c r="AA146" s="4">
        <f>=ROUNDDOWN(12.8,0)</f>
      </c>
      <c r="AB146" s="5">
        <v>5</v>
      </c>
      <c r="AC146" s="2" t="s">
        <v>892</v>
      </c>
      <c r="AD146" s="4">
        <v>160</v>
      </c>
      <c r="AE146" s="4">
        <v>160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486</v>
      </c>
      <c r="AQ146" s="8">
        <v>43608.95</v>
      </c>
      <c r="AR146" s="4">
        <v>938</v>
      </c>
      <c r="AS146" s="8">
        <v>84211.86</v>
      </c>
      <c r="AT146" s="7">
        <v>-0.4819</v>
      </c>
      <c r="AU146" s="7">
        <v>-0.4822</v>
      </c>
      <c r="AV146" s="4">
        <v>486</v>
      </c>
      <c r="AW146" s="8">
        <v>43608.95</v>
      </c>
      <c r="AX146" s="4">
        <v>938</v>
      </c>
      <c r="AY146" s="8">
        <v>84211.86</v>
      </c>
      <c r="AZ146" s="7">
        <v>-0.4819</v>
      </c>
      <c r="BA146" s="7">
        <v>-0.4822</v>
      </c>
      <c r="BB146" s="7">
        <v>1</v>
      </c>
      <c r="BC146" s="4">
        <v>486</v>
      </c>
      <c r="BD146" s="8">
        <v>43608.95</v>
      </c>
      <c r="BE146" s="4">
        <v>938</v>
      </c>
      <c r="BF146" s="8">
        <v>84211.86</v>
      </c>
      <c r="BG146" s="7">
        <v>-0.4819</v>
      </c>
      <c r="BH146" s="7">
        <v>-0.4822</v>
      </c>
      <c r="BI146" s="7">
        <v>1</v>
      </c>
      <c r="BJ146" s="4">
        <v>486</v>
      </c>
      <c r="BK146" s="8">
        <v>43608.95</v>
      </c>
      <c r="BL146" s="2" t="s">
        <v>2194</v>
      </c>
      <c r="BM146" s="7">
        <v>1</v>
      </c>
      <c r="BN146" s="7">
        <v>1</v>
      </c>
      <c r="BO146" s="4">
        <v>199</v>
      </c>
      <c r="BP146" s="8">
        <v>17398.57</v>
      </c>
      <c r="BQ146" s="4">
        <v>308</v>
      </c>
      <c r="BR146" s="8">
        <v>25419.6</v>
      </c>
      <c r="BS146" s="7">
        <v>-0.3539</v>
      </c>
      <c r="BT146" s="7">
        <v>-0.3155</v>
      </c>
      <c r="BU146" s="2" t="s">
        <v>140</v>
      </c>
      <c r="BV146" s="2" t="s">
        <v>129</v>
      </c>
      <c r="BW146" s="2" t="s">
        <v>132</v>
      </c>
      <c r="BX146" s="2" t="s">
        <v>1524</v>
      </c>
      <c r="BY146" s="2" t="s">
        <v>142</v>
      </c>
      <c r="BZ146" s="2" t="s">
        <v>132</v>
      </c>
      <c r="CA146" s="4">
        <v>59</v>
      </c>
      <c r="CB146" s="8">
        <v>4453.46</v>
      </c>
      <c r="CC146" s="4">
        <v>133</v>
      </c>
      <c r="CD146" s="8">
        <v>10347.99</v>
      </c>
      <c r="CE146" s="7">
        <v>-0.5564</v>
      </c>
      <c r="CF146" s="7">
        <v>-0.5696</v>
      </c>
      <c r="CG146" s="2" t="s">
        <v>140</v>
      </c>
      <c r="CH146" s="2" t="s">
        <v>129</v>
      </c>
      <c r="CI146" s="2" t="s">
        <v>319</v>
      </c>
      <c r="CJ146" s="2" t="s">
        <v>2195</v>
      </c>
      <c r="CK146" s="2" t="s">
        <v>142</v>
      </c>
      <c r="CL146" s="2" t="s">
        <v>132</v>
      </c>
      <c r="CM146" s="4">
        <v>34</v>
      </c>
      <c r="CN146" s="8">
        <v>3080.63</v>
      </c>
      <c r="CO146" s="4">
        <v>48</v>
      </c>
      <c r="CP146" s="8">
        <v>4559.84</v>
      </c>
      <c r="CQ146" s="7">
        <v>-0.2917</v>
      </c>
      <c r="CR146" s="7">
        <v>-0.3244</v>
      </c>
      <c r="CS146" s="2" t="s">
        <v>140</v>
      </c>
      <c r="CT146" s="2" t="s">
        <v>129</v>
      </c>
      <c r="CU146" s="2" t="s">
        <v>321</v>
      </c>
      <c r="CV146" s="2" t="s">
        <v>2196</v>
      </c>
      <c r="CW146" s="2" t="s">
        <v>142</v>
      </c>
      <c r="CX146" s="2" t="s">
        <v>132</v>
      </c>
      <c r="CY146" s="4">
        <v>76</v>
      </c>
      <c r="CZ146" s="8">
        <v>7510.32</v>
      </c>
      <c r="DA146" s="4">
        <v>139</v>
      </c>
      <c r="DB146" s="8">
        <v>13735.98</v>
      </c>
      <c r="DC146" s="7">
        <v>-0.4532</v>
      </c>
      <c r="DD146" s="7">
        <v>-0.4532</v>
      </c>
      <c r="DE146" s="2" t="s">
        <v>140</v>
      </c>
      <c r="DF146" s="2" t="s">
        <v>129</v>
      </c>
      <c r="DG146" s="2" t="s">
        <v>933</v>
      </c>
      <c r="DH146" s="2" t="s">
        <v>1988</v>
      </c>
      <c r="DI146" s="2" t="s">
        <v>142</v>
      </c>
      <c r="DJ146" s="2" t="s">
        <v>132</v>
      </c>
      <c r="DK146" s="4">
        <v>10</v>
      </c>
      <c r="DL146" s="8">
        <v>977.5</v>
      </c>
      <c r="DM146" s="4">
        <v>36</v>
      </c>
      <c r="DN146" s="8">
        <v>3519</v>
      </c>
      <c r="DO146" s="7">
        <v>-0.7222</v>
      </c>
      <c r="DP146" s="7">
        <v>-0.7222</v>
      </c>
      <c r="DQ146" s="2" t="s">
        <v>140</v>
      </c>
      <c r="DR146" s="2" t="s">
        <v>129</v>
      </c>
      <c r="DS146" s="2" t="s">
        <v>319</v>
      </c>
      <c r="DT146" s="2" t="s">
        <v>2197</v>
      </c>
      <c r="DU146" s="2" t="s">
        <v>142</v>
      </c>
      <c r="DV146" s="2" t="s">
        <v>132</v>
      </c>
      <c r="DW146" s="4">
        <v>39</v>
      </c>
      <c r="DX146" s="8">
        <v>3830.58</v>
      </c>
      <c r="DY146" s="4">
        <v>138</v>
      </c>
      <c r="DZ146" s="8">
        <v>13735.31</v>
      </c>
      <c r="EA146" s="7">
        <v>-0.7174</v>
      </c>
      <c r="EB146" s="7">
        <v>-0.7211</v>
      </c>
      <c r="EC146" s="2" t="s">
        <v>140</v>
      </c>
      <c r="ED146" s="2" t="s">
        <v>129</v>
      </c>
      <c r="EE146" s="2" t="s">
        <v>2198</v>
      </c>
      <c r="EF146" s="2" t="s">
        <v>2195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181</v>
      </c>
      <c r="EP146" s="2" t="s">
        <v>166</v>
      </c>
      <c r="EQ146" s="2" t="s">
        <v>1289</v>
      </c>
      <c r="ER146" s="2" t="s">
        <v>2168</v>
      </c>
      <c r="ES146" s="2" t="s">
        <v>183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166</v>
      </c>
      <c r="FC146" s="2" t="s">
        <v>1723</v>
      </c>
      <c r="FD146" s="2" t="s">
        <v>1984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156</v>
      </c>
      <c r="FP146" s="2" t="s">
        <v>132</v>
      </c>
      <c r="FQ146" s="2" t="s">
        <v>142</v>
      </c>
      <c r="FR146" s="2" t="s">
        <v>132</v>
      </c>
      <c r="FS146" s="4">
        <v>7</v>
      </c>
      <c r="FT146" s="8">
        <v>696.23</v>
      </c>
      <c r="FU146" s="4">
        <v>2</v>
      </c>
      <c r="FV146" s="8">
        <v>203.28</v>
      </c>
      <c r="FW146" s="7">
        <v>2.5</v>
      </c>
      <c r="FX146" s="7">
        <v>2.425</v>
      </c>
      <c r="FY146" s="2" t="s">
        <v>140</v>
      </c>
      <c r="FZ146" s="2" t="s">
        <v>129</v>
      </c>
      <c r="GA146" s="2" t="s">
        <v>827</v>
      </c>
      <c r="GB146" s="2" t="s">
        <v>2199</v>
      </c>
      <c r="GC146" s="2" t="s">
        <v>142</v>
      </c>
      <c r="GD146" s="2" t="s">
        <v>132</v>
      </c>
      <c r="GE146" s="4">
        <v>3</v>
      </c>
      <c r="GF146" s="8">
        <v>296.46</v>
      </c>
      <c r="GG146" s="4">
        <v>3</v>
      </c>
      <c r="GH146" s="8">
        <v>296.46</v>
      </c>
      <c r="GI146" s="7"/>
      <c r="GJ146" s="7"/>
      <c r="GK146" s="2" t="s">
        <v>140</v>
      </c>
      <c r="GL146" s="2" t="s">
        <v>129</v>
      </c>
      <c r="GM146" s="2" t="s">
        <v>942</v>
      </c>
      <c r="GN146" s="2" t="s">
        <v>2200</v>
      </c>
      <c r="GO146" s="2" t="s">
        <v>142</v>
      </c>
      <c r="GP146" s="2" t="s">
        <v>132</v>
      </c>
      <c r="GQ146" s="4">
        <v>28</v>
      </c>
      <c r="GR146" s="8">
        <v>2409.32</v>
      </c>
      <c r="GS146" s="4">
        <v>14</v>
      </c>
      <c r="GT146" s="8">
        <v>1317.54</v>
      </c>
      <c r="GU146" s="7">
        <v>1</v>
      </c>
      <c r="GV146" s="7">
        <v>0.8287</v>
      </c>
      <c r="GW146" s="2" t="s">
        <v>140</v>
      </c>
      <c r="GX146" s="2" t="s">
        <v>129</v>
      </c>
      <c r="GY146" s="2" t="s">
        <v>334</v>
      </c>
      <c r="GZ146" s="2" t="s">
        <v>723</v>
      </c>
      <c r="HA146" s="2" t="s">
        <v>142</v>
      </c>
      <c r="HB146" s="2" t="s">
        <v>132</v>
      </c>
      <c r="HC146" s="4">
        <v>1</v>
      </c>
      <c r="HD146" s="8">
        <v>98.82</v>
      </c>
      <c r="HE146" s="4">
        <v>2</v>
      </c>
      <c r="HF146" s="8">
        <v>197.64</v>
      </c>
      <c r="HG146" s="7">
        <v>-0.5</v>
      </c>
      <c r="HH146" s="7">
        <v>-0.5</v>
      </c>
      <c r="HI146" s="2" t="s">
        <v>140</v>
      </c>
      <c r="HJ146" s="2" t="s">
        <v>129</v>
      </c>
      <c r="HK146" s="2" t="s">
        <v>1567</v>
      </c>
      <c r="HL146" s="2" t="s">
        <v>1506</v>
      </c>
      <c r="HM146" s="2" t="s">
        <v>142</v>
      </c>
      <c r="HN146" s="2" t="s">
        <v>132</v>
      </c>
      <c r="HO146" s="4">
        <v>8</v>
      </c>
      <c r="HP146" s="8">
        <v>767.37</v>
      </c>
      <c r="HQ146" s="4">
        <v>7</v>
      </c>
      <c r="HR146" s="8">
        <v>711.48</v>
      </c>
      <c r="HS146" s="7">
        <v>0.1429</v>
      </c>
      <c r="HT146" s="7">
        <v>0.0786</v>
      </c>
      <c r="HU146" s="2" t="s">
        <v>140</v>
      </c>
      <c r="HV146" s="2" t="s">
        <v>129</v>
      </c>
      <c r="HW146" s="2" t="s">
        <v>337</v>
      </c>
      <c r="HX146" s="2" t="s">
        <v>2153</v>
      </c>
      <c r="HY146" s="2" t="s">
        <v>142</v>
      </c>
      <c r="HZ146" s="2" t="s">
        <v>132</v>
      </c>
      <c r="IA146" s="4">
        <v>5</v>
      </c>
      <c r="IB146" s="8">
        <v>456.44</v>
      </c>
      <c r="IC146" s="4">
        <v>19</v>
      </c>
      <c r="ID146" s="8">
        <v>1778.68</v>
      </c>
      <c r="IE146" s="7">
        <v>-0.7368</v>
      </c>
      <c r="IF146" s="7">
        <v>-0.7434</v>
      </c>
      <c r="IG146" s="2" t="s">
        <v>140</v>
      </c>
      <c r="IH146" s="2" t="s">
        <v>166</v>
      </c>
      <c r="II146" s="2" t="s">
        <v>1288</v>
      </c>
      <c r="IJ146" s="2" t="s">
        <v>2201</v>
      </c>
      <c r="IK146" s="2" t="s">
        <v>142</v>
      </c>
      <c r="IL146" s="2" t="s">
        <v>132</v>
      </c>
      <c r="IM146" s="4"/>
      <c r="IN146" s="8"/>
      <c r="IO146" s="4">
        <v>3</v>
      </c>
      <c r="IP146" s="8">
        <v>304.92</v>
      </c>
      <c r="IQ146" s="7">
        <v>-1</v>
      </c>
      <c r="IR146" s="7">
        <v>-1</v>
      </c>
      <c r="IS146" s="2" t="s">
        <v>140</v>
      </c>
      <c r="IT146" s="2" t="s">
        <v>129</v>
      </c>
      <c r="IU146" s="2" t="s">
        <v>1130</v>
      </c>
      <c r="IV146" s="2" t="s">
        <v>668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159</v>
      </c>
      <c r="JF146" s="2" t="s">
        <v>129</v>
      </c>
      <c r="JG146" s="2" t="s">
        <v>132</v>
      </c>
      <c r="JH146" s="2" t="s">
        <v>132</v>
      </c>
      <c r="JI146" s="2" t="s">
        <v>142</v>
      </c>
      <c r="JJ146" s="2" t="s">
        <v>132</v>
      </c>
      <c r="JK146" s="4">
        <v>6</v>
      </c>
      <c r="JL146" s="8">
        <v>533.59</v>
      </c>
      <c r="JM146" s="4">
        <v>4</v>
      </c>
      <c r="JN146" s="8">
        <v>406.56</v>
      </c>
      <c r="JO146" s="7">
        <v>0.5</v>
      </c>
      <c r="JP146" s="7">
        <v>0.3125</v>
      </c>
      <c r="JQ146" s="2" t="s">
        <v>140</v>
      </c>
      <c r="JR146" s="2" t="s">
        <v>129</v>
      </c>
      <c r="JS146" s="2" t="s">
        <v>341</v>
      </c>
      <c r="JT146" s="2" t="s">
        <v>1988</v>
      </c>
      <c r="JU146" s="2" t="s">
        <v>142</v>
      </c>
      <c r="JV146" s="2" t="s">
        <v>132</v>
      </c>
      <c r="JW146" s="4">
        <v>1</v>
      </c>
      <c r="JX146" s="8">
        <v>140.24</v>
      </c>
      <c r="JY146" s="4"/>
      <c r="JZ146" s="8"/>
      <c r="KA146" s="7"/>
      <c r="KB146" s="7"/>
      <c r="KC146" s="2" t="s">
        <v>140</v>
      </c>
      <c r="KD146" s="2" t="s">
        <v>129</v>
      </c>
      <c r="KE146" s="2" t="s">
        <v>321</v>
      </c>
      <c r="KF146" s="2" t="s">
        <v>2195</v>
      </c>
      <c r="KG146" s="2" t="s">
        <v>142</v>
      </c>
      <c r="KH146" s="2" t="s">
        <v>132</v>
      </c>
      <c r="KI146" s="4">
        <v>3</v>
      </c>
      <c r="KJ146" s="8">
        <v>304.92</v>
      </c>
      <c r="KK146" s="4">
        <v>1</v>
      </c>
      <c r="KL146" s="8">
        <v>101.64</v>
      </c>
      <c r="KM146" s="7">
        <v>2</v>
      </c>
      <c r="KN146" s="7">
        <v>2</v>
      </c>
      <c r="KO146" s="2" t="s">
        <v>140</v>
      </c>
      <c r="KP146" s="2" t="s">
        <v>166</v>
      </c>
      <c r="KQ146" s="2" t="s">
        <v>175</v>
      </c>
      <c r="KR146" s="2" t="s">
        <v>707</v>
      </c>
      <c r="KS146" s="2" t="s">
        <v>142</v>
      </c>
      <c r="KT146" s="2" t="s">
        <v>132</v>
      </c>
      <c r="KU146" s="4">
        <v>7</v>
      </c>
      <c r="KV146" s="8">
        <v>654.5</v>
      </c>
      <c r="KW146" s="4">
        <v>77</v>
      </c>
      <c r="KX146" s="8">
        <v>7199.5</v>
      </c>
      <c r="KY146" s="7">
        <v>-0.9091</v>
      </c>
      <c r="KZ146" s="7">
        <v>-0.9091</v>
      </c>
      <c r="LA146" s="2" t="s">
        <v>140</v>
      </c>
      <c r="LB146" s="2" t="s">
        <v>177</v>
      </c>
      <c r="LC146" s="2" t="s">
        <v>1200</v>
      </c>
      <c r="LD146" s="2" t="s">
        <v>2202</v>
      </c>
      <c r="LE146" s="2" t="s">
        <v>142</v>
      </c>
      <c r="LF146" s="2" t="s">
        <v>132</v>
      </c>
      <c r="LG146" s="4"/>
      <c r="LH146" s="8"/>
      <c r="LI146" s="4">
        <v>4</v>
      </c>
      <c r="LJ146" s="8">
        <v>376.44</v>
      </c>
      <c r="LK146" s="7">
        <v>-1</v>
      </c>
      <c r="LL146" s="7">
        <v>-1</v>
      </c>
      <c r="LM146" s="2" t="s">
        <v>140</v>
      </c>
      <c r="LN146" s="2" t="s">
        <v>129</v>
      </c>
      <c r="LO146" s="2" t="s">
        <v>1430</v>
      </c>
      <c r="LP146" s="2" t="s">
        <v>1196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159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140</v>
      </c>
      <c r="MX146" s="2" t="s">
        <v>129</v>
      </c>
      <c r="MY146" s="2" t="s">
        <v>179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129</v>
      </c>
      <c r="NW146" s="2" t="s">
        <v>132</v>
      </c>
      <c r="NX146" s="2" t="s">
        <v>132</v>
      </c>
      <c r="NY146" s="2" t="s">
        <v>142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178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178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178</v>
      </c>
      <c r="PR146" s="2" t="s">
        <v>166</v>
      </c>
      <c r="PS146" s="2" t="s">
        <v>132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140</v>
      </c>
      <c r="QD146" s="2" t="s">
        <v>129</v>
      </c>
      <c r="QE146" s="2" t="s">
        <v>276</v>
      </c>
      <c r="QF146" s="2" t="s">
        <v>138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140</v>
      </c>
      <c r="RB146" s="2" t="s">
        <v>166</v>
      </c>
      <c r="RC146" s="2" t="s">
        <v>957</v>
      </c>
      <c r="RD146" s="2" t="s">
        <v>2203</v>
      </c>
      <c r="RE146" s="2" t="s">
        <v>142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178</v>
      </c>
      <c r="RN146" s="2" t="s">
        <v>129</v>
      </c>
      <c r="RO146" s="2" t="s">
        <v>132</v>
      </c>
      <c r="RP146" s="2" t="s">
        <v>132</v>
      </c>
      <c r="RQ146" s="2" t="s">
        <v>142</v>
      </c>
      <c r="RR146" s="2" t="s">
        <v>183</v>
      </c>
    </row>
    <row r="147">
      <c r="A147" s="2" t="s">
        <v>2204</v>
      </c>
      <c r="B147" s="2" t="s">
        <v>121</v>
      </c>
      <c r="C147" s="2" t="s">
        <v>122</v>
      </c>
      <c r="D147" s="2" t="s">
        <v>1104</v>
      </c>
      <c r="E147" s="2" t="s">
        <v>837</v>
      </c>
      <c r="F147" s="2" t="s">
        <v>2205</v>
      </c>
      <c r="G147" s="2" t="s">
        <v>2205</v>
      </c>
      <c r="H147" s="2" t="s">
        <v>2205</v>
      </c>
      <c r="I147" s="2" t="s">
        <v>2206</v>
      </c>
      <c r="J147" s="2" t="s">
        <v>127</v>
      </c>
      <c r="K147" s="2" t="s">
        <v>313</v>
      </c>
      <c r="L147" s="3">
        <v>46.22</v>
      </c>
      <c r="M147" s="3">
        <v>48.53</v>
      </c>
      <c r="N147" s="3">
        <v>89.24</v>
      </c>
      <c r="O147" s="2" t="s">
        <v>129</v>
      </c>
      <c r="P147" s="2" t="s">
        <v>348</v>
      </c>
      <c r="Q147" s="2" t="s">
        <v>131</v>
      </c>
      <c r="R147" s="2" t="s">
        <v>132</v>
      </c>
      <c r="S147" s="2" t="s">
        <v>2207</v>
      </c>
      <c r="T147" s="2" t="s">
        <v>132</v>
      </c>
      <c r="U147" s="2" t="s">
        <v>134</v>
      </c>
      <c r="V147" s="2" t="s">
        <v>815</v>
      </c>
      <c r="W147" s="2" t="s">
        <v>247</v>
      </c>
      <c r="X147" s="2" t="s">
        <v>132</v>
      </c>
      <c r="Y147" s="2" t="s">
        <v>2208</v>
      </c>
      <c r="Z147" s="4">
        <v>57</v>
      </c>
      <c r="AA147" s="4">
        <f>=ROUNDDOWN(11.4,0)</f>
      </c>
      <c r="AB147" s="5">
        <v>5</v>
      </c>
      <c r="AC147" s="2" t="s">
        <v>892</v>
      </c>
      <c r="AD147" s="4">
        <v>120</v>
      </c>
      <c r="AE147" s="4">
        <v>120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373</v>
      </c>
      <c r="AQ147" s="8">
        <v>21947.45</v>
      </c>
      <c r="AR147" s="4">
        <v>739</v>
      </c>
      <c r="AS147" s="8">
        <v>44167.69</v>
      </c>
      <c r="AT147" s="7">
        <v>-0.4953</v>
      </c>
      <c r="AU147" s="7">
        <v>-0.5031</v>
      </c>
      <c r="AV147" s="4">
        <v>373</v>
      </c>
      <c r="AW147" s="8">
        <v>21947.45</v>
      </c>
      <c r="AX147" s="4">
        <v>739</v>
      </c>
      <c r="AY147" s="8">
        <v>44167.69</v>
      </c>
      <c r="AZ147" s="7">
        <v>-0.4953</v>
      </c>
      <c r="BA147" s="7">
        <v>-0.5031</v>
      </c>
      <c r="BB147" s="7">
        <v>1</v>
      </c>
      <c r="BC147" s="4">
        <v>373</v>
      </c>
      <c r="BD147" s="8">
        <v>21947.45</v>
      </c>
      <c r="BE147" s="4">
        <v>739</v>
      </c>
      <c r="BF147" s="8">
        <v>44167.69</v>
      </c>
      <c r="BG147" s="7">
        <v>-0.4953</v>
      </c>
      <c r="BH147" s="7">
        <v>-0.5031</v>
      </c>
      <c r="BI147" s="7">
        <v>1</v>
      </c>
      <c r="BJ147" s="4">
        <v>373</v>
      </c>
      <c r="BK147" s="8">
        <v>21947.45</v>
      </c>
      <c r="BL147" s="2" t="s">
        <v>2209</v>
      </c>
      <c r="BM147" s="7">
        <v>1</v>
      </c>
      <c r="BN147" s="7">
        <v>1</v>
      </c>
      <c r="BO147" s="4">
        <v>52</v>
      </c>
      <c r="BP147" s="8">
        <v>2949.96</v>
      </c>
      <c r="BQ147" s="4">
        <v>83</v>
      </c>
      <c r="BR147" s="8">
        <v>4661.69</v>
      </c>
      <c r="BS147" s="7">
        <v>-0.3735</v>
      </c>
      <c r="BT147" s="7">
        <v>-0.3672</v>
      </c>
      <c r="BU147" s="2" t="s">
        <v>140</v>
      </c>
      <c r="BV147" s="2" t="s">
        <v>129</v>
      </c>
      <c r="BW147" s="2" t="s">
        <v>132</v>
      </c>
      <c r="BX147" s="2" t="s">
        <v>1112</v>
      </c>
      <c r="BY147" s="2" t="s">
        <v>142</v>
      </c>
      <c r="BZ147" s="2" t="s">
        <v>132</v>
      </c>
      <c r="CA147" s="4">
        <v>3</v>
      </c>
      <c r="CB147" s="8">
        <v>155.35</v>
      </c>
      <c r="CC147" s="4">
        <v>4</v>
      </c>
      <c r="CD147" s="8">
        <v>207.14</v>
      </c>
      <c r="CE147" s="7">
        <v>-0.25</v>
      </c>
      <c r="CF147" s="7">
        <v>-0.25</v>
      </c>
      <c r="CG147" s="2" t="s">
        <v>140</v>
      </c>
      <c r="CH147" s="2" t="s">
        <v>129</v>
      </c>
      <c r="CI147" s="2" t="s">
        <v>1667</v>
      </c>
      <c r="CJ147" s="2" t="s">
        <v>1530</v>
      </c>
      <c r="CK147" s="2" t="s">
        <v>142</v>
      </c>
      <c r="CL147" s="2" t="s">
        <v>132</v>
      </c>
      <c r="CM147" s="4">
        <v>68</v>
      </c>
      <c r="CN147" s="8">
        <v>3783.46</v>
      </c>
      <c r="CO147" s="4">
        <v>111</v>
      </c>
      <c r="CP147" s="8">
        <v>6296.19</v>
      </c>
      <c r="CQ147" s="7">
        <v>-0.3874</v>
      </c>
      <c r="CR147" s="7">
        <v>-0.3991</v>
      </c>
      <c r="CS147" s="2" t="s">
        <v>140</v>
      </c>
      <c r="CT147" s="2" t="s">
        <v>129</v>
      </c>
      <c r="CU147" s="2" t="s">
        <v>1668</v>
      </c>
      <c r="CV147" s="2" t="s">
        <v>1669</v>
      </c>
      <c r="CW147" s="2" t="s">
        <v>142</v>
      </c>
      <c r="CX147" s="2" t="s">
        <v>132</v>
      </c>
      <c r="CY147" s="4">
        <v>82</v>
      </c>
      <c r="CZ147" s="8">
        <v>4916.72</v>
      </c>
      <c r="DA147" s="4">
        <v>152</v>
      </c>
      <c r="DB147" s="8">
        <v>9113.92</v>
      </c>
      <c r="DC147" s="7">
        <v>-0.4605</v>
      </c>
      <c r="DD147" s="7">
        <v>-0.4605</v>
      </c>
      <c r="DE147" s="2" t="s">
        <v>140</v>
      </c>
      <c r="DF147" s="2" t="s">
        <v>129</v>
      </c>
      <c r="DG147" s="2" t="s">
        <v>933</v>
      </c>
      <c r="DH147" s="2" t="s">
        <v>1988</v>
      </c>
      <c r="DI147" s="2" t="s">
        <v>142</v>
      </c>
      <c r="DJ147" s="2" t="s">
        <v>132</v>
      </c>
      <c r="DK147" s="4">
        <v>21</v>
      </c>
      <c r="DL147" s="8">
        <v>1199.52</v>
      </c>
      <c r="DM147" s="4">
        <v>33</v>
      </c>
      <c r="DN147" s="8">
        <v>1884.96</v>
      </c>
      <c r="DO147" s="7">
        <v>-0.3636</v>
      </c>
      <c r="DP147" s="7">
        <v>-0.3636</v>
      </c>
      <c r="DQ147" s="2" t="s">
        <v>140</v>
      </c>
      <c r="DR147" s="2" t="s">
        <v>129</v>
      </c>
      <c r="DS147" s="2" t="s">
        <v>2141</v>
      </c>
      <c r="DT147" s="2" t="s">
        <v>2005</v>
      </c>
      <c r="DU147" s="2" t="s">
        <v>142</v>
      </c>
      <c r="DV147" s="2" t="s">
        <v>132</v>
      </c>
      <c r="DW147" s="4">
        <v>4</v>
      </c>
      <c r="DX147" s="8">
        <v>254.72</v>
      </c>
      <c r="DY147" s="4">
        <v>41</v>
      </c>
      <c r="DZ147" s="8">
        <v>2610.88</v>
      </c>
      <c r="EA147" s="7">
        <v>-0.9024</v>
      </c>
      <c r="EB147" s="7">
        <v>-0.9024</v>
      </c>
      <c r="EC147" s="2" t="s">
        <v>140</v>
      </c>
      <c r="ED147" s="2" t="s">
        <v>129</v>
      </c>
      <c r="EE147" s="2" t="s">
        <v>1671</v>
      </c>
      <c r="EF147" s="2" t="s">
        <v>2210</v>
      </c>
      <c r="EG147" s="2" t="s">
        <v>142</v>
      </c>
      <c r="EH147" s="2" t="s">
        <v>132</v>
      </c>
      <c r="EI147" s="4">
        <v>90</v>
      </c>
      <c r="EJ147" s="8">
        <v>5742</v>
      </c>
      <c r="EK147" s="4">
        <v>194</v>
      </c>
      <c r="EL147" s="8">
        <v>12377.2</v>
      </c>
      <c r="EM147" s="7">
        <v>-0.5361</v>
      </c>
      <c r="EN147" s="7">
        <v>-0.5361</v>
      </c>
      <c r="EO147" s="2" t="s">
        <v>140</v>
      </c>
      <c r="EP147" s="2" t="s">
        <v>129</v>
      </c>
      <c r="EQ147" s="2" t="s">
        <v>1289</v>
      </c>
      <c r="ER147" s="2" t="s">
        <v>1968</v>
      </c>
      <c r="ES147" s="2" t="s">
        <v>142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140</v>
      </c>
      <c r="FB147" s="2" t="s">
        <v>166</v>
      </c>
      <c r="FC147" s="2" t="s">
        <v>1673</v>
      </c>
      <c r="FD147" s="2" t="s">
        <v>1196</v>
      </c>
      <c r="FE147" s="2" t="s">
        <v>142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140</v>
      </c>
      <c r="FN147" s="2" t="s">
        <v>129</v>
      </c>
      <c r="FO147" s="2" t="s">
        <v>156</v>
      </c>
      <c r="FP147" s="2" t="s">
        <v>132</v>
      </c>
      <c r="FQ147" s="2" t="s">
        <v>142</v>
      </c>
      <c r="FR147" s="2" t="s">
        <v>132</v>
      </c>
      <c r="FS147" s="4">
        <v>13</v>
      </c>
      <c r="FT147" s="8">
        <v>730.47</v>
      </c>
      <c r="FU147" s="4">
        <v>16</v>
      </c>
      <c r="FV147" s="8">
        <v>980.55</v>
      </c>
      <c r="FW147" s="7">
        <v>-0.1875</v>
      </c>
      <c r="FX147" s="7">
        <v>-0.255</v>
      </c>
      <c r="FY147" s="2" t="s">
        <v>140</v>
      </c>
      <c r="FZ147" s="2" t="s">
        <v>129</v>
      </c>
      <c r="GA147" s="2" t="s">
        <v>790</v>
      </c>
      <c r="GB147" s="2" t="s">
        <v>351</v>
      </c>
      <c r="GC147" s="2" t="s">
        <v>142</v>
      </c>
      <c r="GD147" s="2" t="s">
        <v>132</v>
      </c>
      <c r="GE147" s="4"/>
      <c r="GF147" s="8"/>
      <c r="GG147" s="4">
        <v>6</v>
      </c>
      <c r="GH147" s="8">
        <v>359.7</v>
      </c>
      <c r="GI147" s="7">
        <v>-1</v>
      </c>
      <c r="GJ147" s="7">
        <v>-1</v>
      </c>
      <c r="GK147" s="2" t="s">
        <v>140</v>
      </c>
      <c r="GL147" s="2" t="s">
        <v>129</v>
      </c>
      <c r="GM147" s="2" t="s">
        <v>1423</v>
      </c>
      <c r="GN147" s="2" t="s">
        <v>1121</v>
      </c>
      <c r="GO147" s="2" t="s">
        <v>142</v>
      </c>
      <c r="GP147" s="2" t="s">
        <v>132</v>
      </c>
      <c r="GQ147" s="4">
        <v>23</v>
      </c>
      <c r="GR147" s="8">
        <v>1193.32</v>
      </c>
      <c r="GS147" s="4">
        <v>21</v>
      </c>
      <c r="GT147" s="8">
        <v>1199.1</v>
      </c>
      <c r="GU147" s="7">
        <v>0.0952</v>
      </c>
      <c r="GV147" s="7">
        <v>-0.0048</v>
      </c>
      <c r="GW147" s="2" t="s">
        <v>140</v>
      </c>
      <c r="GX147" s="2" t="s">
        <v>129</v>
      </c>
      <c r="GY147" s="2" t="s">
        <v>334</v>
      </c>
      <c r="GZ147" s="2" t="s">
        <v>335</v>
      </c>
      <c r="HA147" s="2" t="s">
        <v>142</v>
      </c>
      <c r="HB147" s="2" t="s">
        <v>132</v>
      </c>
      <c r="HC147" s="4">
        <v>2</v>
      </c>
      <c r="HD147" s="8">
        <v>119.9</v>
      </c>
      <c r="HE147" s="4">
        <v>3</v>
      </c>
      <c r="HF147" s="8">
        <v>179.85</v>
      </c>
      <c r="HG147" s="7">
        <v>-0.3333</v>
      </c>
      <c r="HH147" s="7">
        <v>-0.3333</v>
      </c>
      <c r="HI147" s="2" t="s">
        <v>140</v>
      </c>
      <c r="HJ147" s="2" t="s">
        <v>129</v>
      </c>
      <c r="HK147" s="2" t="s">
        <v>1371</v>
      </c>
      <c r="HL147" s="2" t="s">
        <v>2211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165</v>
      </c>
      <c r="HV147" s="2" t="s">
        <v>129</v>
      </c>
      <c r="HW147" s="2" t="s">
        <v>132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>
        <v>12</v>
      </c>
      <c r="ID147" s="8">
        <v>685.2</v>
      </c>
      <c r="IE147" s="7">
        <v>-1</v>
      </c>
      <c r="IF147" s="7">
        <v>-1</v>
      </c>
      <c r="IG147" s="2" t="s">
        <v>140</v>
      </c>
      <c r="IH147" s="2" t="s">
        <v>166</v>
      </c>
      <c r="II147" s="2" t="s">
        <v>1113</v>
      </c>
      <c r="IJ147" s="2" t="s">
        <v>1126</v>
      </c>
      <c r="IK147" s="2" t="s">
        <v>142</v>
      </c>
      <c r="IL147" s="2" t="s">
        <v>132</v>
      </c>
      <c r="IM147" s="4">
        <v>1</v>
      </c>
      <c r="IN147" s="8">
        <v>61.67</v>
      </c>
      <c r="IO147" s="4">
        <v>9</v>
      </c>
      <c r="IP147" s="8">
        <v>555.03</v>
      </c>
      <c r="IQ147" s="7">
        <v>-0.8889</v>
      </c>
      <c r="IR147" s="7">
        <v>-0.8889</v>
      </c>
      <c r="IS147" s="2" t="s">
        <v>140</v>
      </c>
      <c r="IT147" s="2" t="s">
        <v>129</v>
      </c>
      <c r="IU147" s="2" t="s">
        <v>1130</v>
      </c>
      <c r="IV147" s="2" t="s">
        <v>733</v>
      </c>
      <c r="IW147" s="2" t="s">
        <v>142</v>
      </c>
      <c r="IX147" s="2" t="s">
        <v>132</v>
      </c>
      <c r="IY147" s="4">
        <v>5</v>
      </c>
      <c r="IZ147" s="8">
        <v>314.05</v>
      </c>
      <c r="JA147" s="4"/>
      <c r="JB147" s="8"/>
      <c r="JC147" s="7"/>
      <c r="JD147" s="7"/>
      <c r="JE147" s="2" t="s">
        <v>140</v>
      </c>
      <c r="JF147" s="2" t="s">
        <v>129</v>
      </c>
      <c r="JG147" s="2" t="s">
        <v>2212</v>
      </c>
      <c r="JH147" s="2" t="s">
        <v>1594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341</v>
      </c>
      <c r="JT147" s="2" t="s">
        <v>132</v>
      </c>
      <c r="JU147" s="2" t="s">
        <v>142</v>
      </c>
      <c r="JV147" s="2" t="s">
        <v>132</v>
      </c>
      <c r="JW147" s="4">
        <v>2</v>
      </c>
      <c r="JX147" s="8">
        <v>157.48</v>
      </c>
      <c r="JY147" s="4"/>
      <c r="JZ147" s="8"/>
      <c r="KA147" s="7"/>
      <c r="KB147" s="7"/>
      <c r="KC147" s="2" t="s">
        <v>140</v>
      </c>
      <c r="KD147" s="2" t="s">
        <v>129</v>
      </c>
      <c r="KE147" s="2" t="s">
        <v>1263</v>
      </c>
      <c r="KF147" s="2" t="s">
        <v>1416</v>
      </c>
      <c r="KG147" s="2" t="s">
        <v>142</v>
      </c>
      <c r="KH147" s="2" t="s">
        <v>132</v>
      </c>
      <c r="KI147" s="4"/>
      <c r="KJ147" s="8"/>
      <c r="KK147" s="4">
        <v>3</v>
      </c>
      <c r="KL147" s="8">
        <v>185.01</v>
      </c>
      <c r="KM147" s="7">
        <v>-1</v>
      </c>
      <c r="KN147" s="7">
        <v>-1</v>
      </c>
      <c r="KO147" s="2" t="s">
        <v>140</v>
      </c>
      <c r="KP147" s="2" t="s">
        <v>166</v>
      </c>
      <c r="KQ147" s="2" t="s">
        <v>175</v>
      </c>
      <c r="KR147" s="2" t="s">
        <v>428</v>
      </c>
      <c r="KS147" s="2" t="s">
        <v>142</v>
      </c>
      <c r="KT147" s="2" t="s">
        <v>132</v>
      </c>
      <c r="KU147" s="4">
        <v>1</v>
      </c>
      <c r="KV147" s="8">
        <v>57.37</v>
      </c>
      <c r="KW147" s="4">
        <v>41</v>
      </c>
      <c r="KX147" s="8">
        <v>2352.17</v>
      </c>
      <c r="KY147" s="7">
        <v>-0.9756</v>
      </c>
      <c r="KZ147" s="7">
        <v>-0.9756</v>
      </c>
      <c r="LA147" s="2" t="s">
        <v>140</v>
      </c>
      <c r="LB147" s="2" t="s">
        <v>177</v>
      </c>
      <c r="LC147" s="2" t="s">
        <v>1677</v>
      </c>
      <c r="LD147" s="2" t="s">
        <v>1695</v>
      </c>
      <c r="LE147" s="2" t="s">
        <v>142</v>
      </c>
      <c r="LF147" s="2" t="s">
        <v>132</v>
      </c>
      <c r="LG147" s="4">
        <v>6</v>
      </c>
      <c r="LH147" s="8">
        <v>311.46</v>
      </c>
      <c r="LI147" s="4">
        <v>10</v>
      </c>
      <c r="LJ147" s="8">
        <v>519.1</v>
      </c>
      <c r="LK147" s="7">
        <v>-0.4</v>
      </c>
      <c r="LL147" s="7">
        <v>-0.4</v>
      </c>
      <c r="LM147" s="2" t="s">
        <v>140</v>
      </c>
      <c r="LN147" s="2" t="s">
        <v>129</v>
      </c>
      <c r="LO147" s="2" t="s">
        <v>957</v>
      </c>
      <c r="LP147" s="2" t="s">
        <v>1128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178</v>
      </c>
      <c r="LZ147" s="2" t="s">
        <v>166</v>
      </c>
      <c r="MA147" s="2" t="s">
        <v>132</v>
      </c>
      <c r="MB147" s="2" t="s">
        <v>132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159</v>
      </c>
      <c r="ML147" s="2" t="s">
        <v>129</v>
      </c>
      <c r="MM147" s="2" t="s">
        <v>132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140</v>
      </c>
      <c r="MX147" s="2" t="s">
        <v>129</v>
      </c>
      <c r="MY147" s="2" t="s">
        <v>179</v>
      </c>
      <c r="MZ147" s="2" t="s">
        <v>2213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178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178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178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178</v>
      </c>
      <c r="PR147" s="2" t="s">
        <v>166</v>
      </c>
      <c r="PS147" s="2" t="s">
        <v>132</v>
      </c>
      <c r="PT147" s="2" t="s">
        <v>132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140</v>
      </c>
      <c r="RB147" s="2" t="s">
        <v>166</v>
      </c>
      <c r="RC147" s="2" t="s">
        <v>957</v>
      </c>
      <c r="RD147" s="2" t="s">
        <v>2214</v>
      </c>
      <c r="RE147" s="2" t="s">
        <v>142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178</v>
      </c>
      <c r="RN147" s="2" t="s">
        <v>129</v>
      </c>
      <c r="RO147" s="2" t="s">
        <v>132</v>
      </c>
      <c r="RP147" s="2" t="s">
        <v>132</v>
      </c>
      <c r="RQ147" s="2" t="s">
        <v>142</v>
      </c>
      <c r="RR147" s="2" t="s">
        <v>183</v>
      </c>
    </row>
    <row r="148">
      <c r="A148" s="2" t="s">
        <v>2215</v>
      </c>
      <c r="B148" s="2" t="s">
        <v>121</v>
      </c>
      <c r="C148" s="2" t="s">
        <v>122</v>
      </c>
      <c r="D148" s="2" t="s">
        <v>1104</v>
      </c>
      <c r="E148" s="2" t="s">
        <v>837</v>
      </c>
      <c r="F148" s="2" t="s">
        <v>2216</v>
      </c>
      <c r="G148" s="2" t="s">
        <v>132</v>
      </c>
      <c r="H148" s="2" t="s">
        <v>132</v>
      </c>
      <c r="I148" s="2" t="s">
        <v>2217</v>
      </c>
      <c r="J148" s="2" t="s">
        <v>127</v>
      </c>
      <c r="K148" s="2" t="s">
        <v>313</v>
      </c>
      <c r="L148" s="3">
        <v>48.43</v>
      </c>
      <c r="M148" s="3">
        <v>50.85</v>
      </c>
      <c r="N148" s="3">
        <v>98.59</v>
      </c>
      <c r="O148" s="2" t="s">
        <v>129</v>
      </c>
      <c r="P148" s="2" t="s">
        <v>640</v>
      </c>
      <c r="Q148" s="2" t="s">
        <v>131</v>
      </c>
      <c r="R148" s="2" t="s">
        <v>132</v>
      </c>
      <c r="S148" s="2" t="s">
        <v>2218</v>
      </c>
      <c r="T148" s="2" t="s">
        <v>132</v>
      </c>
      <c r="U148" s="2" t="s">
        <v>134</v>
      </c>
      <c r="V148" s="2" t="s">
        <v>815</v>
      </c>
      <c r="W148" s="2" t="s">
        <v>247</v>
      </c>
      <c r="X148" s="2" t="s">
        <v>132</v>
      </c>
      <c r="Y148" s="2" t="s">
        <v>2219</v>
      </c>
      <c r="Z148" s="4">
        <v>152</v>
      </c>
      <c r="AA148" s="4">
        <f>=ROUNDDOWN(38,0)</f>
      </c>
      <c r="AB148" s="5">
        <v>4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297</v>
      </c>
      <c r="AQ148" s="8">
        <v>17703.61</v>
      </c>
      <c r="AR148" s="4">
        <v>367</v>
      </c>
      <c r="AS148" s="8">
        <v>22195.17</v>
      </c>
      <c r="AT148" s="7">
        <v>-0.1907</v>
      </c>
      <c r="AU148" s="7">
        <v>-0.2024</v>
      </c>
      <c r="AV148" s="4">
        <v>297</v>
      </c>
      <c r="AW148" s="8">
        <v>17703.61</v>
      </c>
      <c r="AX148" s="4">
        <v>367</v>
      </c>
      <c r="AY148" s="8">
        <v>22195.17</v>
      </c>
      <c r="AZ148" s="7">
        <v>-0.1907</v>
      </c>
      <c r="BA148" s="7">
        <v>-0.2024</v>
      </c>
      <c r="BB148" s="7">
        <v>1</v>
      </c>
      <c r="BC148" s="4">
        <v>297</v>
      </c>
      <c r="BD148" s="8">
        <v>17703.61</v>
      </c>
      <c r="BE148" s="4">
        <v>367</v>
      </c>
      <c r="BF148" s="8">
        <v>22195.17</v>
      </c>
      <c r="BG148" s="7">
        <v>-0.1907</v>
      </c>
      <c r="BH148" s="7">
        <v>-0.2024</v>
      </c>
      <c r="BI148" s="7">
        <v>1</v>
      </c>
      <c r="BJ148" s="4">
        <v>297</v>
      </c>
      <c r="BK148" s="8">
        <v>17703.61</v>
      </c>
      <c r="BL148" s="2" t="s">
        <v>2220</v>
      </c>
      <c r="BM148" s="7">
        <v>1</v>
      </c>
      <c r="BN148" s="7">
        <v>1</v>
      </c>
      <c r="BO148" s="4">
        <v>124</v>
      </c>
      <c r="BP148" s="8">
        <v>7647.08</v>
      </c>
      <c r="BQ148" s="4">
        <v>99</v>
      </c>
      <c r="BR148" s="8">
        <v>6105.33</v>
      </c>
      <c r="BS148" s="7">
        <v>0.2525</v>
      </c>
      <c r="BT148" s="7">
        <v>0.2525</v>
      </c>
      <c r="BU148" s="2" t="s">
        <v>140</v>
      </c>
      <c r="BV148" s="2" t="s">
        <v>129</v>
      </c>
      <c r="BW148" s="2" t="s">
        <v>132</v>
      </c>
      <c r="BX148" s="2" t="s">
        <v>1490</v>
      </c>
      <c r="BY148" s="2" t="s">
        <v>142</v>
      </c>
      <c r="BZ148" s="2" t="s">
        <v>132</v>
      </c>
      <c r="CA148" s="4">
        <v>35</v>
      </c>
      <c r="CB148" s="8">
        <v>1680.21</v>
      </c>
      <c r="CC148" s="4">
        <v>45</v>
      </c>
      <c r="CD148" s="8">
        <v>2275.43</v>
      </c>
      <c r="CE148" s="7">
        <v>-0.2222</v>
      </c>
      <c r="CF148" s="7">
        <v>-0.2616</v>
      </c>
      <c r="CG148" s="2" t="s">
        <v>140</v>
      </c>
      <c r="CH148" s="2" t="s">
        <v>129</v>
      </c>
      <c r="CI148" s="2" t="s">
        <v>2221</v>
      </c>
      <c r="CJ148" s="2" t="s">
        <v>2222</v>
      </c>
      <c r="CK148" s="2" t="s">
        <v>142</v>
      </c>
      <c r="CL148" s="2" t="s">
        <v>132</v>
      </c>
      <c r="CM148" s="4">
        <v>34</v>
      </c>
      <c r="CN148" s="8">
        <v>1927.13</v>
      </c>
      <c r="CO148" s="4">
        <v>50</v>
      </c>
      <c r="CP148" s="8">
        <v>2987.68</v>
      </c>
      <c r="CQ148" s="7">
        <v>-0.32</v>
      </c>
      <c r="CR148" s="7">
        <v>-0.355</v>
      </c>
      <c r="CS148" s="2" t="s">
        <v>140</v>
      </c>
      <c r="CT148" s="2" t="s">
        <v>129</v>
      </c>
      <c r="CU148" s="2" t="s">
        <v>1526</v>
      </c>
      <c r="CV148" s="2" t="s">
        <v>1413</v>
      </c>
      <c r="CW148" s="2" t="s">
        <v>142</v>
      </c>
      <c r="CX148" s="2" t="s">
        <v>132</v>
      </c>
      <c r="CY148" s="4">
        <v>18</v>
      </c>
      <c r="CZ148" s="8">
        <v>1130.76</v>
      </c>
      <c r="DA148" s="4">
        <v>14</v>
      </c>
      <c r="DB148" s="8">
        <v>879.48</v>
      </c>
      <c r="DC148" s="7">
        <v>0.2857</v>
      </c>
      <c r="DD148" s="7">
        <v>0.2857</v>
      </c>
      <c r="DE148" s="2" t="s">
        <v>140</v>
      </c>
      <c r="DF148" s="2" t="s">
        <v>129</v>
      </c>
      <c r="DG148" s="2" t="s">
        <v>1430</v>
      </c>
      <c r="DH148" s="2" t="s">
        <v>1345</v>
      </c>
      <c r="DI148" s="2" t="s">
        <v>142</v>
      </c>
      <c r="DJ148" s="2" t="s">
        <v>132</v>
      </c>
      <c r="DK148" s="4">
        <v>15</v>
      </c>
      <c r="DL148" s="8">
        <v>901.5</v>
      </c>
      <c r="DM148" s="4">
        <v>23</v>
      </c>
      <c r="DN148" s="8">
        <v>1382.3</v>
      </c>
      <c r="DO148" s="7">
        <v>-0.3478</v>
      </c>
      <c r="DP148" s="7">
        <v>-0.3478</v>
      </c>
      <c r="DQ148" s="2" t="s">
        <v>140</v>
      </c>
      <c r="DR148" s="2" t="s">
        <v>129</v>
      </c>
      <c r="DS148" s="2" t="s">
        <v>1417</v>
      </c>
      <c r="DT148" s="2" t="s">
        <v>1528</v>
      </c>
      <c r="DU148" s="2" t="s">
        <v>142</v>
      </c>
      <c r="DV148" s="2" t="s">
        <v>132</v>
      </c>
      <c r="DW148" s="4">
        <v>1</v>
      </c>
      <c r="DX148" s="8">
        <v>63.68</v>
      </c>
      <c r="DY148" s="4">
        <v>10</v>
      </c>
      <c r="DZ148" s="8">
        <v>636.8</v>
      </c>
      <c r="EA148" s="7">
        <v>-0.9</v>
      </c>
      <c r="EB148" s="7">
        <v>-0.9</v>
      </c>
      <c r="EC148" s="2" t="s">
        <v>140</v>
      </c>
      <c r="ED148" s="2" t="s">
        <v>129</v>
      </c>
      <c r="EE148" s="2" t="s">
        <v>405</v>
      </c>
      <c r="EF148" s="2" t="s">
        <v>2223</v>
      </c>
      <c r="EG148" s="2" t="s">
        <v>142</v>
      </c>
      <c r="EH148" s="2" t="s">
        <v>132</v>
      </c>
      <c r="EI148" s="4">
        <v>28</v>
      </c>
      <c r="EJ148" s="8">
        <v>1832.6</v>
      </c>
      <c r="EK148" s="4">
        <v>48</v>
      </c>
      <c r="EL148" s="8">
        <v>3141.6</v>
      </c>
      <c r="EM148" s="7">
        <v>-0.4167</v>
      </c>
      <c r="EN148" s="7">
        <v>-0.4167</v>
      </c>
      <c r="EO148" s="2" t="s">
        <v>140</v>
      </c>
      <c r="EP148" s="2" t="s">
        <v>129</v>
      </c>
      <c r="EQ148" s="2" t="s">
        <v>1289</v>
      </c>
      <c r="ER148" s="2" t="s">
        <v>1552</v>
      </c>
      <c r="ES148" s="2" t="s">
        <v>142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166</v>
      </c>
      <c r="FC148" s="2" t="s">
        <v>1421</v>
      </c>
      <c r="FD148" s="2" t="s">
        <v>1731</v>
      </c>
      <c r="FE148" s="2" t="s">
        <v>142</v>
      </c>
      <c r="FF148" s="2" t="s">
        <v>132</v>
      </c>
      <c r="FG148" s="4">
        <v>15</v>
      </c>
      <c r="FH148" s="8">
        <v>861.57</v>
      </c>
      <c r="FI148" s="4">
        <v>8</v>
      </c>
      <c r="FJ148" s="8">
        <v>478.64</v>
      </c>
      <c r="FK148" s="7">
        <v>0.875</v>
      </c>
      <c r="FL148" s="7">
        <v>0.8</v>
      </c>
      <c r="FM148" s="2" t="s">
        <v>140</v>
      </c>
      <c r="FN148" s="2" t="s">
        <v>129</v>
      </c>
      <c r="FO148" s="2" t="s">
        <v>329</v>
      </c>
      <c r="FP148" s="2" t="s">
        <v>591</v>
      </c>
      <c r="FQ148" s="2" t="s">
        <v>142</v>
      </c>
      <c r="FR148" s="2" t="s">
        <v>132</v>
      </c>
      <c r="FS148" s="4">
        <v>15</v>
      </c>
      <c r="FT148" s="8">
        <v>894.66</v>
      </c>
      <c r="FU148" s="4">
        <v>28</v>
      </c>
      <c r="FV148" s="8">
        <v>1793.21</v>
      </c>
      <c r="FW148" s="7">
        <v>-0.4643</v>
      </c>
      <c r="FX148" s="7">
        <v>-0.5011</v>
      </c>
      <c r="FY148" s="2" t="s">
        <v>140</v>
      </c>
      <c r="FZ148" s="2" t="s">
        <v>129</v>
      </c>
      <c r="GA148" s="2" t="s">
        <v>790</v>
      </c>
      <c r="GB148" s="2" t="s">
        <v>268</v>
      </c>
      <c r="GC148" s="2" t="s">
        <v>142</v>
      </c>
      <c r="GD148" s="2" t="s">
        <v>132</v>
      </c>
      <c r="GE148" s="4">
        <v>2</v>
      </c>
      <c r="GF148" s="8">
        <v>125.64</v>
      </c>
      <c r="GG148" s="4">
        <v>5</v>
      </c>
      <c r="GH148" s="8">
        <v>314.1</v>
      </c>
      <c r="GI148" s="7">
        <v>-0.6</v>
      </c>
      <c r="GJ148" s="7">
        <v>-0.6</v>
      </c>
      <c r="GK148" s="2" t="s">
        <v>140</v>
      </c>
      <c r="GL148" s="2" t="s">
        <v>129</v>
      </c>
      <c r="GM148" s="2" t="s">
        <v>1423</v>
      </c>
      <c r="GN148" s="2" t="s">
        <v>2224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162</v>
      </c>
      <c r="GZ148" s="2" t="s">
        <v>132</v>
      </c>
      <c r="HA148" s="2" t="s">
        <v>142</v>
      </c>
      <c r="HB148" s="2" t="s">
        <v>132</v>
      </c>
      <c r="HC148" s="4">
        <v>1</v>
      </c>
      <c r="HD148" s="8">
        <v>53.39</v>
      </c>
      <c r="HE148" s="4"/>
      <c r="HF148" s="8"/>
      <c r="HG148" s="7"/>
      <c r="HH148" s="7"/>
      <c r="HI148" s="2" t="s">
        <v>140</v>
      </c>
      <c r="HJ148" s="2" t="s">
        <v>129</v>
      </c>
      <c r="HK148" s="2" t="s">
        <v>944</v>
      </c>
      <c r="HL148" s="2" t="s">
        <v>2225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165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>
        <v>3</v>
      </c>
      <c r="ID148" s="8">
        <v>179.49</v>
      </c>
      <c r="IE148" s="7">
        <v>-1</v>
      </c>
      <c r="IF148" s="7">
        <v>-1</v>
      </c>
      <c r="IG148" s="2" t="s">
        <v>140</v>
      </c>
      <c r="IH148" s="2" t="s">
        <v>166</v>
      </c>
      <c r="II148" s="2" t="s">
        <v>1113</v>
      </c>
      <c r="IJ148" s="2" t="s">
        <v>341</v>
      </c>
      <c r="IK148" s="2" t="s">
        <v>142</v>
      </c>
      <c r="IL148" s="2" t="s">
        <v>132</v>
      </c>
      <c r="IM148" s="4">
        <v>3</v>
      </c>
      <c r="IN148" s="8">
        <v>184.17</v>
      </c>
      <c r="IO148" s="4">
        <v>5</v>
      </c>
      <c r="IP148" s="8">
        <v>323.1</v>
      </c>
      <c r="IQ148" s="7">
        <v>-0.4</v>
      </c>
      <c r="IR148" s="7">
        <v>-0.43</v>
      </c>
      <c r="IS148" s="2" t="s">
        <v>140</v>
      </c>
      <c r="IT148" s="2" t="s">
        <v>129</v>
      </c>
      <c r="IU148" s="2" t="s">
        <v>1130</v>
      </c>
      <c r="IV148" s="2" t="s">
        <v>1243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159</v>
      </c>
      <c r="JF148" s="2" t="s">
        <v>129</v>
      </c>
      <c r="JG148" s="2" t="s">
        <v>132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171</v>
      </c>
      <c r="JR148" s="2" t="s">
        <v>129</v>
      </c>
      <c r="JS148" s="2" t="s">
        <v>341</v>
      </c>
      <c r="JT148" s="2" t="s">
        <v>132</v>
      </c>
      <c r="JU148" s="2" t="s">
        <v>142</v>
      </c>
      <c r="JV148" s="2" t="s">
        <v>132</v>
      </c>
      <c r="JW148" s="4">
        <v>1</v>
      </c>
      <c r="JX148" s="8">
        <v>115.99</v>
      </c>
      <c r="JY148" s="4">
        <v>1</v>
      </c>
      <c r="JZ148" s="8">
        <v>86.99</v>
      </c>
      <c r="KA148" s="7"/>
      <c r="KB148" s="7">
        <v>0.3334</v>
      </c>
      <c r="KC148" s="2" t="s">
        <v>140</v>
      </c>
      <c r="KD148" s="2" t="s">
        <v>129</v>
      </c>
      <c r="KE148" s="2" t="s">
        <v>1526</v>
      </c>
      <c r="KF148" s="2" t="s">
        <v>1628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166</v>
      </c>
      <c r="KQ148" s="2" t="s">
        <v>175</v>
      </c>
      <c r="KR148" s="2" t="s">
        <v>132</v>
      </c>
      <c r="KS148" s="2" t="s">
        <v>142</v>
      </c>
      <c r="KT148" s="2" t="s">
        <v>132</v>
      </c>
      <c r="KU148" s="4">
        <v>2</v>
      </c>
      <c r="KV148" s="8">
        <v>114.72</v>
      </c>
      <c r="KW148" s="4">
        <v>26</v>
      </c>
      <c r="KX148" s="8">
        <v>1491.36</v>
      </c>
      <c r="KY148" s="7">
        <v>-0.9231</v>
      </c>
      <c r="KZ148" s="7">
        <v>-0.9231</v>
      </c>
      <c r="LA148" s="2" t="s">
        <v>140</v>
      </c>
      <c r="LB148" s="2" t="s">
        <v>177</v>
      </c>
      <c r="LC148" s="2" t="s">
        <v>1428</v>
      </c>
      <c r="LD148" s="2" t="s">
        <v>1175</v>
      </c>
      <c r="LE148" s="2" t="s">
        <v>142</v>
      </c>
      <c r="LF148" s="2" t="s">
        <v>132</v>
      </c>
      <c r="LG148" s="4">
        <v>3</v>
      </c>
      <c r="LH148" s="8">
        <v>170.51</v>
      </c>
      <c r="LI148" s="4">
        <v>2</v>
      </c>
      <c r="LJ148" s="8">
        <v>119.66</v>
      </c>
      <c r="LK148" s="7">
        <v>0.5</v>
      </c>
      <c r="LL148" s="7">
        <v>0.425</v>
      </c>
      <c r="LM148" s="2" t="s">
        <v>140</v>
      </c>
      <c r="LN148" s="2" t="s">
        <v>129</v>
      </c>
      <c r="LO148" s="2" t="s">
        <v>957</v>
      </c>
      <c r="LP148" s="2" t="s">
        <v>2226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178</v>
      </c>
      <c r="LZ148" s="2" t="s">
        <v>166</v>
      </c>
      <c r="MA148" s="2" t="s">
        <v>132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159</v>
      </c>
      <c r="ML148" s="2" t="s">
        <v>129</v>
      </c>
      <c r="MM148" s="2" t="s">
        <v>132</v>
      </c>
      <c r="MN148" s="2" t="s">
        <v>132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140</v>
      </c>
      <c r="MX148" s="2" t="s">
        <v>129</v>
      </c>
      <c r="MY148" s="2" t="s">
        <v>179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178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178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178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178</v>
      </c>
      <c r="PR148" s="2" t="s">
        <v>166</v>
      </c>
      <c r="PS148" s="2" t="s">
        <v>132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140</v>
      </c>
      <c r="RB148" s="2" t="s">
        <v>166</v>
      </c>
      <c r="RC148" s="2" t="s">
        <v>957</v>
      </c>
      <c r="RD148" s="2" t="s">
        <v>1136</v>
      </c>
      <c r="RE148" s="2" t="s">
        <v>142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427</v>
      </c>
      <c r="RN148" s="2" t="s">
        <v>129</v>
      </c>
      <c r="RO148" s="2" t="s">
        <v>132</v>
      </c>
      <c r="RP148" s="2" t="s">
        <v>132</v>
      </c>
      <c r="RQ148" s="2" t="s">
        <v>142</v>
      </c>
      <c r="RR148" s="2" t="s">
        <v>183</v>
      </c>
    </row>
    <row r="149">
      <c r="A149" s="2" t="s">
        <v>2227</v>
      </c>
      <c r="B149" s="2" t="s">
        <v>121</v>
      </c>
      <c r="C149" s="2" t="s">
        <v>122</v>
      </c>
      <c r="D149" s="2" t="s">
        <v>1104</v>
      </c>
      <c r="E149" s="2" t="s">
        <v>837</v>
      </c>
      <c r="F149" s="2" t="s">
        <v>2228</v>
      </c>
      <c r="G149" s="2" t="s">
        <v>2228</v>
      </c>
      <c r="H149" s="2" t="s">
        <v>2228</v>
      </c>
      <c r="I149" s="2" t="s">
        <v>2229</v>
      </c>
      <c r="J149" s="2" t="s">
        <v>127</v>
      </c>
      <c r="K149" s="2" t="s">
        <v>1326</v>
      </c>
      <c r="L149" s="3">
        <v>69.19</v>
      </c>
      <c r="M149" s="3">
        <v>72.65</v>
      </c>
      <c r="N149" s="3">
        <v>135.99</v>
      </c>
      <c r="O149" s="2" t="s">
        <v>129</v>
      </c>
      <c r="P149" s="2" t="s">
        <v>348</v>
      </c>
      <c r="Q149" s="2" t="s">
        <v>131</v>
      </c>
      <c r="R149" s="2" t="s">
        <v>132</v>
      </c>
      <c r="S149" s="2" t="s">
        <v>2230</v>
      </c>
      <c r="T149" s="2" t="s">
        <v>132</v>
      </c>
      <c r="U149" s="2" t="s">
        <v>1410</v>
      </c>
      <c r="V149" s="2" t="s">
        <v>815</v>
      </c>
      <c r="W149" s="2" t="s">
        <v>247</v>
      </c>
      <c r="X149" s="2" t="s">
        <v>2231</v>
      </c>
      <c r="Y149" s="2" t="s">
        <v>2232</v>
      </c>
      <c r="Z149" s="4">
        <v>33</v>
      </c>
      <c r="AA149" s="4">
        <f>=ROUNDDOWN(11,0)</f>
      </c>
      <c r="AB149" s="5">
        <v>3</v>
      </c>
      <c r="AC149" s="2" t="s">
        <v>1011</v>
      </c>
      <c r="AD149" s="4">
        <v>60</v>
      </c>
      <c r="AE149" s="4">
        <v>60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148</v>
      </c>
      <c r="AQ149" s="8">
        <v>12314.05</v>
      </c>
      <c r="AR149" s="4">
        <v>300</v>
      </c>
      <c r="AS149" s="8">
        <v>23936.15</v>
      </c>
      <c r="AT149" s="7">
        <v>-0.5067</v>
      </c>
      <c r="AU149" s="7">
        <v>-0.4855</v>
      </c>
      <c r="AV149" s="4">
        <v>148</v>
      </c>
      <c r="AW149" s="8">
        <v>12314.05</v>
      </c>
      <c r="AX149" s="4">
        <v>300</v>
      </c>
      <c r="AY149" s="8">
        <v>23936.15</v>
      </c>
      <c r="AZ149" s="7">
        <v>-0.5067</v>
      </c>
      <c r="BA149" s="7">
        <v>-0.4855</v>
      </c>
      <c r="BB149" s="7">
        <v>1</v>
      </c>
      <c r="BC149" s="4">
        <v>148</v>
      </c>
      <c r="BD149" s="8">
        <v>12314.05</v>
      </c>
      <c r="BE149" s="4">
        <v>300</v>
      </c>
      <c r="BF149" s="8">
        <v>23936.15</v>
      </c>
      <c r="BG149" s="7">
        <v>-0.5067</v>
      </c>
      <c r="BH149" s="7">
        <v>-0.4855</v>
      </c>
      <c r="BI149" s="7">
        <v>1</v>
      </c>
      <c r="BJ149" s="4">
        <v>148</v>
      </c>
      <c r="BK149" s="8">
        <v>12314.05</v>
      </c>
      <c r="BL149" s="2" t="s">
        <v>1460</v>
      </c>
      <c r="BM149" s="7">
        <v>1</v>
      </c>
      <c r="BN149" s="7">
        <v>1</v>
      </c>
      <c r="BO149" s="4">
        <v>63</v>
      </c>
      <c r="BP149" s="8">
        <v>5109.3</v>
      </c>
      <c r="BQ149" s="4">
        <v>90</v>
      </c>
      <c r="BR149" s="8">
        <v>6911.65</v>
      </c>
      <c r="BS149" s="7">
        <v>-0.3</v>
      </c>
      <c r="BT149" s="7">
        <v>-0.2608</v>
      </c>
      <c r="BU149" s="2" t="s">
        <v>140</v>
      </c>
      <c r="BV149" s="2" t="s">
        <v>129</v>
      </c>
      <c r="BW149" s="2" t="s">
        <v>132</v>
      </c>
      <c r="BX149" s="2" t="s">
        <v>1344</v>
      </c>
      <c r="BY149" s="2" t="s">
        <v>142</v>
      </c>
      <c r="BZ149" s="2" t="s">
        <v>132</v>
      </c>
      <c r="CA149" s="4">
        <v>6</v>
      </c>
      <c r="CB149" s="8">
        <v>399.81</v>
      </c>
      <c r="CC149" s="4">
        <v>15</v>
      </c>
      <c r="CD149" s="8">
        <v>1091.42</v>
      </c>
      <c r="CE149" s="7">
        <v>-0.6</v>
      </c>
      <c r="CF149" s="7">
        <v>-0.6337</v>
      </c>
      <c r="CG149" s="2" t="s">
        <v>140</v>
      </c>
      <c r="CH149" s="2" t="s">
        <v>129</v>
      </c>
      <c r="CI149" s="2" t="s">
        <v>950</v>
      </c>
      <c r="CJ149" s="2" t="s">
        <v>2233</v>
      </c>
      <c r="CK149" s="2" t="s">
        <v>142</v>
      </c>
      <c r="CL149" s="2" t="s">
        <v>132</v>
      </c>
      <c r="CM149" s="4">
        <v>17</v>
      </c>
      <c r="CN149" s="8">
        <v>1491.49</v>
      </c>
      <c r="CO149" s="4">
        <v>81</v>
      </c>
      <c r="CP149" s="8">
        <v>6364.78</v>
      </c>
      <c r="CQ149" s="7">
        <v>-0.7901</v>
      </c>
      <c r="CR149" s="7">
        <v>-0.7657</v>
      </c>
      <c r="CS149" s="2" t="s">
        <v>140</v>
      </c>
      <c r="CT149" s="2" t="s">
        <v>129</v>
      </c>
      <c r="CU149" s="2" t="s">
        <v>2232</v>
      </c>
      <c r="CV149" s="2" t="s">
        <v>1651</v>
      </c>
      <c r="CW149" s="2" t="s">
        <v>142</v>
      </c>
      <c r="CX149" s="2" t="s">
        <v>132</v>
      </c>
      <c r="CY149" s="4">
        <v>19</v>
      </c>
      <c r="CZ149" s="8">
        <v>1705.06</v>
      </c>
      <c r="DA149" s="4">
        <v>22</v>
      </c>
      <c r="DB149" s="8">
        <v>1745.5</v>
      </c>
      <c r="DC149" s="7">
        <v>-0.1364</v>
      </c>
      <c r="DD149" s="7">
        <v>-0.0232</v>
      </c>
      <c r="DE149" s="2" t="s">
        <v>140</v>
      </c>
      <c r="DF149" s="2" t="s">
        <v>129</v>
      </c>
      <c r="DG149" s="2" t="s">
        <v>980</v>
      </c>
      <c r="DH149" s="2" t="s">
        <v>2234</v>
      </c>
      <c r="DI149" s="2" t="s">
        <v>142</v>
      </c>
      <c r="DJ149" s="2" t="s">
        <v>132</v>
      </c>
      <c r="DK149" s="4">
        <v>3</v>
      </c>
      <c r="DL149" s="8">
        <v>249</v>
      </c>
      <c r="DM149" s="4">
        <v>23</v>
      </c>
      <c r="DN149" s="8">
        <v>1909</v>
      </c>
      <c r="DO149" s="7">
        <v>-0.8696</v>
      </c>
      <c r="DP149" s="7">
        <v>-0.8696</v>
      </c>
      <c r="DQ149" s="2" t="s">
        <v>140</v>
      </c>
      <c r="DR149" s="2" t="s">
        <v>129</v>
      </c>
      <c r="DS149" s="2" t="s">
        <v>982</v>
      </c>
      <c r="DT149" s="2" t="s">
        <v>2004</v>
      </c>
      <c r="DU149" s="2" t="s">
        <v>142</v>
      </c>
      <c r="DV149" s="2" t="s">
        <v>132</v>
      </c>
      <c r="DW149" s="4">
        <v>5</v>
      </c>
      <c r="DX149" s="8">
        <v>462</v>
      </c>
      <c r="DY149" s="4">
        <v>12</v>
      </c>
      <c r="DZ149" s="8">
        <v>1024.8</v>
      </c>
      <c r="EA149" s="7">
        <v>-0.5833</v>
      </c>
      <c r="EB149" s="7">
        <v>-0.5492</v>
      </c>
      <c r="EC149" s="2" t="s">
        <v>140</v>
      </c>
      <c r="ED149" s="2" t="s">
        <v>129</v>
      </c>
      <c r="EE149" s="2" t="s">
        <v>950</v>
      </c>
      <c r="EF149" s="2" t="s">
        <v>2235</v>
      </c>
      <c r="EG149" s="2" t="s">
        <v>142</v>
      </c>
      <c r="EH149" s="2" t="s">
        <v>132</v>
      </c>
      <c r="EI149" s="4">
        <v>9</v>
      </c>
      <c r="EJ149" s="8">
        <v>806.4</v>
      </c>
      <c r="EK149" s="4">
        <v>13</v>
      </c>
      <c r="EL149" s="8">
        <v>1164.8</v>
      </c>
      <c r="EM149" s="7">
        <v>-0.3077</v>
      </c>
      <c r="EN149" s="7">
        <v>-0.3077</v>
      </c>
      <c r="EO149" s="2" t="s">
        <v>140</v>
      </c>
      <c r="EP149" s="2" t="s">
        <v>129</v>
      </c>
      <c r="EQ149" s="2" t="s">
        <v>986</v>
      </c>
      <c r="ER149" s="2" t="s">
        <v>1171</v>
      </c>
      <c r="ES149" s="2" t="s">
        <v>142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166</v>
      </c>
      <c r="FC149" s="2" t="s">
        <v>988</v>
      </c>
      <c r="FD149" s="2" t="s">
        <v>1692</v>
      </c>
      <c r="FE149" s="2" t="s">
        <v>142</v>
      </c>
      <c r="FF149" s="2" t="s">
        <v>132</v>
      </c>
      <c r="FG149" s="4">
        <v>11</v>
      </c>
      <c r="FH149" s="8">
        <v>824.79</v>
      </c>
      <c r="FI149" s="4">
        <v>3</v>
      </c>
      <c r="FJ149" s="8">
        <v>256.41</v>
      </c>
      <c r="FK149" s="7">
        <v>2.6667</v>
      </c>
      <c r="FL149" s="7">
        <v>2.2167</v>
      </c>
      <c r="FM149" s="2" t="s">
        <v>140</v>
      </c>
      <c r="FN149" s="2" t="s">
        <v>129</v>
      </c>
      <c r="FO149" s="2" t="s">
        <v>292</v>
      </c>
      <c r="FP149" s="2" t="s">
        <v>2236</v>
      </c>
      <c r="FQ149" s="2" t="s">
        <v>142</v>
      </c>
      <c r="FR149" s="2" t="s">
        <v>132</v>
      </c>
      <c r="FS149" s="4">
        <v>7</v>
      </c>
      <c r="FT149" s="8">
        <v>581.54</v>
      </c>
      <c r="FU149" s="4">
        <v>16</v>
      </c>
      <c r="FV149" s="8">
        <v>1351.11</v>
      </c>
      <c r="FW149" s="7">
        <v>-0.5625</v>
      </c>
      <c r="FX149" s="7">
        <v>-0.5696</v>
      </c>
      <c r="FY149" s="2" t="s">
        <v>140</v>
      </c>
      <c r="FZ149" s="2" t="s">
        <v>129</v>
      </c>
      <c r="GA149" s="2" t="s">
        <v>790</v>
      </c>
      <c r="GB149" s="2" t="s">
        <v>253</v>
      </c>
      <c r="GC149" s="2" t="s">
        <v>142</v>
      </c>
      <c r="GD149" s="2" t="s">
        <v>132</v>
      </c>
      <c r="GE149" s="4">
        <v>3</v>
      </c>
      <c r="GF149" s="8">
        <v>269.22</v>
      </c>
      <c r="GG149" s="4">
        <v>7</v>
      </c>
      <c r="GH149" s="8">
        <v>539.21</v>
      </c>
      <c r="GI149" s="7">
        <v>-0.5714</v>
      </c>
      <c r="GJ149" s="7">
        <v>-0.5007</v>
      </c>
      <c r="GK149" s="2" t="s">
        <v>140</v>
      </c>
      <c r="GL149" s="2" t="s">
        <v>129</v>
      </c>
      <c r="GM149" s="2" t="s">
        <v>991</v>
      </c>
      <c r="GN149" s="2" t="s">
        <v>2237</v>
      </c>
      <c r="GO149" s="2" t="s">
        <v>142</v>
      </c>
      <c r="GP149" s="2" t="s">
        <v>132</v>
      </c>
      <c r="GQ149" s="4">
        <v>2</v>
      </c>
      <c r="GR149" s="8">
        <v>158.12</v>
      </c>
      <c r="GS149" s="4">
        <v>2</v>
      </c>
      <c r="GT149" s="8">
        <v>170.94</v>
      </c>
      <c r="GU149" s="7"/>
      <c r="GV149" s="7">
        <v>-0.075</v>
      </c>
      <c r="GW149" s="2" t="s">
        <v>140</v>
      </c>
      <c r="GX149" s="2" t="s">
        <v>129</v>
      </c>
      <c r="GY149" s="2" t="s">
        <v>334</v>
      </c>
      <c r="GZ149" s="2" t="s">
        <v>386</v>
      </c>
      <c r="HA149" s="2" t="s">
        <v>142</v>
      </c>
      <c r="HB149" s="2" t="s">
        <v>132</v>
      </c>
      <c r="HC149" s="4">
        <v>2</v>
      </c>
      <c r="HD149" s="8">
        <v>166.02</v>
      </c>
      <c r="HE149" s="4">
        <v>2</v>
      </c>
      <c r="HF149" s="8">
        <v>179.48</v>
      </c>
      <c r="HG149" s="7"/>
      <c r="HH149" s="7">
        <v>-0.075</v>
      </c>
      <c r="HI149" s="2" t="s">
        <v>140</v>
      </c>
      <c r="HJ149" s="2" t="s">
        <v>129</v>
      </c>
      <c r="HK149" s="2" t="s">
        <v>233</v>
      </c>
      <c r="HL149" s="2" t="s">
        <v>762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165</v>
      </c>
      <c r="HV149" s="2" t="s">
        <v>129</v>
      </c>
      <c r="HW149" s="2" t="s">
        <v>132</v>
      </c>
      <c r="HX149" s="2" t="s">
        <v>132</v>
      </c>
      <c r="HY149" s="2" t="s">
        <v>142</v>
      </c>
      <c r="HZ149" s="2" t="s">
        <v>132</v>
      </c>
      <c r="IA149" s="4"/>
      <c r="IB149" s="8"/>
      <c r="IC149" s="4">
        <v>1</v>
      </c>
      <c r="ID149" s="8">
        <v>77.7</v>
      </c>
      <c r="IE149" s="7">
        <v>-1</v>
      </c>
      <c r="IF149" s="7">
        <v>-1</v>
      </c>
      <c r="IG149" s="2" t="s">
        <v>140</v>
      </c>
      <c r="IH149" s="2" t="s">
        <v>166</v>
      </c>
      <c r="II149" s="2" t="s">
        <v>167</v>
      </c>
      <c r="IJ149" s="2" t="s">
        <v>632</v>
      </c>
      <c r="IK149" s="2" t="s">
        <v>142</v>
      </c>
      <c r="IL149" s="2" t="s">
        <v>132</v>
      </c>
      <c r="IM149" s="4"/>
      <c r="IN149" s="8"/>
      <c r="IO149" s="4">
        <v>3</v>
      </c>
      <c r="IP149" s="8">
        <v>276.93</v>
      </c>
      <c r="IQ149" s="7">
        <v>-1</v>
      </c>
      <c r="IR149" s="7">
        <v>-1</v>
      </c>
      <c r="IS149" s="2" t="s">
        <v>140</v>
      </c>
      <c r="IT149" s="2" t="s">
        <v>129</v>
      </c>
      <c r="IU149" s="2" t="s">
        <v>363</v>
      </c>
      <c r="IV149" s="2" t="s">
        <v>1042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159</v>
      </c>
      <c r="JF149" s="2" t="s">
        <v>129</v>
      </c>
      <c r="JG149" s="2" t="s">
        <v>132</v>
      </c>
      <c r="JH149" s="2" t="s">
        <v>132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300</v>
      </c>
      <c r="JT149" s="2" t="s">
        <v>132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1914</v>
      </c>
      <c r="KF149" s="2" t="s">
        <v>1651</v>
      </c>
      <c r="KG149" s="2" t="s">
        <v>142</v>
      </c>
      <c r="KH149" s="2" t="s">
        <v>132</v>
      </c>
      <c r="KI149" s="4"/>
      <c r="KJ149" s="8"/>
      <c r="KK149" s="4">
        <v>1</v>
      </c>
      <c r="KL149" s="8">
        <v>83.92</v>
      </c>
      <c r="KM149" s="7">
        <v>-1</v>
      </c>
      <c r="KN149" s="7">
        <v>-1</v>
      </c>
      <c r="KO149" s="2" t="s">
        <v>140</v>
      </c>
      <c r="KP149" s="2" t="s">
        <v>166</v>
      </c>
      <c r="KQ149" s="2" t="s">
        <v>575</v>
      </c>
      <c r="KR149" s="2" t="s">
        <v>428</v>
      </c>
      <c r="KS149" s="2" t="s">
        <v>142</v>
      </c>
      <c r="KT149" s="2" t="s">
        <v>132</v>
      </c>
      <c r="KU149" s="4">
        <v>1</v>
      </c>
      <c r="KV149" s="8">
        <v>91.3</v>
      </c>
      <c r="KW149" s="4">
        <v>9</v>
      </c>
      <c r="KX149" s="8">
        <v>788.5</v>
      </c>
      <c r="KY149" s="7">
        <v>-0.8889</v>
      </c>
      <c r="KZ149" s="7">
        <v>-0.8842</v>
      </c>
      <c r="LA149" s="2" t="s">
        <v>140</v>
      </c>
      <c r="LB149" s="2" t="s">
        <v>177</v>
      </c>
      <c r="LC149" s="2" t="s">
        <v>2138</v>
      </c>
      <c r="LD149" s="2" t="s">
        <v>1029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178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159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140</v>
      </c>
      <c r="MX149" s="2" t="s">
        <v>129</v>
      </c>
      <c r="MY149" s="2" t="s">
        <v>179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178</v>
      </c>
      <c r="NV149" s="2" t="s">
        <v>129</v>
      </c>
      <c r="NW149" s="2" t="s">
        <v>132</v>
      </c>
      <c r="NX149" s="2" t="s">
        <v>132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178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178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178</v>
      </c>
      <c r="PR149" s="2" t="s">
        <v>166</v>
      </c>
      <c r="PS149" s="2" t="s">
        <v>132</v>
      </c>
      <c r="PT149" s="2" t="s">
        <v>132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159</v>
      </c>
      <c r="RB149" s="2" t="s">
        <v>166</v>
      </c>
      <c r="RC149" s="2" t="s">
        <v>132</v>
      </c>
      <c r="RD149" s="2" t="s">
        <v>132</v>
      </c>
      <c r="RE149" s="2" t="s">
        <v>142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178</v>
      </c>
      <c r="RN149" s="2" t="s">
        <v>129</v>
      </c>
      <c r="RO149" s="2" t="s">
        <v>132</v>
      </c>
      <c r="RP149" s="2" t="s">
        <v>132</v>
      </c>
      <c r="RQ149" s="2" t="s">
        <v>142</v>
      </c>
      <c r="RR149" s="2" t="s">
        <v>183</v>
      </c>
    </row>
    <row r="150">
      <c r="A150" s="2" t="s">
        <v>2238</v>
      </c>
      <c r="B150" s="2" t="s">
        <v>121</v>
      </c>
      <c r="C150" s="2" t="s">
        <v>122</v>
      </c>
      <c r="D150" s="2" t="s">
        <v>1104</v>
      </c>
      <c r="E150" s="2" t="s">
        <v>837</v>
      </c>
      <c r="F150" s="2" t="s">
        <v>2239</v>
      </c>
      <c r="G150" s="2" t="s">
        <v>2239</v>
      </c>
      <c r="H150" s="2" t="s">
        <v>2239</v>
      </c>
      <c r="I150" s="2" t="s">
        <v>2240</v>
      </c>
      <c r="J150" s="2" t="s">
        <v>127</v>
      </c>
      <c r="K150" s="2" t="s">
        <v>313</v>
      </c>
      <c r="L150" s="3">
        <v>55.77</v>
      </c>
      <c r="M150" s="3">
        <v>58.56</v>
      </c>
      <c r="N150" s="3">
        <v>118.99</v>
      </c>
      <c r="O150" s="2" t="s">
        <v>129</v>
      </c>
      <c r="P150" s="2" t="s">
        <v>640</v>
      </c>
      <c r="Q150" s="2" t="s">
        <v>131</v>
      </c>
      <c r="R150" s="2" t="s">
        <v>132</v>
      </c>
      <c r="S150" s="2" t="s">
        <v>2241</v>
      </c>
      <c r="T150" s="2" t="s">
        <v>132</v>
      </c>
      <c r="U150" s="2" t="s">
        <v>657</v>
      </c>
      <c r="V150" s="2" t="s">
        <v>248</v>
      </c>
      <c r="W150" s="2" t="s">
        <v>248</v>
      </c>
      <c r="X150" s="2" t="s">
        <v>132</v>
      </c>
      <c r="Y150" s="2" t="s">
        <v>2175</v>
      </c>
      <c r="Z150" s="4">
        <v>64</v>
      </c>
      <c r="AA150" s="4">
        <f>=ROUNDDOWN(21.3333333333333,0)</f>
      </c>
      <c r="AB150" s="5">
        <v>3</v>
      </c>
      <c r="AC150" s="2" t="s">
        <v>132</v>
      </c>
      <c r="AD150" s="4"/>
      <c r="AE150" s="4"/>
      <c r="AF150" s="6">
        <v>63</v>
      </c>
      <c r="AG150" s="6"/>
      <c r="AH150" s="7">
        <v>0.9945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169</v>
      </c>
      <c r="AQ150" s="8">
        <v>12141.31</v>
      </c>
      <c r="AR150" s="4">
        <v>336</v>
      </c>
      <c r="AS150" s="8">
        <v>24382.71</v>
      </c>
      <c r="AT150" s="7">
        <v>-0.497</v>
      </c>
      <c r="AU150" s="7">
        <v>-0.5021</v>
      </c>
      <c r="AV150" s="4">
        <v>169</v>
      </c>
      <c r="AW150" s="8">
        <v>12141.31</v>
      </c>
      <c r="AX150" s="4">
        <v>336</v>
      </c>
      <c r="AY150" s="8">
        <v>24382.71</v>
      </c>
      <c r="AZ150" s="7">
        <v>-0.497</v>
      </c>
      <c r="BA150" s="7">
        <v>-0.5021</v>
      </c>
      <c r="BB150" s="7">
        <v>1</v>
      </c>
      <c r="BC150" s="4">
        <v>169</v>
      </c>
      <c r="BD150" s="8">
        <v>12141.31</v>
      </c>
      <c r="BE150" s="4">
        <v>336</v>
      </c>
      <c r="BF150" s="8">
        <v>24382.71</v>
      </c>
      <c r="BG150" s="7">
        <v>-0.497</v>
      </c>
      <c r="BH150" s="7">
        <v>-0.5021</v>
      </c>
      <c r="BI150" s="7">
        <v>1</v>
      </c>
      <c r="BJ150" s="4">
        <v>169</v>
      </c>
      <c r="BK150" s="8">
        <v>12141.31</v>
      </c>
      <c r="BL150" s="2" t="s">
        <v>2242</v>
      </c>
      <c r="BM150" s="7">
        <v>1</v>
      </c>
      <c r="BN150" s="7">
        <v>1</v>
      </c>
      <c r="BO150" s="4">
        <v>65</v>
      </c>
      <c r="BP150" s="8">
        <v>4925.7</v>
      </c>
      <c r="BQ150" s="4">
        <v>109</v>
      </c>
      <c r="BR150" s="8">
        <v>8260.02</v>
      </c>
      <c r="BS150" s="7">
        <v>-0.4037</v>
      </c>
      <c r="BT150" s="7">
        <v>-0.4037</v>
      </c>
      <c r="BU150" s="2" t="s">
        <v>140</v>
      </c>
      <c r="BV150" s="2" t="s">
        <v>129</v>
      </c>
      <c r="BW150" s="2" t="s">
        <v>132</v>
      </c>
      <c r="BX150" s="2" t="s">
        <v>1350</v>
      </c>
      <c r="BY150" s="2" t="s">
        <v>142</v>
      </c>
      <c r="BZ150" s="2" t="s">
        <v>132</v>
      </c>
      <c r="CA150" s="4">
        <v>1</v>
      </c>
      <c r="CB150" s="8">
        <v>62.58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1429</v>
      </c>
      <c r="CJ150" s="2" t="s">
        <v>796</v>
      </c>
      <c r="CK150" s="2" t="s">
        <v>142</v>
      </c>
      <c r="CL150" s="2" t="s">
        <v>132</v>
      </c>
      <c r="CM150" s="4">
        <v>27</v>
      </c>
      <c r="CN150" s="8">
        <v>1913.51</v>
      </c>
      <c r="CO150" s="4">
        <v>46</v>
      </c>
      <c r="CP150" s="8">
        <v>3614.53</v>
      </c>
      <c r="CQ150" s="7">
        <v>-0.413</v>
      </c>
      <c r="CR150" s="7">
        <v>-0.4706</v>
      </c>
      <c r="CS150" s="2" t="s">
        <v>140</v>
      </c>
      <c r="CT150" s="2" t="s">
        <v>129</v>
      </c>
      <c r="CU150" s="2" t="s">
        <v>2243</v>
      </c>
      <c r="CV150" s="2" t="s">
        <v>2244</v>
      </c>
      <c r="CW150" s="2" t="s">
        <v>142</v>
      </c>
      <c r="CX150" s="2" t="s">
        <v>132</v>
      </c>
      <c r="CY150" s="4">
        <v>17</v>
      </c>
      <c r="CZ150" s="8">
        <v>1187.84</v>
      </c>
      <c r="DA150" s="4">
        <v>47</v>
      </c>
      <c r="DB150" s="8">
        <v>3294.9</v>
      </c>
      <c r="DC150" s="7">
        <v>-0.6383</v>
      </c>
      <c r="DD150" s="7">
        <v>-0.6395</v>
      </c>
      <c r="DE150" s="2" t="s">
        <v>140</v>
      </c>
      <c r="DF150" s="2" t="s">
        <v>129</v>
      </c>
      <c r="DG150" s="2" t="s">
        <v>933</v>
      </c>
      <c r="DH150" s="2" t="s">
        <v>1117</v>
      </c>
      <c r="DI150" s="2" t="s">
        <v>142</v>
      </c>
      <c r="DJ150" s="2" t="s">
        <v>132</v>
      </c>
      <c r="DK150" s="4">
        <v>13</v>
      </c>
      <c r="DL150" s="8">
        <v>860.99</v>
      </c>
      <c r="DM150" s="4">
        <v>47</v>
      </c>
      <c r="DN150" s="8">
        <v>3112.81</v>
      </c>
      <c r="DO150" s="7">
        <v>-0.7234</v>
      </c>
      <c r="DP150" s="7">
        <v>-0.7234</v>
      </c>
      <c r="DQ150" s="2" t="s">
        <v>140</v>
      </c>
      <c r="DR150" s="2" t="s">
        <v>129</v>
      </c>
      <c r="DS150" s="2" t="s">
        <v>1298</v>
      </c>
      <c r="DT150" s="2" t="s">
        <v>700</v>
      </c>
      <c r="DU150" s="2" t="s">
        <v>142</v>
      </c>
      <c r="DV150" s="2" t="s">
        <v>132</v>
      </c>
      <c r="DW150" s="4">
        <v>1</v>
      </c>
      <c r="DX150" s="8">
        <v>79.2</v>
      </c>
      <c r="DY150" s="4">
        <v>9</v>
      </c>
      <c r="DZ150" s="8">
        <v>648</v>
      </c>
      <c r="EA150" s="7">
        <v>-0.8889</v>
      </c>
      <c r="EB150" s="7">
        <v>-0.8778</v>
      </c>
      <c r="EC150" s="2" t="s">
        <v>140</v>
      </c>
      <c r="ED150" s="2" t="s">
        <v>129</v>
      </c>
      <c r="EE150" s="2" t="s">
        <v>2168</v>
      </c>
      <c r="EF150" s="2" t="s">
        <v>2245</v>
      </c>
      <c r="EG150" s="2" t="s">
        <v>142</v>
      </c>
      <c r="EH150" s="2" t="s">
        <v>132</v>
      </c>
      <c r="EI150" s="4">
        <v>11</v>
      </c>
      <c r="EJ150" s="8">
        <v>803</v>
      </c>
      <c r="EK150" s="4">
        <v>22</v>
      </c>
      <c r="EL150" s="8">
        <v>1606</v>
      </c>
      <c r="EM150" s="7">
        <v>-0.5</v>
      </c>
      <c r="EN150" s="7">
        <v>-0.5</v>
      </c>
      <c r="EO150" s="2" t="s">
        <v>140</v>
      </c>
      <c r="EP150" s="2" t="s">
        <v>129</v>
      </c>
      <c r="EQ150" s="2" t="s">
        <v>1159</v>
      </c>
      <c r="ER150" s="2" t="s">
        <v>2246</v>
      </c>
      <c r="ES150" s="2" t="s">
        <v>142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166</v>
      </c>
      <c r="FC150" s="2" t="s">
        <v>1159</v>
      </c>
      <c r="FD150" s="2" t="s">
        <v>1350</v>
      </c>
      <c r="FE150" s="2" t="s">
        <v>142</v>
      </c>
      <c r="FF150" s="2" t="s">
        <v>132</v>
      </c>
      <c r="FG150" s="4">
        <v>13</v>
      </c>
      <c r="FH150" s="8">
        <v>864.58</v>
      </c>
      <c r="FI150" s="4">
        <v>5</v>
      </c>
      <c r="FJ150" s="8">
        <v>344.45</v>
      </c>
      <c r="FK150" s="7">
        <v>1.6</v>
      </c>
      <c r="FL150" s="7">
        <v>1.51</v>
      </c>
      <c r="FM150" s="2" t="s">
        <v>140</v>
      </c>
      <c r="FN150" s="2" t="s">
        <v>129</v>
      </c>
      <c r="FO150" s="2" t="s">
        <v>292</v>
      </c>
      <c r="FP150" s="2" t="s">
        <v>762</v>
      </c>
      <c r="FQ150" s="2" t="s">
        <v>142</v>
      </c>
      <c r="FR150" s="2" t="s">
        <v>132</v>
      </c>
      <c r="FS150" s="4">
        <v>4</v>
      </c>
      <c r="FT150" s="8">
        <v>264.12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157</v>
      </c>
      <c r="GB150" s="2" t="s">
        <v>901</v>
      </c>
      <c r="GC150" s="2" t="s">
        <v>142</v>
      </c>
      <c r="GD150" s="2" t="s">
        <v>132</v>
      </c>
      <c r="GE150" s="4">
        <v>4</v>
      </c>
      <c r="GF150" s="8">
        <v>304.56</v>
      </c>
      <c r="GG150" s="4">
        <v>8</v>
      </c>
      <c r="GH150" s="8">
        <v>569.72</v>
      </c>
      <c r="GI150" s="7">
        <v>-0.5</v>
      </c>
      <c r="GJ150" s="7">
        <v>-0.4654</v>
      </c>
      <c r="GK150" s="2" t="s">
        <v>140</v>
      </c>
      <c r="GL150" s="2" t="s">
        <v>129</v>
      </c>
      <c r="GM150" s="2" t="s">
        <v>1423</v>
      </c>
      <c r="GN150" s="2" t="s">
        <v>418</v>
      </c>
      <c r="GO150" s="2" t="s">
        <v>142</v>
      </c>
      <c r="GP150" s="2" t="s">
        <v>132</v>
      </c>
      <c r="GQ150" s="4"/>
      <c r="GR150" s="8"/>
      <c r="GS150" s="4">
        <v>3</v>
      </c>
      <c r="GT150" s="8">
        <v>197.76</v>
      </c>
      <c r="GU150" s="7">
        <v>-1</v>
      </c>
      <c r="GV150" s="7">
        <v>-1</v>
      </c>
      <c r="GW150" s="2" t="s">
        <v>140</v>
      </c>
      <c r="GX150" s="2" t="s">
        <v>166</v>
      </c>
      <c r="GY150" s="2" t="s">
        <v>334</v>
      </c>
      <c r="GZ150" s="2" t="s">
        <v>611</v>
      </c>
      <c r="HA150" s="2" t="s">
        <v>142</v>
      </c>
      <c r="HB150" s="2" t="s">
        <v>132</v>
      </c>
      <c r="HC150" s="4">
        <v>2</v>
      </c>
      <c r="HD150" s="8">
        <v>133.83</v>
      </c>
      <c r="HE150" s="4">
        <v>12</v>
      </c>
      <c r="HF150" s="8">
        <v>834.88</v>
      </c>
      <c r="HG150" s="7">
        <v>-0.8333</v>
      </c>
      <c r="HH150" s="7">
        <v>-0.8397</v>
      </c>
      <c r="HI150" s="2" t="s">
        <v>140</v>
      </c>
      <c r="HJ150" s="2" t="s">
        <v>129</v>
      </c>
      <c r="HK150" s="2" t="s">
        <v>1481</v>
      </c>
      <c r="HL150" s="2" t="s">
        <v>1500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165</v>
      </c>
      <c r="HV150" s="2" t="s">
        <v>129</v>
      </c>
      <c r="HW150" s="2" t="s">
        <v>132</v>
      </c>
      <c r="HX150" s="2" t="s">
        <v>132</v>
      </c>
      <c r="HY150" s="2" t="s">
        <v>142</v>
      </c>
      <c r="HZ150" s="2" t="s">
        <v>132</v>
      </c>
      <c r="IA150" s="4"/>
      <c r="IB150" s="8"/>
      <c r="IC150" s="4">
        <v>3</v>
      </c>
      <c r="ID150" s="8">
        <v>197.76</v>
      </c>
      <c r="IE150" s="7">
        <v>-1</v>
      </c>
      <c r="IF150" s="7">
        <v>-1</v>
      </c>
      <c r="IG150" s="2" t="s">
        <v>140</v>
      </c>
      <c r="IH150" s="2" t="s">
        <v>166</v>
      </c>
      <c r="II150" s="2" t="s">
        <v>1674</v>
      </c>
      <c r="IJ150" s="2" t="s">
        <v>1173</v>
      </c>
      <c r="IK150" s="2" t="s">
        <v>142</v>
      </c>
      <c r="IL150" s="2" t="s">
        <v>132</v>
      </c>
      <c r="IM150" s="4">
        <v>3</v>
      </c>
      <c r="IN150" s="8">
        <v>200.88</v>
      </c>
      <c r="IO150" s="4">
        <v>2</v>
      </c>
      <c r="IP150" s="8">
        <v>142.4</v>
      </c>
      <c r="IQ150" s="7">
        <v>0.5</v>
      </c>
      <c r="IR150" s="7">
        <v>0.4107</v>
      </c>
      <c r="IS150" s="2" t="s">
        <v>140</v>
      </c>
      <c r="IT150" s="2" t="s">
        <v>129</v>
      </c>
      <c r="IU150" s="2" t="s">
        <v>614</v>
      </c>
      <c r="IV150" s="2" t="s">
        <v>1149</v>
      </c>
      <c r="IW150" s="2" t="s">
        <v>142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159</v>
      </c>
      <c r="JF150" s="2" t="s">
        <v>129</v>
      </c>
      <c r="JG150" s="2" t="s">
        <v>132</v>
      </c>
      <c r="JH150" s="2" t="s">
        <v>132</v>
      </c>
      <c r="JI150" s="2" t="s">
        <v>142</v>
      </c>
      <c r="JJ150" s="2" t="s">
        <v>132</v>
      </c>
      <c r="JK150" s="4">
        <v>1</v>
      </c>
      <c r="JL150" s="8">
        <v>74.4</v>
      </c>
      <c r="JM150" s="4"/>
      <c r="JN150" s="8"/>
      <c r="JO150" s="7"/>
      <c r="JP150" s="7"/>
      <c r="JQ150" s="2" t="s">
        <v>171</v>
      </c>
      <c r="JR150" s="2" t="s">
        <v>129</v>
      </c>
      <c r="JS150" s="2" t="s">
        <v>341</v>
      </c>
      <c r="JT150" s="2" t="s">
        <v>162</v>
      </c>
      <c r="JU150" s="2" t="s">
        <v>142</v>
      </c>
      <c r="JV150" s="2" t="s">
        <v>132</v>
      </c>
      <c r="JW150" s="4">
        <v>1</v>
      </c>
      <c r="JX150" s="8">
        <v>59.49</v>
      </c>
      <c r="JY150" s="4"/>
      <c r="JZ150" s="8"/>
      <c r="KA150" s="7"/>
      <c r="KB150" s="7"/>
      <c r="KC150" s="2" t="s">
        <v>140</v>
      </c>
      <c r="KD150" s="2" t="s">
        <v>129</v>
      </c>
      <c r="KE150" s="2" t="s">
        <v>2243</v>
      </c>
      <c r="KF150" s="2" t="s">
        <v>1426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140</v>
      </c>
      <c r="KP150" s="2" t="s">
        <v>166</v>
      </c>
      <c r="KQ150" s="2" t="s">
        <v>1386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>
        <v>12</v>
      </c>
      <c r="KX150" s="8">
        <v>834.36</v>
      </c>
      <c r="KY150" s="7">
        <v>-1</v>
      </c>
      <c r="KZ150" s="7">
        <v>-1</v>
      </c>
      <c r="LA150" s="2" t="s">
        <v>140</v>
      </c>
      <c r="LB150" s="2" t="s">
        <v>177</v>
      </c>
      <c r="LC150" s="2" t="s">
        <v>1177</v>
      </c>
      <c r="LD150" s="2" t="s">
        <v>2247</v>
      </c>
      <c r="LE150" s="2" t="s">
        <v>142</v>
      </c>
      <c r="LF150" s="2" t="s">
        <v>132</v>
      </c>
      <c r="LG150" s="4">
        <v>6</v>
      </c>
      <c r="LH150" s="8">
        <v>406.63</v>
      </c>
      <c r="LI150" s="4">
        <v>11</v>
      </c>
      <c r="LJ150" s="8">
        <v>725.12</v>
      </c>
      <c r="LK150" s="7">
        <v>-0.4545</v>
      </c>
      <c r="LL150" s="7">
        <v>-0.4392</v>
      </c>
      <c r="LM150" s="2" t="s">
        <v>140</v>
      </c>
      <c r="LN150" s="2" t="s">
        <v>129</v>
      </c>
      <c r="LO150" s="2" t="s">
        <v>1430</v>
      </c>
      <c r="LP150" s="2" t="s">
        <v>1196</v>
      </c>
      <c r="LQ150" s="2" t="s">
        <v>142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159</v>
      </c>
      <c r="ML150" s="2" t="s">
        <v>129</v>
      </c>
      <c r="MM150" s="2" t="s">
        <v>132</v>
      </c>
      <c r="MN150" s="2" t="s">
        <v>132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140</v>
      </c>
      <c r="MX150" s="2" t="s">
        <v>129</v>
      </c>
      <c r="MY150" s="2" t="s">
        <v>179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129</v>
      </c>
      <c r="NW150" s="2" t="s">
        <v>132</v>
      </c>
      <c r="NX150" s="2" t="s">
        <v>132</v>
      </c>
      <c r="NY150" s="2" t="s">
        <v>142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178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178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178</v>
      </c>
      <c r="PR150" s="2" t="s">
        <v>166</v>
      </c>
      <c r="PS150" s="2" t="s">
        <v>132</v>
      </c>
      <c r="PT150" s="2" t="s">
        <v>132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140</v>
      </c>
      <c r="QD150" s="2" t="s">
        <v>129</v>
      </c>
      <c r="QE150" s="2" t="s">
        <v>276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140</v>
      </c>
      <c r="RB150" s="2" t="s">
        <v>166</v>
      </c>
      <c r="RC150" s="2" t="s">
        <v>1322</v>
      </c>
      <c r="RD150" s="2" t="s">
        <v>1196</v>
      </c>
      <c r="RE150" s="2" t="s">
        <v>142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178</v>
      </c>
      <c r="RN150" s="2" t="s">
        <v>129</v>
      </c>
      <c r="RO150" s="2" t="s">
        <v>132</v>
      </c>
      <c r="RP150" s="2" t="s">
        <v>132</v>
      </c>
      <c r="RQ150" s="2" t="s">
        <v>142</v>
      </c>
      <c r="RR150" s="2" t="s">
        <v>183</v>
      </c>
    </row>
    <row r="151">
      <c r="A151" s="2" t="s">
        <v>2248</v>
      </c>
      <c r="B151" s="2" t="s">
        <v>121</v>
      </c>
      <c r="C151" s="2" t="s">
        <v>122</v>
      </c>
      <c r="D151" s="2" t="s">
        <v>1104</v>
      </c>
      <c r="E151" s="2" t="s">
        <v>837</v>
      </c>
      <c r="F151" s="2" t="s">
        <v>2249</v>
      </c>
      <c r="G151" s="2" t="s">
        <v>2249</v>
      </c>
      <c r="H151" s="2" t="s">
        <v>2249</v>
      </c>
      <c r="I151" s="2" t="s">
        <v>2250</v>
      </c>
      <c r="J151" s="2" t="s">
        <v>127</v>
      </c>
      <c r="K151" s="2" t="s">
        <v>347</v>
      </c>
      <c r="L151" s="3">
        <v>49.13</v>
      </c>
      <c r="M151" s="3">
        <v>51.59</v>
      </c>
      <c r="N151" s="3">
        <v>111.34</v>
      </c>
      <c r="O151" s="2" t="s">
        <v>129</v>
      </c>
      <c r="P151" s="2" t="s">
        <v>640</v>
      </c>
      <c r="Q151" s="2" t="s">
        <v>131</v>
      </c>
      <c r="R151" s="2" t="s">
        <v>132</v>
      </c>
      <c r="S151" s="2" t="s">
        <v>2251</v>
      </c>
      <c r="T151" s="2" t="s">
        <v>132</v>
      </c>
      <c r="U151" s="2" t="s">
        <v>315</v>
      </c>
      <c r="V151" s="2" t="s">
        <v>815</v>
      </c>
      <c r="W151" s="2" t="s">
        <v>247</v>
      </c>
      <c r="X151" s="2" t="s">
        <v>132</v>
      </c>
      <c r="Y151" s="2" t="s">
        <v>2252</v>
      </c>
      <c r="Z151" s="4">
        <v>17</v>
      </c>
      <c r="AA151" s="4">
        <f>=ROUNDDOWN(4.85714285714286,0)</f>
      </c>
      <c r="AB151" s="5">
        <v>3.5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203</v>
      </c>
      <c r="AQ151" s="8">
        <v>12038.9</v>
      </c>
      <c r="AR151" s="4">
        <v>375</v>
      </c>
      <c r="AS151" s="8">
        <v>22633.3</v>
      </c>
      <c r="AT151" s="7">
        <v>-0.4587</v>
      </c>
      <c r="AU151" s="7">
        <v>-0.4681</v>
      </c>
      <c r="AV151" s="4">
        <v>203</v>
      </c>
      <c r="AW151" s="8">
        <v>12038.9</v>
      </c>
      <c r="AX151" s="4">
        <v>375</v>
      </c>
      <c r="AY151" s="8">
        <v>22633.3</v>
      </c>
      <c r="AZ151" s="7">
        <v>-0.4587</v>
      </c>
      <c r="BA151" s="7">
        <v>-0.4681</v>
      </c>
      <c r="BB151" s="7">
        <v>1</v>
      </c>
      <c r="BC151" s="4">
        <v>203</v>
      </c>
      <c r="BD151" s="8">
        <v>12038.9</v>
      </c>
      <c r="BE151" s="4">
        <v>375</v>
      </c>
      <c r="BF151" s="8">
        <v>22633.3</v>
      </c>
      <c r="BG151" s="7">
        <v>-0.4587</v>
      </c>
      <c r="BH151" s="7">
        <v>-0.4681</v>
      </c>
      <c r="BI151" s="7">
        <v>1</v>
      </c>
      <c r="BJ151" s="4">
        <v>203</v>
      </c>
      <c r="BK151" s="8">
        <v>12038.9</v>
      </c>
      <c r="BL151" s="2" t="s">
        <v>2253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558</v>
      </c>
      <c r="BV151" s="2" t="s">
        <v>166</v>
      </c>
      <c r="BW151" s="2" t="s">
        <v>132</v>
      </c>
      <c r="BX151" s="2" t="s">
        <v>2254</v>
      </c>
      <c r="BY151" s="2" t="s">
        <v>142</v>
      </c>
      <c r="BZ151" s="2" t="s">
        <v>132</v>
      </c>
      <c r="CA151" s="4">
        <v>1</v>
      </c>
      <c r="CB151" s="8">
        <v>56.53</v>
      </c>
      <c r="CC151" s="4">
        <v>4</v>
      </c>
      <c r="CD151" s="8">
        <v>241.82</v>
      </c>
      <c r="CE151" s="7">
        <v>-0.75</v>
      </c>
      <c r="CF151" s="7">
        <v>-0.7662</v>
      </c>
      <c r="CG151" s="2" t="s">
        <v>140</v>
      </c>
      <c r="CH151" s="2" t="s">
        <v>129</v>
      </c>
      <c r="CI151" s="2" t="s">
        <v>319</v>
      </c>
      <c r="CJ151" s="2" t="s">
        <v>2255</v>
      </c>
      <c r="CK151" s="2" t="s">
        <v>142</v>
      </c>
      <c r="CL151" s="2" t="s">
        <v>132</v>
      </c>
      <c r="CM151" s="4">
        <v>20</v>
      </c>
      <c r="CN151" s="8">
        <v>1207.52</v>
      </c>
      <c r="CO151" s="4">
        <v>46</v>
      </c>
      <c r="CP151" s="8">
        <v>2796.56</v>
      </c>
      <c r="CQ151" s="7">
        <v>-0.5652</v>
      </c>
      <c r="CR151" s="7">
        <v>-0.5682</v>
      </c>
      <c r="CS151" s="2" t="s">
        <v>140</v>
      </c>
      <c r="CT151" s="2" t="s">
        <v>129</v>
      </c>
      <c r="CU151" s="2" t="s">
        <v>321</v>
      </c>
      <c r="CV151" s="2" t="s">
        <v>2166</v>
      </c>
      <c r="CW151" s="2" t="s">
        <v>142</v>
      </c>
      <c r="CX151" s="2" t="s">
        <v>132</v>
      </c>
      <c r="CY151" s="4">
        <v>108</v>
      </c>
      <c r="CZ151" s="8">
        <v>6082.56</v>
      </c>
      <c r="DA151" s="4">
        <v>167</v>
      </c>
      <c r="DB151" s="8">
        <v>9405.44</v>
      </c>
      <c r="DC151" s="7">
        <v>-0.3533</v>
      </c>
      <c r="DD151" s="7">
        <v>-0.3533</v>
      </c>
      <c r="DE151" s="2" t="s">
        <v>140</v>
      </c>
      <c r="DF151" s="2" t="s">
        <v>129</v>
      </c>
      <c r="DG151" s="2" t="s">
        <v>933</v>
      </c>
      <c r="DH151" s="2" t="s">
        <v>1720</v>
      </c>
      <c r="DI151" s="2" t="s">
        <v>142</v>
      </c>
      <c r="DJ151" s="2" t="s">
        <v>132</v>
      </c>
      <c r="DK151" s="4">
        <v>14</v>
      </c>
      <c r="DL151" s="8">
        <v>924</v>
      </c>
      <c r="DM151" s="4">
        <v>73</v>
      </c>
      <c r="DN151" s="8">
        <v>4818</v>
      </c>
      <c r="DO151" s="7">
        <v>-0.8082</v>
      </c>
      <c r="DP151" s="7">
        <v>-0.8082</v>
      </c>
      <c r="DQ151" s="2" t="s">
        <v>140</v>
      </c>
      <c r="DR151" s="2" t="s">
        <v>129</v>
      </c>
      <c r="DS151" s="2" t="s">
        <v>319</v>
      </c>
      <c r="DT151" s="2" t="s">
        <v>1721</v>
      </c>
      <c r="DU151" s="2" t="s">
        <v>142</v>
      </c>
      <c r="DV151" s="2" t="s">
        <v>132</v>
      </c>
      <c r="DW151" s="4">
        <v>8</v>
      </c>
      <c r="DX151" s="8">
        <v>532.64</v>
      </c>
      <c r="DY151" s="4">
        <v>8</v>
      </c>
      <c r="DZ151" s="8">
        <v>532.64</v>
      </c>
      <c r="EA151" s="7"/>
      <c r="EB151" s="7"/>
      <c r="EC151" s="2" t="s">
        <v>140</v>
      </c>
      <c r="ED151" s="2" t="s">
        <v>129</v>
      </c>
      <c r="EE151" s="2" t="s">
        <v>2198</v>
      </c>
      <c r="EF151" s="2" t="s">
        <v>1722</v>
      </c>
      <c r="EG151" s="2" t="s">
        <v>142</v>
      </c>
      <c r="EH151" s="2" t="s">
        <v>132</v>
      </c>
      <c r="EI151" s="4">
        <v>20</v>
      </c>
      <c r="EJ151" s="8">
        <v>1340</v>
      </c>
      <c r="EK151" s="4">
        <v>28</v>
      </c>
      <c r="EL151" s="8">
        <v>1876</v>
      </c>
      <c r="EM151" s="7">
        <v>-0.2857</v>
      </c>
      <c r="EN151" s="7">
        <v>-0.2857</v>
      </c>
      <c r="EO151" s="2" t="s">
        <v>140</v>
      </c>
      <c r="EP151" s="2" t="s">
        <v>129</v>
      </c>
      <c r="EQ151" s="2" t="s">
        <v>1289</v>
      </c>
      <c r="ER151" s="2" t="s">
        <v>338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166</v>
      </c>
      <c r="FC151" s="2" t="s">
        <v>1723</v>
      </c>
      <c r="FD151" s="2" t="s">
        <v>1529</v>
      </c>
      <c r="FE151" s="2" t="s">
        <v>142</v>
      </c>
      <c r="FF151" s="2" t="s">
        <v>132</v>
      </c>
      <c r="FG151" s="4">
        <v>17</v>
      </c>
      <c r="FH151" s="8">
        <v>949.83</v>
      </c>
      <c r="FI151" s="4">
        <v>2</v>
      </c>
      <c r="FJ151" s="8">
        <v>121.38</v>
      </c>
      <c r="FK151" s="7">
        <v>7.5</v>
      </c>
      <c r="FL151" s="7">
        <v>6.8253</v>
      </c>
      <c r="FM151" s="2" t="s">
        <v>140</v>
      </c>
      <c r="FN151" s="2" t="s">
        <v>129</v>
      </c>
      <c r="FO151" s="2" t="s">
        <v>329</v>
      </c>
      <c r="FP151" s="2" t="s">
        <v>1390</v>
      </c>
      <c r="FQ151" s="2" t="s">
        <v>142</v>
      </c>
      <c r="FR151" s="2" t="s">
        <v>132</v>
      </c>
      <c r="FS151" s="4">
        <v>7</v>
      </c>
      <c r="FT151" s="8">
        <v>449.01</v>
      </c>
      <c r="FU151" s="4">
        <v>9</v>
      </c>
      <c r="FV151" s="8">
        <v>589.95</v>
      </c>
      <c r="FW151" s="7">
        <v>-0.2222</v>
      </c>
      <c r="FX151" s="7">
        <v>-0.2389</v>
      </c>
      <c r="FY151" s="2" t="s">
        <v>140</v>
      </c>
      <c r="FZ151" s="2" t="s">
        <v>129</v>
      </c>
      <c r="GA151" s="2" t="s">
        <v>790</v>
      </c>
      <c r="GB151" s="2" t="s">
        <v>425</v>
      </c>
      <c r="GC151" s="2" t="s">
        <v>142</v>
      </c>
      <c r="GD151" s="2" t="s">
        <v>132</v>
      </c>
      <c r="GE151" s="4">
        <v>2</v>
      </c>
      <c r="GF151" s="8">
        <v>112.64</v>
      </c>
      <c r="GG151" s="4">
        <v>9</v>
      </c>
      <c r="GH151" s="8">
        <v>506.88</v>
      </c>
      <c r="GI151" s="7">
        <v>-0.7778</v>
      </c>
      <c r="GJ151" s="7">
        <v>-0.7778</v>
      </c>
      <c r="GK151" s="2" t="s">
        <v>140</v>
      </c>
      <c r="GL151" s="2" t="s">
        <v>129</v>
      </c>
      <c r="GM151" s="2" t="s">
        <v>1423</v>
      </c>
      <c r="GN151" s="2" t="s">
        <v>2256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162</v>
      </c>
      <c r="GZ151" s="2" t="s">
        <v>132</v>
      </c>
      <c r="HA151" s="2" t="s">
        <v>142</v>
      </c>
      <c r="HB151" s="2" t="s">
        <v>132</v>
      </c>
      <c r="HC151" s="4">
        <v>1</v>
      </c>
      <c r="HD151" s="8">
        <v>63.72</v>
      </c>
      <c r="HE151" s="4">
        <v>1</v>
      </c>
      <c r="HF151" s="8">
        <v>63.72</v>
      </c>
      <c r="HG151" s="7"/>
      <c r="HH151" s="7"/>
      <c r="HI151" s="2" t="s">
        <v>140</v>
      </c>
      <c r="HJ151" s="2" t="s">
        <v>129</v>
      </c>
      <c r="HK151" s="2" t="s">
        <v>944</v>
      </c>
      <c r="HL151" s="2" t="s">
        <v>147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165</v>
      </c>
      <c r="HV151" s="2" t="s">
        <v>129</v>
      </c>
      <c r="HW151" s="2" t="s">
        <v>132</v>
      </c>
      <c r="HX151" s="2" t="s">
        <v>132</v>
      </c>
      <c r="HY151" s="2" t="s">
        <v>142</v>
      </c>
      <c r="HZ151" s="2" t="s">
        <v>132</v>
      </c>
      <c r="IA151" s="4">
        <v>1</v>
      </c>
      <c r="IB151" s="8">
        <v>60.69</v>
      </c>
      <c r="IC151" s="4">
        <v>4</v>
      </c>
      <c r="ID151" s="8">
        <v>242.76</v>
      </c>
      <c r="IE151" s="7">
        <v>-0.75</v>
      </c>
      <c r="IF151" s="7">
        <v>-0.75</v>
      </c>
      <c r="IG151" s="2" t="s">
        <v>140</v>
      </c>
      <c r="IH151" s="2" t="s">
        <v>166</v>
      </c>
      <c r="II151" s="2" t="s">
        <v>338</v>
      </c>
      <c r="IJ151" s="2" t="s">
        <v>2257</v>
      </c>
      <c r="IK151" s="2" t="s">
        <v>142</v>
      </c>
      <c r="IL151" s="2" t="s">
        <v>132</v>
      </c>
      <c r="IM151" s="4">
        <v>2</v>
      </c>
      <c r="IN151" s="8">
        <v>131.1</v>
      </c>
      <c r="IO151" s="4">
        <v>1</v>
      </c>
      <c r="IP151" s="8">
        <v>65.55</v>
      </c>
      <c r="IQ151" s="7">
        <v>1</v>
      </c>
      <c r="IR151" s="7">
        <v>1</v>
      </c>
      <c r="IS151" s="2" t="s">
        <v>140</v>
      </c>
      <c r="IT151" s="2" t="s">
        <v>129</v>
      </c>
      <c r="IU151" s="2" t="s">
        <v>1130</v>
      </c>
      <c r="IV151" s="2" t="s">
        <v>1958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159</v>
      </c>
      <c r="JF151" s="2" t="s">
        <v>129</v>
      </c>
      <c r="JG151" s="2" t="s">
        <v>132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>
        <v>1</v>
      </c>
      <c r="JN151" s="8">
        <v>65.55</v>
      </c>
      <c r="JO151" s="7">
        <v>-1</v>
      </c>
      <c r="JP151" s="7">
        <v>-1</v>
      </c>
      <c r="JQ151" s="2" t="s">
        <v>171</v>
      </c>
      <c r="JR151" s="2" t="s">
        <v>129</v>
      </c>
      <c r="JS151" s="2" t="s">
        <v>341</v>
      </c>
      <c r="JT151" s="2" t="s">
        <v>1657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321</v>
      </c>
      <c r="KF151" s="2" t="s">
        <v>2258</v>
      </c>
      <c r="KG151" s="2" t="s">
        <v>142</v>
      </c>
      <c r="KH151" s="2" t="s">
        <v>132</v>
      </c>
      <c r="KI151" s="4">
        <v>1</v>
      </c>
      <c r="KJ151" s="8">
        <v>65.55</v>
      </c>
      <c r="KK151" s="4">
        <v>2</v>
      </c>
      <c r="KL151" s="8">
        <v>131.1</v>
      </c>
      <c r="KM151" s="7">
        <v>-0.5</v>
      </c>
      <c r="KN151" s="7">
        <v>-0.5</v>
      </c>
      <c r="KO151" s="2" t="s">
        <v>140</v>
      </c>
      <c r="KP151" s="2" t="s">
        <v>166</v>
      </c>
      <c r="KQ151" s="2" t="s">
        <v>575</v>
      </c>
      <c r="KR151" s="2" t="s">
        <v>546</v>
      </c>
      <c r="KS151" s="2" t="s">
        <v>142</v>
      </c>
      <c r="KT151" s="2" t="s">
        <v>132</v>
      </c>
      <c r="KU151" s="4">
        <v>1</v>
      </c>
      <c r="KV151" s="8">
        <v>63.11</v>
      </c>
      <c r="KW151" s="4">
        <v>20</v>
      </c>
      <c r="KX151" s="8">
        <v>1175.95</v>
      </c>
      <c r="KY151" s="7">
        <v>-0.95</v>
      </c>
      <c r="KZ151" s="7">
        <v>-0.9463</v>
      </c>
      <c r="LA151" s="2" t="s">
        <v>140</v>
      </c>
      <c r="LB151" s="2" t="s">
        <v>177</v>
      </c>
      <c r="LC151" s="2" t="s">
        <v>1200</v>
      </c>
      <c r="LD151" s="2" t="s">
        <v>2202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140</v>
      </c>
      <c r="LN151" s="2" t="s">
        <v>129</v>
      </c>
      <c r="LO151" s="2" t="s">
        <v>957</v>
      </c>
      <c r="LP151" s="2" t="s">
        <v>168</v>
      </c>
      <c r="LQ151" s="2" t="s">
        <v>142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159</v>
      </c>
      <c r="ML151" s="2" t="s">
        <v>129</v>
      </c>
      <c r="MM151" s="2" t="s">
        <v>132</v>
      </c>
      <c r="MN151" s="2" t="s">
        <v>132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140</v>
      </c>
      <c r="MX151" s="2" t="s">
        <v>129</v>
      </c>
      <c r="MY151" s="2" t="s">
        <v>179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178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132</v>
      </c>
      <c r="OT151" s="2" t="s">
        <v>132</v>
      </c>
      <c r="OU151" s="2" t="s">
        <v>132</v>
      </c>
      <c r="OV151" s="2" t="s">
        <v>132</v>
      </c>
      <c r="OW151" s="2" t="s">
        <v>132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178</v>
      </c>
      <c r="PF151" s="2" t="s">
        <v>129</v>
      </c>
      <c r="PG151" s="2" t="s">
        <v>132</v>
      </c>
      <c r="PH151" s="2" t="s">
        <v>132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178</v>
      </c>
      <c r="PR151" s="2" t="s">
        <v>166</v>
      </c>
      <c r="PS151" s="2" t="s">
        <v>132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140</v>
      </c>
      <c r="RB151" s="2" t="s">
        <v>166</v>
      </c>
      <c r="RC151" s="2" t="s">
        <v>957</v>
      </c>
      <c r="RD151" s="2" t="s">
        <v>1569</v>
      </c>
      <c r="RE151" s="2" t="s">
        <v>142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427</v>
      </c>
      <c r="RN151" s="2" t="s">
        <v>129</v>
      </c>
      <c r="RO151" s="2" t="s">
        <v>132</v>
      </c>
      <c r="RP151" s="2" t="s">
        <v>132</v>
      </c>
      <c r="RQ151" s="2" t="s">
        <v>142</v>
      </c>
      <c r="RR151" s="2" t="s">
        <v>183</v>
      </c>
    </row>
    <row r="152">
      <c r="A152" s="2" t="s">
        <v>2259</v>
      </c>
      <c r="B152" s="2" t="s">
        <v>121</v>
      </c>
      <c r="C152" s="2" t="s">
        <v>122</v>
      </c>
      <c r="D152" s="2" t="s">
        <v>1104</v>
      </c>
      <c r="E152" s="2" t="s">
        <v>837</v>
      </c>
      <c r="F152" s="2" t="s">
        <v>2260</v>
      </c>
      <c r="G152" s="2" t="s">
        <v>132</v>
      </c>
      <c r="H152" s="2" t="s">
        <v>132</v>
      </c>
      <c r="I152" s="2" t="s">
        <v>2240</v>
      </c>
      <c r="J152" s="2" t="s">
        <v>127</v>
      </c>
      <c r="K152" s="2" t="s">
        <v>313</v>
      </c>
      <c r="L152" s="3">
        <v>24.5</v>
      </c>
      <c r="M152" s="3">
        <v>25.72</v>
      </c>
      <c r="N152" s="3">
        <v>50.99</v>
      </c>
      <c r="O152" s="2" t="s">
        <v>129</v>
      </c>
      <c r="P152" s="2" t="s">
        <v>348</v>
      </c>
      <c r="Q152" s="2" t="s">
        <v>131</v>
      </c>
      <c r="R152" s="2" t="s">
        <v>132</v>
      </c>
      <c r="S152" s="2" t="s">
        <v>2261</v>
      </c>
      <c r="T152" s="2" t="s">
        <v>132</v>
      </c>
      <c r="U152" s="2" t="s">
        <v>657</v>
      </c>
      <c r="V152" s="2" t="s">
        <v>248</v>
      </c>
      <c r="W152" s="2" t="s">
        <v>248</v>
      </c>
      <c r="X152" s="2" t="s">
        <v>132</v>
      </c>
      <c r="Y152" s="2" t="s">
        <v>2046</v>
      </c>
      <c r="Z152" s="4">
        <v>69</v>
      </c>
      <c r="AA152" s="4">
        <f>=ROUNDDOWN(9.85714285714286,0)</f>
      </c>
      <c r="AB152" s="5">
        <v>7</v>
      </c>
      <c r="AC152" s="2" t="s">
        <v>892</v>
      </c>
      <c r="AD152" s="4">
        <v>120</v>
      </c>
      <c r="AE152" s="4">
        <v>120</v>
      </c>
      <c r="AF152" s="6">
        <v>63</v>
      </c>
      <c r="AG152" s="6"/>
      <c r="AH152" s="7">
        <v>0.989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347</v>
      </c>
      <c r="AQ152" s="8">
        <v>10541.48</v>
      </c>
      <c r="AR152" s="4">
        <v>567</v>
      </c>
      <c r="AS152" s="8">
        <v>16583.27</v>
      </c>
      <c r="AT152" s="7">
        <v>-0.388</v>
      </c>
      <c r="AU152" s="7">
        <v>-0.3643</v>
      </c>
      <c r="AV152" s="4">
        <v>347</v>
      </c>
      <c r="AW152" s="8">
        <v>10541.48</v>
      </c>
      <c r="AX152" s="4">
        <v>567</v>
      </c>
      <c r="AY152" s="8">
        <v>16583.27</v>
      </c>
      <c r="AZ152" s="7">
        <v>-0.388</v>
      </c>
      <c r="BA152" s="7">
        <v>-0.3643</v>
      </c>
      <c r="BB152" s="7">
        <v>1</v>
      </c>
      <c r="BC152" s="4">
        <v>347</v>
      </c>
      <c r="BD152" s="8">
        <v>10541.48</v>
      </c>
      <c r="BE152" s="4">
        <v>567</v>
      </c>
      <c r="BF152" s="8">
        <v>16583.27</v>
      </c>
      <c r="BG152" s="7">
        <v>-0.388</v>
      </c>
      <c r="BH152" s="7">
        <v>-0.3643</v>
      </c>
      <c r="BI152" s="7">
        <v>1</v>
      </c>
      <c r="BJ152" s="4">
        <v>347</v>
      </c>
      <c r="BK152" s="8">
        <v>10541.48</v>
      </c>
      <c r="BL152" s="2" t="s">
        <v>2262</v>
      </c>
      <c r="BM152" s="7">
        <v>1</v>
      </c>
      <c r="BN152" s="7">
        <v>1</v>
      </c>
      <c r="BO152" s="4">
        <v>129</v>
      </c>
      <c r="BP152" s="8">
        <v>3651.99</v>
      </c>
      <c r="BQ152" s="4">
        <v>161</v>
      </c>
      <c r="BR152" s="8">
        <v>4557.91</v>
      </c>
      <c r="BS152" s="7">
        <v>-0.1988</v>
      </c>
      <c r="BT152" s="7">
        <v>-0.1988</v>
      </c>
      <c r="BU152" s="2" t="s">
        <v>140</v>
      </c>
      <c r="BV152" s="2" t="s">
        <v>129</v>
      </c>
      <c r="BW152" s="2" t="s">
        <v>132</v>
      </c>
      <c r="BX152" s="2" t="s">
        <v>928</v>
      </c>
      <c r="BY152" s="2" t="s">
        <v>142</v>
      </c>
      <c r="BZ152" s="2" t="s">
        <v>132</v>
      </c>
      <c r="CA152" s="4">
        <v>2</v>
      </c>
      <c r="CB152" s="8">
        <v>51.36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1964</v>
      </c>
      <c r="CJ152" s="2" t="s">
        <v>2263</v>
      </c>
      <c r="CK152" s="2" t="s">
        <v>142</v>
      </c>
      <c r="CL152" s="2" t="s">
        <v>132</v>
      </c>
      <c r="CM152" s="4">
        <v>76</v>
      </c>
      <c r="CN152" s="8">
        <v>2497.46</v>
      </c>
      <c r="CO152" s="4">
        <v>60</v>
      </c>
      <c r="CP152" s="8">
        <v>1929.86</v>
      </c>
      <c r="CQ152" s="7">
        <v>0.2667</v>
      </c>
      <c r="CR152" s="7">
        <v>0.2941</v>
      </c>
      <c r="CS152" s="2" t="s">
        <v>140</v>
      </c>
      <c r="CT152" s="2" t="s">
        <v>129</v>
      </c>
      <c r="CU152" s="2" t="s">
        <v>931</v>
      </c>
      <c r="CV152" s="2" t="s">
        <v>1277</v>
      </c>
      <c r="CW152" s="2" t="s">
        <v>142</v>
      </c>
      <c r="CX152" s="2" t="s">
        <v>132</v>
      </c>
      <c r="CY152" s="4">
        <v>65</v>
      </c>
      <c r="CZ152" s="8">
        <v>2065.05</v>
      </c>
      <c r="DA152" s="4">
        <v>105</v>
      </c>
      <c r="DB152" s="8">
        <v>2999.25</v>
      </c>
      <c r="DC152" s="7">
        <v>-0.381</v>
      </c>
      <c r="DD152" s="7">
        <v>-0.3115</v>
      </c>
      <c r="DE152" s="2" t="s">
        <v>140</v>
      </c>
      <c r="DF152" s="2" t="s">
        <v>129</v>
      </c>
      <c r="DG152" s="2" t="s">
        <v>933</v>
      </c>
      <c r="DH152" s="2" t="s">
        <v>1988</v>
      </c>
      <c r="DI152" s="2" t="s">
        <v>142</v>
      </c>
      <c r="DJ152" s="2" t="s">
        <v>132</v>
      </c>
      <c r="DK152" s="4">
        <v>21</v>
      </c>
      <c r="DL152" s="8">
        <v>630</v>
      </c>
      <c r="DM152" s="4">
        <v>117</v>
      </c>
      <c r="DN152" s="8">
        <v>3510</v>
      </c>
      <c r="DO152" s="7">
        <v>-0.8205</v>
      </c>
      <c r="DP152" s="7">
        <v>-0.8205</v>
      </c>
      <c r="DQ152" s="2" t="s">
        <v>140</v>
      </c>
      <c r="DR152" s="2" t="s">
        <v>129</v>
      </c>
      <c r="DS152" s="2" t="s">
        <v>935</v>
      </c>
      <c r="DT152" s="2" t="s">
        <v>1261</v>
      </c>
      <c r="DU152" s="2" t="s">
        <v>142</v>
      </c>
      <c r="DV152" s="2" t="s">
        <v>132</v>
      </c>
      <c r="DW152" s="4">
        <v>6</v>
      </c>
      <c r="DX152" s="8">
        <v>189</v>
      </c>
      <c r="DY152" s="4">
        <v>10</v>
      </c>
      <c r="DZ152" s="8">
        <v>315</v>
      </c>
      <c r="EA152" s="7">
        <v>-0.4</v>
      </c>
      <c r="EB152" s="7">
        <v>-0.4</v>
      </c>
      <c r="EC152" s="2" t="s">
        <v>140</v>
      </c>
      <c r="ED152" s="2" t="s">
        <v>129</v>
      </c>
      <c r="EE152" s="2" t="s">
        <v>1800</v>
      </c>
      <c r="EF152" s="2" t="s">
        <v>2263</v>
      </c>
      <c r="EG152" s="2" t="s">
        <v>142</v>
      </c>
      <c r="EH152" s="2" t="s">
        <v>132</v>
      </c>
      <c r="EI152" s="4">
        <v>11</v>
      </c>
      <c r="EJ152" s="8">
        <v>363</v>
      </c>
      <c r="EK152" s="4">
        <v>8</v>
      </c>
      <c r="EL152" s="8">
        <v>264</v>
      </c>
      <c r="EM152" s="7">
        <v>0.375</v>
      </c>
      <c r="EN152" s="7">
        <v>0.375</v>
      </c>
      <c r="EO152" s="2" t="s">
        <v>140</v>
      </c>
      <c r="EP152" s="2" t="s">
        <v>129</v>
      </c>
      <c r="EQ152" s="2" t="s">
        <v>1289</v>
      </c>
      <c r="ER152" s="2" t="s">
        <v>1968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166</v>
      </c>
      <c r="FC152" s="2" t="s">
        <v>1262</v>
      </c>
      <c r="FD152" s="2" t="s">
        <v>1802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171</v>
      </c>
      <c r="FN152" s="2" t="s">
        <v>129</v>
      </c>
      <c r="FO152" s="2" t="s">
        <v>292</v>
      </c>
      <c r="FP152" s="2" t="s">
        <v>132</v>
      </c>
      <c r="FQ152" s="2" t="s">
        <v>142</v>
      </c>
      <c r="FR152" s="2" t="s">
        <v>132</v>
      </c>
      <c r="FS152" s="4">
        <v>4</v>
      </c>
      <c r="FT152" s="8">
        <v>116.02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157</v>
      </c>
      <c r="GB152" s="2" t="s">
        <v>901</v>
      </c>
      <c r="GC152" s="2" t="s">
        <v>142</v>
      </c>
      <c r="GD152" s="2" t="s">
        <v>132</v>
      </c>
      <c r="GE152" s="4">
        <v>5</v>
      </c>
      <c r="GF152" s="8">
        <v>158.85</v>
      </c>
      <c r="GG152" s="4">
        <v>8</v>
      </c>
      <c r="GH152" s="8">
        <v>223.56</v>
      </c>
      <c r="GI152" s="7">
        <v>-0.375</v>
      </c>
      <c r="GJ152" s="7">
        <v>-0.2895</v>
      </c>
      <c r="GK152" s="2" t="s">
        <v>140</v>
      </c>
      <c r="GL152" s="2" t="s">
        <v>129</v>
      </c>
      <c r="GM152" s="2" t="s">
        <v>1423</v>
      </c>
      <c r="GN152" s="2" t="s">
        <v>1725</v>
      </c>
      <c r="GO152" s="2" t="s">
        <v>142</v>
      </c>
      <c r="GP152" s="2" t="s">
        <v>132</v>
      </c>
      <c r="GQ152" s="4"/>
      <c r="GR152" s="8"/>
      <c r="GS152" s="4">
        <v>2</v>
      </c>
      <c r="GT152" s="8">
        <v>55.02</v>
      </c>
      <c r="GU152" s="7">
        <v>-1</v>
      </c>
      <c r="GV152" s="7">
        <v>-1</v>
      </c>
      <c r="GW152" s="2" t="s">
        <v>140</v>
      </c>
      <c r="GX152" s="2" t="s">
        <v>166</v>
      </c>
      <c r="GY152" s="2" t="s">
        <v>334</v>
      </c>
      <c r="GZ152" s="2" t="s">
        <v>215</v>
      </c>
      <c r="HA152" s="2" t="s">
        <v>142</v>
      </c>
      <c r="HB152" s="2" t="s">
        <v>132</v>
      </c>
      <c r="HC152" s="4">
        <v>9</v>
      </c>
      <c r="HD152" s="8">
        <v>260.14</v>
      </c>
      <c r="HE152" s="4">
        <v>33</v>
      </c>
      <c r="HF152" s="8">
        <v>895.41</v>
      </c>
      <c r="HG152" s="7">
        <v>-0.7273</v>
      </c>
      <c r="HH152" s="7">
        <v>-0.7095</v>
      </c>
      <c r="HI152" s="2" t="s">
        <v>140</v>
      </c>
      <c r="HJ152" s="2" t="s">
        <v>129</v>
      </c>
      <c r="HK152" s="2" t="s">
        <v>944</v>
      </c>
      <c r="HL152" s="2" t="s">
        <v>150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165</v>
      </c>
      <c r="HV152" s="2" t="s">
        <v>129</v>
      </c>
      <c r="HW152" s="2" t="s">
        <v>132</v>
      </c>
      <c r="HX152" s="2" t="s">
        <v>132</v>
      </c>
      <c r="HY152" s="2" t="s">
        <v>142</v>
      </c>
      <c r="HZ152" s="2" t="s">
        <v>132</v>
      </c>
      <c r="IA152" s="4">
        <v>7</v>
      </c>
      <c r="IB152" s="8">
        <v>202.76</v>
      </c>
      <c r="IC152" s="4">
        <v>18</v>
      </c>
      <c r="ID152" s="8">
        <v>511.68</v>
      </c>
      <c r="IE152" s="7">
        <v>-0.6111</v>
      </c>
      <c r="IF152" s="7">
        <v>-0.6037</v>
      </c>
      <c r="IG152" s="2" t="s">
        <v>140</v>
      </c>
      <c r="IH152" s="2" t="s">
        <v>166</v>
      </c>
      <c r="II152" s="2" t="s">
        <v>1288</v>
      </c>
      <c r="IJ152" s="2" t="s">
        <v>1420</v>
      </c>
      <c r="IK152" s="2" t="s">
        <v>142</v>
      </c>
      <c r="IL152" s="2" t="s">
        <v>132</v>
      </c>
      <c r="IM152" s="4">
        <v>5</v>
      </c>
      <c r="IN152" s="8">
        <v>153.6</v>
      </c>
      <c r="IO152" s="4">
        <v>7</v>
      </c>
      <c r="IP152" s="8">
        <v>210.94</v>
      </c>
      <c r="IQ152" s="7">
        <v>-0.2857</v>
      </c>
      <c r="IR152" s="7">
        <v>-0.2718</v>
      </c>
      <c r="IS152" s="2" t="s">
        <v>140</v>
      </c>
      <c r="IT152" s="2" t="s">
        <v>129</v>
      </c>
      <c r="IU152" s="2" t="s">
        <v>614</v>
      </c>
      <c r="IV152" s="2" t="s">
        <v>902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159</v>
      </c>
      <c r="JF152" s="2" t="s">
        <v>129</v>
      </c>
      <c r="JG152" s="2" t="s">
        <v>132</v>
      </c>
      <c r="JH152" s="2" t="s">
        <v>132</v>
      </c>
      <c r="JI152" s="2" t="s">
        <v>142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129</v>
      </c>
      <c r="JS152" s="2" t="s">
        <v>341</v>
      </c>
      <c r="JT152" s="2" t="s">
        <v>2264</v>
      </c>
      <c r="JU152" s="2" t="s">
        <v>142</v>
      </c>
      <c r="JV152" s="2" t="s">
        <v>132</v>
      </c>
      <c r="JW152" s="4">
        <v>1</v>
      </c>
      <c r="JX152" s="8">
        <v>25.49</v>
      </c>
      <c r="JY152" s="4"/>
      <c r="JZ152" s="8"/>
      <c r="KA152" s="7"/>
      <c r="KB152" s="7"/>
      <c r="KC152" s="2" t="s">
        <v>140</v>
      </c>
      <c r="KD152" s="2" t="s">
        <v>129</v>
      </c>
      <c r="KE152" s="2" t="s">
        <v>931</v>
      </c>
      <c r="KF152" s="2" t="s">
        <v>2265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140</v>
      </c>
      <c r="KP152" s="2" t="s">
        <v>166</v>
      </c>
      <c r="KQ152" s="2" t="s">
        <v>575</v>
      </c>
      <c r="KR152" s="2" t="s">
        <v>132</v>
      </c>
      <c r="KS152" s="2" t="s">
        <v>142</v>
      </c>
      <c r="KT152" s="2" t="s">
        <v>132</v>
      </c>
      <c r="KU152" s="4">
        <v>1</v>
      </c>
      <c r="KV152" s="8">
        <v>30</v>
      </c>
      <c r="KW152" s="4">
        <v>24</v>
      </c>
      <c r="KX152" s="8">
        <v>720</v>
      </c>
      <c r="KY152" s="7">
        <v>-0.9583</v>
      </c>
      <c r="KZ152" s="7">
        <v>-0.9583</v>
      </c>
      <c r="LA152" s="2" t="s">
        <v>140</v>
      </c>
      <c r="LB152" s="2" t="s">
        <v>177</v>
      </c>
      <c r="LC152" s="2" t="s">
        <v>2266</v>
      </c>
      <c r="LD152" s="2" t="s">
        <v>2267</v>
      </c>
      <c r="LE152" s="2" t="s">
        <v>142</v>
      </c>
      <c r="LF152" s="2" t="s">
        <v>132</v>
      </c>
      <c r="LG152" s="4">
        <v>5</v>
      </c>
      <c r="LH152" s="8">
        <v>146.76</v>
      </c>
      <c r="LI152" s="4">
        <v>14</v>
      </c>
      <c r="LJ152" s="8">
        <v>390.64</v>
      </c>
      <c r="LK152" s="7">
        <v>-0.6429</v>
      </c>
      <c r="LL152" s="7">
        <v>-0.6243</v>
      </c>
      <c r="LM152" s="2" t="s">
        <v>140</v>
      </c>
      <c r="LN152" s="2" t="s">
        <v>129</v>
      </c>
      <c r="LO152" s="2" t="s">
        <v>2268</v>
      </c>
      <c r="LP152" s="2" t="s">
        <v>332</v>
      </c>
      <c r="LQ152" s="2" t="s">
        <v>142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182</v>
      </c>
      <c r="LZ152" s="2" t="s">
        <v>166</v>
      </c>
      <c r="MA152" s="2" t="s">
        <v>132</v>
      </c>
      <c r="MB152" s="2" t="s">
        <v>132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159</v>
      </c>
      <c r="ML152" s="2" t="s">
        <v>129</v>
      </c>
      <c r="MM152" s="2" t="s">
        <v>132</v>
      </c>
      <c r="MN152" s="2" t="s">
        <v>132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140</v>
      </c>
      <c r="MX152" s="2" t="s">
        <v>129</v>
      </c>
      <c r="MY152" s="2" t="s">
        <v>179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178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178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178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178</v>
      </c>
      <c r="PR152" s="2" t="s">
        <v>166</v>
      </c>
      <c r="PS152" s="2" t="s">
        <v>132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140</v>
      </c>
      <c r="QD152" s="2" t="s">
        <v>129</v>
      </c>
      <c r="QE152" s="2" t="s">
        <v>276</v>
      </c>
      <c r="QF152" s="2" t="s">
        <v>2269</v>
      </c>
      <c r="QG152" s="2" t="s">
        <v>142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140</v>
      </c>
      <c r="RB152" s="2" t="s">
        <v>166</v>
      </c>
      <c r="RC152" s="2" t="s">
        <v>957</v>
      </c>
      <c r="RD152" s="2" t="s">
        <v>2270</v>
      </c>
      <c r="RE152" s="2" t="s">
        <v>142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178</v>
      </c>
      <c r="RN152" s="2" t="s">
        <v>129</v>
      </c>
      <c r="RO152" s="2" t="s">
        <v>132</v>
      </c>
      <c r="RP152" s="2" t="s">
        <v>132</v>
      </c>
      <c r="RQ152" s="2" t="s">
        <v>142</v>
      </c>
      <c r="RR152" s="2" t="s">
        <v>183</v>
      </c>
    </row>
    <row r="153">
      <c r="A153" s="2" t="s">
        <v>2271</v>
      </c>
      <c r="B153" s="2" t="s">
        <v>121</v>
      </c>
      <c r="C153" s="2" t="s">
        <v>122</v>
      </c>
      <c r="D153" s="2" t="s">
        <v>1104</v>
      </c>
      <c r="E153" s="2" t="s">
        <v>837</v>
      </c>
      <c r="F153" s="2" t="s">
        <v>2272</v>
      </c>
      <c r="G153" s="2" t="s">
        <v>2272</v>
      </c>
      <c r="H153" s="2" t="s">
        <v>2272</v>
      </c>
      <c r="I153" s="2" t="s">
        <v>2273</v>
      </c>
      <c r="J153" s="2" t="s">
        <v>127</v>
      </c>
      <c r="K153" s="2" t="s">
        <v>2274</v>
      </c>
      <c r="L153" s="3">
        <v>42.18</v>
      </c>
      <c r="M153" s="3">
        <v>44.29</v>
      </c>
      <c r="N153" s="3">
        <v>84.99</v>
      </c>
      <c r="O153" s="2" t="s">
        <v>129</v>
      </c>
      <c r="P153" s="2" t="s">
        <v>422</v>
      </c>
      <c r="Q153" s="2" t="s">
        <v>131</v>
      </c>
      <c r="R153" s="2" t="s">
        <v>132</v>
      </c>
      <c r="S153" s="2" t="s">
        <v>2275</v>
      </c>
      <c r="T153" s="2" t="s">
        <v>132</v>
      </c>
      <c r="U153" s="2" t="s">
        <v>468</v>
      </c>
      <c r="V153" s="2" t="s">
        <v>1008</v>
      </c>
      <c r="W153" s="2" t="s">
        <v>1079</v>
      </c>
      <c r="X153" s="2" t="s">
        <v>136</v>
      </c>
      <c r="Y153" s="2" t="s">
        <v>2276</v>
      </c>
      <c r="Z153" s="4">
        <v>4</v>
      </c>
      <c r="AA153" s="4">
        <f>=ROUNDDOWN(1.37931034482759,0)</f>
      </c>
      <c r="AB153" s="5">
        <v>2.9</v>
      </c>
      <c r="AC153" s="2" t="s">
        <v>132</v>
      </c>
      <c r="AD153" s="4"/>
      <c r="AE153" s="4"/>
      <c r="AF153" s="6">
        <v>63</v>
      </c>
      <c r="AG153" s="6"/>
      <c r="AH153" s="7">
        <v>0.926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203</v>
      </c>
      <c r="AQ153" s="8">
        <v>10455.42</v>
      </c>
      <c r="AR153" s="4">
        <v>209</v>
      </c>
      <c r="AS153" s="8">
        <v>10885.75</v>
      </c>
      <c r="AT153" s="7">
        <v>-0.0287</v>
      </c>
      <c r="AU153" s="7">
        <v>-0.0395</v>
      </c>
      <c r="AV153" s="4">
        <v>203</v>
      </c>
      <c r="AW153" s="8">
        <v>10455.42</v>
      </c>
      <c r="AX153" s="4">
        <v>209</v>
      </c>
      <c r="AY153" s="8">
        <v>10885.75</v>
      </c>
      <c r="AZ153" s="7">
        <v>-0.0287</v>
      </c>
      <c r="BA153" s="7">
        <v>-0.0395</v>
      </c>
      <c r="BB153" s="7">
        <v>1</v>
      </c>
      <c r="BC153" s="4">
        <v>203</v>
      </c>
      <c r="BD153" s="8">
        <v>10455.42</v>
      </c>
      <c r="BE153" s="4">
        <v>209</v>
      </c>
      <c r="BF153" s="8">
        <v>10885.75</v>
      </c>
      <c r="BG153" s="7">
        <v>-0.0287</v>
      </c>
      <c r="BH153" s="7">
        <v>-0.0395</v>
      </c>
      <c r="BI153" s="7">
        <v>1</v>
      </c>
      <c r="BJ153" s="4">
        <v>203</v>
      </c>
      <c r="BK153" s="8">
        <v>10455.42</v>
      </c>
      <c r="BL153" s="2" t="s">
        <v>2277</v>
      </c>
      <c r="BM153" s="7">
        <v>1</v>
      </c>
      <c r="BN153" s="7">
        <v>1</v>
      </c>
      <c r="BO153" s="4">
        <v>52</v>
      </c>
      <c r="BP153" s="8">
        <v>2789.8</v>
      </c>
      <c r="BQ153" s="4">
        <v>26</v>
      </c>
      <c r="BR153" s="8">
        <v>1336.1</v>
      </c>
      <c r="BS153" s="7">
        <v>1</v>
      </c>
      <c r="BT153" s="7">
        <v>1.088</v>
      </c>
      <c r="BU153" s="2" t="s">
        <v>140</v>
      </c>
      <c r="BV153" s="2" t="s">
        <v>129</v>
      </c>
      <c r="BW153" s="2" t="s">
        <v>132</v>
      </c>
      <c r="BX153" s="2" t="s">
        <v>1344</v>
      </c>
      <c r="BY153" s="2" t="s">
        <v>142</v>
      </c>
      <c r="BZ153" s="2" t="s">
        <v>132</v>
      </c>
      <c r="CA153" s="4">
        <v>8</v>
      </c>
      <c r="CB153" s="8">
        <v>352.5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2278</v>
      </c>
      <c r="CJ153" s="2" t="s">
        <v>796</v>
      </c>
      <c r="CK153" s="2" t="s">
        <v>142</v>
      </c>
      <c r="CL153" s="2" t="s">
        <v>132</v>
      </c>
      <c r="CM153" s="4">
        <v>18</v>
      </c>
      <c r="CN153" s="8">
        <v>1021.52</v>
      </c>
      <c r="CO153" s="4">
        <v>20</v>
      </c>
      <c r="CP153" s="8">
        <v>1071.16</v>
      </c>
      <c r="CQ153" s="7">
        <v>-0.1</v>
      </c>
      <c r="CR153" s="7">
        <v>-0.0463</v>
      </c>
      <c r="CS153" s="2" t="s">
        <v>140</v>
      </c>
      <c r="CT153" s="2" t="s">
        <v>129</v>
      </c>
      <c r="CU153" s="2" t="s">
        <v>2052</v>
      </c>
      <c r="CV153" s="2" t="s">
        <v>2023</v>
      </c>
      <c r="CW153" s="2" t="s">
        <v>142</v>
      </c>
      <c r="CX153" s="2" t="s">
        <v>132</v>
      </c>
      <c r="CY153" s="4">
        <v>27</v>
      </c>
      <c r="CZ153" s="8">
        <v>1376.19</v>
      </c>
      <c r="DA153" s="4">
        <v>21</v>
      </c>
      <c r="DB153" s="8">
        <v>1070.37</v>
      </c>
      <c r="DC153" s="7">
        <v>0.2857</v>
      </c>
      <c r="DD153" s="7">
        <v>0.2857</v>
      </c>
      <c r="DE153" s="2" t="s">
        <v>140</v>
      </c>
      <c r="DF153" s="2" t="s">
        <v>129</v>
      </c>
      <c r="DG153" s="2" t="s">
        <v>1355</v>
      </c>
      <c r="DH153" s="2" t="s">
        <v>2279</v>
      </c>
      <c r="DI153" s="2" t="s">
        <v>142</v>
      </c>
      <c r="DJ153" s="2" t="s">
        <v>132</v>
      </c>
      <c r="DK153" s="4">
        <v>14</v>
      </c>
      <c r="DL153" s="8">
        <v>725.06</v>
      </c>
      <c r="DM153" s="4">
        <v>87</v>
      </c>
      <c r="DN153" s="8">
        <v>4505.73</v>
      </c>
      <c r="DO153" s="7">
        <v>-0.8391</v>
      </c>
      <c r="DP153" s="7">
        <v>-0.8391</v>
      </c>
      <c r="DQ153" s="2" t="s">
        <v>140</v>
      </c>
      <c r="DR153" s="2" t="s">
        <v>129</v>
      </c>
      <c r="DS153" s="2" t="s">
        <v>148</v>
      </c>
      <c r="DT153" s="2" t="s">
        <v>788</v>
      </c>
      <c r="DU153" s="2" t="s">
        <v>142</v>
      </c>
      <c r="DV153" s="2" t="s">
        <v>132</v>
      </c>
      <c r="DW153" s="4">
        <v>6</v>
      </c>
      <c r="DX153" s="8">
        <v>329.22</v>
      </c>
      <c r="DY153" s="4">
        <v>11</v>
      </c>
      <c r="DZ153" s="8">
        <v>603.57</v>
      </c>
      <c r="EA153" s="7">
        <v>-0.4545</v>
      </c>
      <c r="EB153" s="7">
        <v>-0.4545</v>
      </c>
      <c r="EC153" s="2" t="s">
        <v>140</v>
      </c>
      <c r="ED153" s="2" t="s">
        <v>129</v>
      </c>
      <c r="EE153" s="2" t="s">
        <v>2280</v>
      </c>
      <c r="EF153" s="2" t="s">
        <v>602</v>
      </c>
      <c r="EG153" s="2" t="s">
        <v>142</v>
      </c>
      <c r="EH153" s="2" t="s">
        <v>132</v>
      </c>
      <c r="EI153" s="4"/>
      <c r="EJ153" s="8"/>
      <c r="EK153" s="4">
        <v>7</v>
      </c>
      <c r="EL153" s="8">
        <v>384.09</v>
      </c>
      <c r="EM153" s="7">
        <v>-1</v>
      </c>
      <c r="EN153" s="7">
        <v>-1</v>
      </c>
      <c r="EO153" s="2" t="s">
        <v>140</v>
      </c>
      <c r="EP153" s="2" t="s">
        <v>129</v>
      </c>
      <c r="EQ153" s="2" t="s">
        <v>519</v>
      </c>
      <c r="ER153" s="2" t="s">
        <v>2281</v>
      </c>
      <c r="ES153" s="2" t="s">
        <v>142</v>
      </c>
      <c r="ET153" s="2" t="s">
        <v>132</v>
      </c>
      <c r="EU153" s="4">
        <v>31</v>
      </c>
      <c r="EV153" s="8">
        <v>1601.77</v>
      </c>
      <c r="EW153" s="4">
        <v>9</v>
      </c>
      <c r="EX153" s="8">
        <v>465.03</v>
      </c>
      <c r="EY153" s="7">
        <v>2.4444</v>
      </c>
      <c r="EZ153" s="7">
        <v>2.4444</v>
      </c>
      <c r="FA153" s="2" t="s">
        <v>140</v>
      </c>
      <c r="FB153" s="2" t="s">
        <v>129</v>
      </c>
      <c r="FC153" s="2" t="s">
        <v>154</v>
      </c>
      <c r="FD153" s="2" t="s">
        <v>759</v>
      </c>
      <c r="FE153" s="2" t="s">
        <v>142</v>
      </c>
      <c r="FF153" s="2" t="s">
        <v>132</v>
      </c>
      <c r="FG153" s="4">
        <v>15</v>
      </c>
      <c r="FH153" s="8">
        <v>684.14</v>
      </c>
      <c r="FI153" s="4">
        <v>2</v>
      </c>
      <c r="FJ153" s="8">
        <v>98.42</v>
      </c>
      <c r="FK153" s="7">
        <v>6.5</v>
      </c>
      <c r="FL153" s="7">
        <v>5.9512</v>
      </c>
      <c r="FM153" s="2" t="s">
        <v>140</v>
      </c>
      <c r="FN153" s="2" t="s">
        <v>129</v>
      </c>
      <c r="FO153" s="2" t="s">
        <v>292</v>
      </c>
      <c r="FP153" s="2" t="s">
        <v>2282</v>
      </c>
      <c r="FQ153" s="2" t="s">
        <v>142</v>
      </c>
      <c r="FR153" s="2" t="s">
        <v>132</v>
      </c>
      <c r="FS153" s="4">
        <v>6</v>
      </c>
      <c r="FT153" s="8">
        <v>306</v>
      </c>
      <c r="FU153" s="4"/>
      <c r="FV153" s="8"/>
      <c r="FW153" s="7"/>
      <c r="FX153" s="7"/>
      <c r="FY153" s="2" t="s">
        <v>140</v>
      </c>
      <c r="FZ153" s="2" t="s">
        <v>129</v>
      </c>
      <c r="GA153" s="2" t="s">
        <v>157</v>
      </c>
      <c r="GB153" s="2" t="s">
        <v>1168</v>
      </c>
      <c r="GC153" s="2" t="s">
        <v>142</v>
      </c>
      <c r="GD153" s="2" t="s">
        <v>132</v>
      </c>
      <c r="GE153" s="4">
        <v>2</v>
      </c>
      <c r="GF153" s="8">
        <v>103.34</v>
      </c>
      <c r="GG153" s="4"/>
      <c r="GH153" s="8"/>
      <c r="GI153" s="7"/>
      <c r="GJ153" s="7"/>
      <c r="GK153" s="2" t="s">
        <v>140</v>
      </c>
      <c r="GL153" s="2" t="s">
        <v>129</v>
      </c>
      <c r="GM153" s="2" t="s">
        <v>877</v>
      </c>
      <c r="GN153" s="2" t="s">
        <v>161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162</v>
      </c>
      <c r="GZ153" s="2" t="s">
        <v>132</v>
      </c>
      <c r="HA153" s="2" t="s">
        <v>142</v>
      </c>
      <c r="HB153" s="2" t="s">
        <v>132</v>
      </c>
      <c r="HC153" s="4">
        <v>8</v>
      </c>
      <c r="HD153" s="8">
        <v>396.57</v>
      </c>
      <c r="HE153" s="4">
        <v>13</v>
      </c>
      <c r="HF153" s="8">
        <v>671.71</v>
      </c>
      <c r="HG153" s="7">
        <v>-0.3846</v>
      </c>
      <c r="HH153" s="7">
        <v>-0.4096</v>
      </c>
      <c r="HI153" s="2" t="s">
        <v>140</v>
      </c>
      <c r="HJ153" s="2" t="s">
        <v>129</v>
      </c>
      <c r="HK153" s="2" t="s">
        <v>233</v>
      </c>
      <c r="HL153" s="2" t="s">
        <v>711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129</v>
      </c>
      <c r="HW153" s="2" t="s">
        <v>132</v>
      </c>
      <c r="HX153" s="2" t="s">
        <v>132</v>
      </c>
      <c r="HY153" s="2" t="s">
        <v>142</v>
      </c>
      <c r="HZ153" s="2" t="s">
        <v>132</v>
      </c>
      <c r="IA153" s="4">
        <v>12</v>
      </c>
      <c r="IB153" s="8">
        <v>570.88</v>
      </c>
      <c r="IC153" s="4">
        <v>5</v>
      </c>
      <c r="ID153" s="8">
        <v>246.05</v>
      </c>
      <c r="IE153" s="7">
        <v>1.4</v>
      </c>
      <c r="IF153" s="7">
        <v>1.3202</v>
      </c>
      <c r="IG153" s="2" t="s">
        <v>140</v>
      </c>
      <c r="IH153" s="2" t="s">
        <v>166</v>
      </c>
      <c r="II153" s="2" t="s">
        <v>167</v>
      </c>
      <c r="IJ153" s="2" t="s">
        <v>632</v>
      </c>
      <c r="IK153" s="2" t="s">
        <v>142</v>
      </c>
      <c r="IL153" s="2" t="s">
        <v>132</v>
      </c>
      <c r="IM153" s="4">
        <v>2</v>
      </c>
      <c r="IN153" s="8">
        <v>106.3</v>
      </c>
      <c r="IO153" s="4"/>
      <c r="IP153" s="8"/>
      <c r="IQ153" s="7"/>
      <c r="IR153" s="7"/>
      <c r="IS153" s="2" t="s">
        <v>140</v>
      </c>
      <c r="IT153" s="2" t="s">
        <v>129</v>
      </c>
      <c r="IU153" s="2" t="s">
        <v>614</v>
      </c>
      <c r="IV153" s="2" t="s">
        <v>227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159</v>
      </c>
      <c r="JF153" s="2" t="s">
        <v>129</v>
      </c>
      <c r="JG153" s="2" t="s">
        <v>132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129</v>
      </c>
      <c r="JS153" s="2" t="s">
        <v>300</v>
      </c>
      <c r="JT153" s="2" t="s">
        <v>2283</v>
      </c>
      <c r="JU153" s="2" t="s">
        <v>142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140</v>
      </c>
      <c r="KD153" s="2" t="s">
        <v>129</v>
      </c>
      <c r="KE153" s="2" t="s">
        <v>2276</v>
      </c>
      <c r="KF153" s="2" t="s">
        <v>2284</v>
      </c>
      <c r="KG153" s="2" t="s">
        <v>142</v>
      </c>
      <c r="KH153" s="2" t="s">
        <v>132</v>
      </c>
      <c r="KI153" s="4">
        <v>1</v>
      </c>
      <c r="KJ153" s="8">
        <v>47.84</v>
      </c>
      <c r="KK153" s="4"/>
      <c r="KL153" s="8"/>
      <c r="KM153" s="7"/>
      <c r="KN153" s="7"/>
      <c r="KO153" s="2" t="s">
        <v>140</v>
      </c>
      <c r="KP153" s="2" t="s">
        <v>166</v>
      </c>
      <c r="KQ153" s="2" t="s">
        <v>214</v>
      </c>
      <c r="KR153" s="2" t="s">
        <v>1333</v>
      </c>
      <c r="KS153" s="2" t="s">
        <v>142</v>
      </c>
      <c r="KT153" s="2" t="s">
        <v>132</v>
      </c>
      <c r="KU153" s="4"/>
      <c r="KV153" s="8"/>
      <c r="KW153" s="4">
        <v>8</v>
      </c>
      <c r="KX153" s="8">
        <v>433.52</v>
      </c>
      <c r="KY153" s="7">
        <v>-1</v>
      </c>
      <c r="KZ153" s="7">
        <v>-1</v>
      </c>
      <c r="LA153" s="2" t="s">
        <v>140</v>
      </c>
      <c r="LB153" s="2" t="s">
        <v>177</v>
      </c>
      <c r="LC153" s="2" t="s">
        <v>304</v>
      </c>
      <c r="LD153" s="2" t="s">
        <v>2285</v>
      </c>
      <c r="LE153" s="2" t="s">
        <v>142</v>
      </c>
      <c r="LF153" s="2" t="s">
        <v>132</v>
      </c>
      <c r="LG153" s="4">
        <v>1</v>
      </c>
      <c r="LH153" s="8">
        <v>44.29</v>
      </c>
      <c r="LI153" s="4"/>
      <c r="LJ153" s="8"/>
      <c r="LK153" s="7"/>
      <c r="LL153" s="7"/>
      <c r="LM153" s="2" t="s">
        <v>140</v>
      </c>
      <c r="LN153" s="2" t="s">
        <v>129</v>
      </c>
      <c r="LO153" s="2" t="s">
        <v>1151</v>
      </c>
      <c r="LP153" s="2" t="s">
        <v>2286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159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140</v>
      </c>
      <c r="MX153" s="2" t="s">
        <v>129</v>
      </c>
      <c r="MY153" s="2" t="s">
        <v>1601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129</v>
      </c>
      <c r="NW153" s="2" t="s">
        <v>132</v>
      </c>
      <c r="NX153" s="2" t="s">
        <v>132</v>
      </c>
      <c r="NY153" s="2" t="s">
        <v>142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178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181</v>
      </c>
      <c r="OT153" s="2" t="s">
        <v>129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181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178</v>
      </c>
      <c r="PR153" s="2" t="s">
        <v>166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159</v>
      </c>
      <c r="RB153" s="2" t="s">
        <v>166</v>
      </c>
      <c r="RC153" s="2" t="s">
        <v>132</v>
      </c>
      <c r="RD153" s="2" t="s">
        <v>132</v>
      </c>
      <c r="RE153" s="2" t="s">
        <v>142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178</v>
      </c>
      <c r="RN153" s="2" t="s">
        <v>129</v>
      </c>
      <c r="RO153" s="2" t="s">
        <v>132</v>
      </c>
      <c r="RP153" s="2" t="s">
        <v>132</v>
      </c>
      <c r="RQ153" s="2" t="s">
        <v>142</v>
      </c>
      <c r="RR153" s="2" t="s">
        <v>183</v>
      </c>
    </row>
    <row r="154">
      <c r="A154" s="2" t="s">
        <v>2287</v>
      </c>
      <c r="B154" s="2" t="s">
        <v>121</v>
      </c>
      <c r="C154" s="2" t="s">
        <v>122</v>
      </c>
      <c r="D154" s="2" t="s">
        <v>1104</v>
      </c>
      <c r="E154" s="2" t="s">
        <v>837</v>
      </c>
      <c r="F154" s="2" t="s">
        <v>2288</v>
      </c>
      <c r="G154" s="2" t="s">
        <v>2288</v>
      </c>
      <c r="H154" s="2" t="s">
        <v>2288</v>
      </c>
      <c r="I154" s="2" t="s">
        <v>2289</v>
      </c>
      <c r="J154" s="2" t="s">
        <v>127</v>
      </c>
      <c r="K154" s="2" t="s">
        <v>394</v>
      </c>
      <c r="L154" s="3">
        <v>44.47</v>
      </c>
      <c r="M154" s="3">
        <v>46.69</v>
      </c>
      <c r="N154" s="3">
        <v>96.04</v>
      </c>
      <c r="O154" s="2" t="s">
        <v>129</v>
      </c>
      <c r="P154" s="2" t="s">
        <v>422</v>
      </c>
      <c r="Q154" s="2" t="s">
        <v>131</v>
      </c>
      <c r="R154" s="2" t="s">
        <v>132</v>
      </c>
      <c r="S154" s="2" t="s">
        <v>2290</v>
      </c>
      <c r="T154" s="2" t="s">
        <v>132</v>
      </c>
      <c r="U154" s="2" t="s">
        <v>468</v>
      </c>
      <c r="V154" s="2" t="s">
        <v>815</v>
      </c>
      <c r="W154" s="2" t="s">
        <v>247</v>
      </c>
      <c r="X154" s="2" t="s">
        <v>132</v>
      </c>
      <c r="Y154" s="2" t="s">
        <v>2175</v>
      </c>
      <c r="Z154" s="4">
        <v>87</v>
      </c>
      <c r="AA154" s="4">
        <f>=ROUNDDOWN(62.1428571428571,0)</f>
      </c>
      <c r="AB154" s="5">
        <v>1.4</v>
      </c>
      <c r="AC154" s="2" t="s">
        <v>132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184</v>
      </c>
      <c r="AQ154" s="8">
        <v>10018.45</v>
      </c>
      <c r="AR154" s="4">
        <v>343</v>
      </c>
      <c r="AS154" s="8">
        <v>19133.86</v>
      </c>
      <c r="AT154" s="7">
        <v>-0.4636</v>
      </c>
      <c r="AU154" s="7">
        <v>-0.4764</v>
      </c>
      <c r="AV154" s="4">
        <v>184</v>
      </c>
      <c r="AW154" s="8">
        <v>10018.45</v>
      </c>
      <c r="AX154" s="4">
        <v>343</v>
      </c>
      <c r="AY154" s="8">
        <v>19133.86</v>
      </c>
      <c r="AZ154" s="7">
        <v>-0.4636</v>
      </c>
      <c r="BA154" s="7">
        <v>-0.4764</v>
      </c>
      <c r="BB154" s="7">
        <v>1</v>
      </c>
      <c r="BC154" s="4">
        <v>184</v>
      </c>
      <c r="BD154" s="8">
        <v>10018.45</v>
      </c>
      <c r="BE154" s="4">
        <v>343</v>
      </c>
      <c r="BF154" s="8">
        <v>19133.86</v>
      </c>
      <c r="BG154" s="7">
        <v>-0.4636</v>
      </c>
      <c r="BH154" s="7">
        <v>-0.4764</v>
      </c>
      <c r="BI154" s="7">
        <v>1</v>
      </c>
      <c r="BJ154" s="4">
        <v>184</v>
      </c>
      <c r="BK154" s="8">
        <v>10018.45</v>
      </c>
      <c r="BL154" s="2" t="s">
        <v>2291</v>
      </c>
      <c r="BM154" s="7">
        <v>1</v>
      </c>
      <c r="BN154" s="7">
        <v>1</v>
      </c>
      <c r="BO154" s="4"/>
      <c r="BP154" s="8"/>
      <c r="BQ154" s="4">
        <v>20</v>
      </c>
      <c r="BR154" s="8">
        <v>1148.2</v>
      </c>
      <c r="BS154" s="7">
        <v>-1</v>
      </c>
      <c r="BT154" s="7">
        <v>-1</v>
      </c>
      <c r="BU154" s="2" t="s">
        <v>558</v>
      </c>
      <c r="BV154" s="2" t="s">
        <v>166</v>
      </c>
      <c r="BW154" s="2" t="s">
        <v>132</v>
      </c>
      <c r="BX154" s="2" t="s">
        <v>1112</v>
      </c>
      <c r="BY154" s="2" t="s">
        <v>142</v>
      </c>
      <c r="BZ154" s="2" t="s">
        <v>132</v>
      </c>
      <c r="CA154" s="4">
        <v>2</v>
      </c>
      <c r="CB154" s="8">
        <v>79.03</v>
      </c>
      <c r="CC154" s="4">
        <v>2</v>
      </c>
      <c r="CD154" s="8">
        <v>110.1</v>
      </c>
      <c r="CE154" s="7"/>
      <c r="CF154" s="7">
        <v>-0.2822</v>
      </c>
      <c r="CG154" s="2" t="s">
        <v>140</v>
      </c>
      <c r="CH154" s="2" t="s">
        <v>129</v>
      </c>
      <c r="CI154" s="2" t="s">
        <v>1429</v>
      </c>
      <c r="CJ154" s="2" t="s">
        <v>2292</v>
      </c>
      <c r="CK154" s="2" t="s">
        <v>142</v>
      </c>
      <c r="CL154" s="2" t="s">
        <v>132</v>
      </c>
      <c r="CM154" s="4">
        <v>60</v>
      </c>
      <c r="CN154" s="8">
        <v>3161.6</v>
      </c>
      <c r="CO154" s="4">
        <v>107</v>
      </c>
      <c r="CP154" s="8">
        <v>5733.92</v>
      </c>
      <c r="CQ154" s="7">
        <v>-0.4393</v>
      </c>
      <c r="CR154" s="7">
        <v>-0.4486</v>
      </c>
      <c r="CS154" s="2" t="s">
        <v>140</v>
      </c>
      <c r="CT154" s="2" t="s">
        <v>129</v>
      </c>
      <c r="CU154" s="2" t="s">
        <v>2243</v>
      </c>
      <c r="CV154" s="2" t="s">
        <v>2293</v>
      </c>
      <c r="CW154" s="2" t="s">
        <v>142</v>
      </c>
      <c r="CX154" s="2" t="s">
        <v>132</v>
      </c>
      <c r="CY154" s="4">
        <v>74</v>
      </c>
      <c r="CZ154" s="8">
        <v>4053.66</v>
      </c>
      <c r="DA154" s="4">
        <v>116</v>
      </c>
      <c r="DB154" s="8">
        <v>6599.24</v>
      </c>
      <c r="DC154" s="7">
        <v>-0.3621</v>
      </c>
      <c r="DD154" s="7">
        <v>-0.3857</v>
      </c>
      <c r="DE154" s="2" t="s">
        <v>140</v>
      </c>
      <c r="DF154" s="2" t="s">
        <v>129</v>
      </c>
      <c r="DG154" s="2" t="s">
        <v>1160</v>
      </c>
      <c r="DH154" s="2" t="s">
        <v>1173</v>
      </c>
      <c r="DI154" s="2" t="s">
        <v>142</v>
      </c>
      <c r="DJ154" s="2" t="s">
        <v>132</v>
      </c>
      <c r="DK154" s="4">
        <v>21</v>
      </c>
      <c r="DL154" s="8">
        <v>1158.99</v>
      </c>
      <c r="DM154" s="4">
        <v>37</v>
      </c>
      <c r="DN154" s="8">
        <v>2042.03</v>
      </c>
      <c r="DO154" s="7">
        <v>-0.4324</v>
      </c>
      <c r="DP154" s="7">
        <v>-0.4324</v>
      </c>
      <c r="DQ154" s="2" t="s">
        <v>140</v>
      </c>
      <c r="DR154" s="2" t="s">
        <v>129</v>
      </c>
      <c r="DS154" s="2" t="s">
        <v>1298</v>
      </c>
      <c r="DT154" s="2" t="s">
        <v>1571</v>
      </c>
      <c r="DU154" s="2" t="s">
        <v>142</v>
      </c>
      <c r="DV154" s="2" t="s">
        <v>132</v>
      </c>
      <c r="DW154" s="4">
        <v>5</v>
      </c>
      <c r="DX154" s="8">
        <v>292.4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2168</v>
      </c>
      <c r="EF154" s="2" t="s">
        <v>2245</v>
      </c>
      <c r="EG154" s="2" t="s">
        <v>142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140</v>
      </c>
      <c r="EP154" s="2" t="s">
        <v>166</v>
      </c>
      <c r="EQ154" s="2" t="s">
        <v>1159</v>
      </c>
      <c r="ER154" s="2" t="s">
        <v>2294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166</v>
      </c>
      <c r="FC154" s="2" t="s">
        <v>1159</v>
      </c>
      <c r="FD154" s="2" t="s">
        <v>2295</v>
      </c>
      <c r="FE154" s="2" t="s">
        <v>142</v>
      </c>
      <c r="FF154" s="2" t="s">
        <v>132</v>
      </c>
      <c r="FG154" s="4"/>
      <c r="FH154" s="8"/>
      <c r="FI154" s="4">
        <v>1</v>
      </c>
      <c r="FJ154" s="8">
        <v>54.94</v>
      </c>
      <c r="FK154" s="7">
        <v>-1</v>
      </c>
      <c r="FL154" s="7">
        <v>-1</v>
      </c>
      <c r="FM154" s="2" t="s">
        <v>140</v>
      </c>
      <c r="FN154" s="2" t="s">
        <v>129</v>
      </c>
      <c r="FO154" s="2" t="s">
        <v>292</v>
      </c>
      <c r="FP154" s="2" t="s">
        <v>546</v>
      </c>
      <c r="FQ154" s="2" t="s">
        <v>142</v>
      </c>
      <c r="FR154" s="2" t="s">
        <v>132</v>
      </c>
      <c r="FS154" s="4">
        <v>6</v>
      </c>
      <c r="FT154" s="8">
        <v>338.18</v>
      </c>
      <c r="FU154" s="4">
        <v>16</v>
      </c>
      <c r="FV154" s="8">
        <v>949.28</v>
      </c>
      <c r="FW154" s="7">
        <v>-0.625</v>
      </c>
      <c r="FX154" s="7">
        <v>-0.6438</v>
      </c>
      <c r="FY154" s="2" t="s">
        <v>140</v>
      </c>
      <c r="FZ154" s="2" t="s">
        <v>129</v>
      </c>
      <c r="GA154" s="2" t="s">
        <v>790</v>
      </c>
      <c r="GB154" s="2" t="s">
        <v>260</v>
      </c>
      <c r="GC154" s="2" t="s">
        <v>142</v>
      </c>
      <c r="GD154" s="2" t="s">
        <v>132</v>
      </c>
      <c r="GE154" s="4">
        <v>2</v>
      </c>
      <c r="GF154" s="8">
        <v>102.4</v>
      </c>
      <c r="GG154" s="4">
        <v>9</v>
      </c>
      <c r="GH154" s="8">
        <v>512.01</v>
      </c>
      <c r="GI154" s="7">
        <v>-0.7778</v>
      </c>
      <c r="GJ154" s="7">
        <v>-0.8</v>
      </c>
      <c r="GK154" s="2" t="s">
        <v>140</v>
      </c>
      <c r="GL154" s="2" t="s">
        <v>129</v>
      </c>
      <c r="GM154" s="2" t="s">
        <v>1423</v>
      </c>
      <c r="GN154" s="2" t="s">
        <v>2296</v>
      </c>
      <c r="GO154" s="2" t="s">
        <v>142</v>
      </c>
      <c r="GP154" s="2" t="s">
        <v>132</v>
      </c>
      <c r="GQ154" s="4">
        <v>2</v>
      </c>
      <c r="GR154" s="8">
        <v>101.64</v>
      </c>
      <c r="GS154" s="4">
        <v>8</v>
      </c>
      <c r="GT154" s="8">
        <v>439.52</v>
      </c>
      <c r="GU154" s="7">
        <v>-0.75</v>
      </c>
      <c r="GV154" s="7">
        <v>-0.7687</v>
      </c>
      <c r="GW154" s="2" t="s">
        <v>140</v>
      </c>
      <c r="GX154" s="2" t="s">
        <v>129</v>
      </c>
      <c r="GY154" s="2" t="s">
        <v>334</v>
      </c>
      <c r="GZ154" s="2" t="s">
        <v>2297</v>
      </c>
      <c r="HA154" s="2" t="s">
        <v>142</v>
      </c>
      <c r="HB154" s="2" t="s">
        <v>132</v>
      </c>
      <c r="HC154" s="4">
        <v>2</v>
      </c>
      <c r="HD154" s="8">
        <v>113.78</v>
      </c>
      <c r="HE154" s="4">
        <v>3</v>
      </c>
      <c r="HF154" s="8">
        <v>170.67</v>
      </c>
      <c r="HG154" s="7">
        <v>-0.3333</v>
      </c>
      <c r="HH154" s="7">
        <v>-0.3333</v>
      </c>
      <c r="HI154" s="2" t="s">
        <v>140</v>
      </c>
      <c r="HJ154" s="2" t="s">
        <v>129</v>
      </c>
      <c r="HK154" s="2" t="s">
        <v>1481</v>
      </c>
      <c r="HL154" s="2" t="s">
        <v>2026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165</v>
      </c>
      <c r="HV154" s="2" t="s">
        <v>129</v>
      </c>
      <c r="HW154" s="2" t="s">
        <v>132</v>
      </c>
      <c r="HX154" s="2" t="s">
        <v>132</v>
      </c>
      <c r="HY154" s="2" t="s">
        <v>142</v>
      </c>
      <c r="HZ154" s="2" t="s">
        <v>132</v>
      </c>
      <c r="IA154" s="4">
        <v>2</v>
      </c>
      <c r="IB154" s="8">
        <v>101.64</v>
      </c>
      <c r="IC154" s="4">
        <v>4</v>
      </c>
      <c r="ID154" s="8">
        <v>219.76</v>
      </c>
      <c r="IE154" s="7">
        <v>-0.5</v>
      </c>
      <c r="IF154" s="7">
        <v>-0.5375</v>
      </c>
      <c r="IG154" s="2" t="s">
        <v>140</v>
      </c>
      <c r="IH154" s="2" t="s">
        <v>166</v>
      </c>
      <c r="II154" s="2" t="s">
        <v>1674</v>
      </c>
      <c r="IJ154" s="2" t="s">
        <v>984</v>
      </c>
      <c r="IK154" s="2" t="s">
        <v>142</v>
      </c>
      <c r="IL154" s="2" t="s">
        <v>132</v>
      </c>
      <c r="IM154" s="4">
        <v>2</v>
      </c>
      <c r="IN154" s="8">
        <v>118.66</v>
      </c>
      <c r="IO154" s="4"/>
      <c r="IP154" s="8"/>
      <c r="IQ154" s="7"/>
      <c r="IR154" s="7"/>
      <c r="IS154" s="2" t="s">
        <v>140</v>
      </c>
      <c r="IT154" s="2" t="s">
        <v>129</v>
      </c>
      <c r="IU154" s="2" t="s">
        <v>363</v>
      </c>
      <c r="IV154" s="2" t="s">
        <v>2298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159</v>
      </c>
      <c r="JF154" s="2" t="s">
        <v>129</v>
      </c>
      <c r="JG154" s="2" t="s">
        <v>132</v>
      </c>
      <c r="JH154" s="2" t="s">
        <v>132</v>
      </c>
      <c r="JI154" s="2" t="s">
        <v>142</v>
      </c>
      <c r="JJ154" s="2" t="s">
        <v>132</v>
      </c>
      <c r="JK154" s="4"/>
      <c r="JL154" s="8"/>
      <c r="JM154" s="4">
        <v>1</v>
      </c>
      <c r="JN154" s="8">
        <v>59.33</v>
      </c>
      <c r="JO154" s="7">
        <v>-1</v>
      </c>
      <c r="JP154" s="7">
        <v>-1</v>
      </c>
      <c r="JQ154" s="2" t="s">
        <v>140</v>
      </c>
      <c r="JR154" s="2" t="s">
        <v>129</v>
      </c>
      <c r="JS154" s="2" t="s">
        <v>341</v>
      </c>
      <c r="JT154" s="2" t="s">
        <v>1246</v>
      </c>
      <c r="JU154" s="2" t="s">
        <v>142</v>
      </c>
      <c r="JV154" s="2" t="s">
        <v>132</v>
      </c>
      <c r="JW154" s="4">
        <v>1</v>
      </c>
      <c r="JX154" s="8">
        <v>109.99</v>
      </c>
      <c r="JY154" s="4"/>
      <c r="JZ154" s="8"/>
      <c r="KA154" s="7"/>
      <c r="KB154" s="7"/>
      <c r="KC154" s="2" t="s">
        <v>140</v>
      </c>
      <c r="KD154" s="2" t="s">
        <v>129</v>
      </c>
      <c r="KE154" s="2" t="s">
        <v>2243</v>
      </c>
      <c r="KF154" s="2" t="s">
        <v>2293</v>
      </c>
      <c r="KG154" s="2" t="s">
        <v>142</v>
      </c>
      <c r="KH154" s="2" t="s">
        <v>132</v>
      </c>
      <c r="KI154" s="4">
        <v>2</v>
      </c>
      <c r="KJ154" s="8">
        <v>118.66</v>
      </c>
      <c r="KK154" s="4"/>
      <c r="KL154" s="8"/>
      <c r="KM154" s="7"/>
      <c r="KN154" s="7"/>
      <c r="KO154" s="2" t="s">
        <v>140</v>
      </c>
      <c r="KP154" s="2" t="s">
        <v>166</v>
      </c>
      <c r="KQ154" s="2" t="s">
        <v>575</v>
      </c>
      <c r="KR154" s="2" t="s">
        <v>263</v>
      </c>
      <c r="KS154" s="2" t="s">
        <v>142</v>
      </c>
      <c r="KT154" s="2" t="s">
        <v>132</v>
      </c>
      <c r="KU154" s="4">
        <v>1</v>
      </c>
      <c r="KV154" s="8">
        <v>57.94</v>
      </c>
      <c r="KW154" s="4">
        <v>17</v>
      </c>
      <c r="KX154" s="8">
        <v>984.98</v>
      </c>
      <c r="KY154" s="7">
        <v>-0.9412</v>
      </c>
      <c r="KZ154" s="7">
        <v>-0.9412</v>
      </c>
      <c r="LA154" s="2" t="s">
        <v>140</v>
      </c>
      <c r="LB154" s="2" t="s">
        <v>177</v>
      </c>
      <c r="LC154" s="2" t="s">
        <v>2299</v>
      </c>
      <c r="LD154" s="2" t="s">
        <v>607</v>
      </c>
      <c r="LE154" s="2" t="s">
        <v>142</v>
      </c>
      <c r="LF154" s="2" t="s">
        <v>132</v>
      </c>
      <c r="LG154" s="4">
        <v>2</v>
      </c>
      <c r="LH154" s="8">
        <v>109.88</v>
      </c>
      <c r="LI154" s="4">
        <v>2</v>
      </c>
      <c r="LJ154" s="8">
        <v>109.88</v>
      </c>
      <c r="LK154" s="7"/>
      <c r="LL154" s="7"/>
      <c r="LM154" s="2" t="s">
        <v>140</v>
      </c>
      <c r="LN154" s="2" t="s">
        <v>129</v>
      </c>
      <c r="LO154" s="2" t="s">
        <v>1430</v>
      </c>
      <c r="LP154" s="2" t="s">
        <v>523</v>
      </c>
      <c r="LQ154" s="2" t="s">
        <v>142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159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140</v>
      </c>
      <c r="MX154" s="2" t="s">
        <v>129</v>
      </c>
      <c r="MY154" s="2" t="s">
        <v>179</v>
      </c>
      <c r="MZ154" s="2" t="s">
        <v>2300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129</v>
      </c>
      <c r="NW154" s="2" t="s">
        <v>132</v>
      </c>
      <c r="NX154" s="2" t="s">
        <v>132</v>
      </c>
      <c r="NY154" s="2" t="s">
        <v>142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178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181</v>
      </c>
      <c r="PF154" s="2" t="s">
        <v>129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178</v>
      </c>
      <c r="PR154" s="2" t="s">
        <v>166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140</v>
      </c>
      <c r="RB154" s="2" t="s">
        <v>166</v>
      </c>
      <c r="RC154" s="2" t="s">
        <v>1322</v>
      </c>
      <c r="RD154" s="2" t="s">
        <v>1492</v>
      </c>
      <c r="RE154" s="2" t="s">
        <v>142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178</v>
      </c>
      <c r="RN154" s="2" t="s">
        <v>129</v>
      </c>
      <c r="RO154" s="2" t="s">
        <v>132</v>
      </c>
      <c r="RP154" s="2" t="s">
        <v>132</v>
      </c>
      <c r="RQ154" s="2" t="s">
        <v>142</v>
      </c>
      <c r="RR154" s="2" t="s">
        <v>183</v>
      </c>
    </row>
    <row r="155">
      <c r="A155" s="2" t="s">
        <v>2301</v>
      </c>
      <c r="B155" s="2" t="s">
        <v>121</v>
      </c>
      <c r="C155" s="2" t="s">
        <v>122</v>
      </c>
      <c r="D155" s="2" t="s">
        <v>1104</v>
      </c>
      <c r="E155" s="2" t="s">
        <v>837</v>
      </c>
      <c r="F155" s="2" t="s">
        <v>2302</v>
      </c>
      <c r="G155" s="2" t="s">
        <v>2302</v>
      </c>
      <c r="H155" s="2" t="s">
        <v>2302</v>
      </c>
      <c r="I155" s="2" t="s">
        <v>1397</v>
      </c>
      <c r="J155" s="2" t="s">
        <v>127</v>
      </c>
      <c r="K155" s="2" t="s">
        <v>1451</v>
      </c>
      <c r="L155" s="3">
        <v>26.91</v>
      </c>
      <c r="M155" s="3">
        <v>28.26</v>
      </c>
      <c r="N155" s="3">
        <v>55.24</v>
      </c>
      <c r="O155" s="2" t="s">
        <v>655</v>
      </c>
      <c r="P155" s="2" t="s">
        <v>422</v>
      </c>
      <c r="Q155" s="2" t="s">
        <v>131</v>
      </c>
      <c r="R155" s="2" t="s">
        <v>132</v>
      </c>
      <c r="S155" s="2" t="s">
        <v>2303</v>
      </c>
      <c r="T155" s="2" t="s">
        <v>132</v>
      </c>
      <c r="U155" s="2" t="s">
        <v>468</v>
      </c>
      <c r="V155" s="2" t="s">
        <v>815</v>
      </c>
      <c r="W155" s="2" t="s">
        <v>247</v>
      </c>
      <c r="X155" s="2" t="s">
        <v>132</v>
      </c>
      <c r="Y155" s="2" t="s">
        <v>1626</v>
      </c>
      <c r="Z155" s="4"/>
      <c r="AA155" s="4">
        <f>=ROUNDDOWN({0},0)</f>
      </c>
      <c r="AB155" s="5">
        <v>3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183</v>
      </c>
      <c r="AQ155" s="8">
        <v>6116.2</v>
      </c>
      <c r="AR155" s="4">
        <v>440</v>
      </c>
      <c r="AS155" s="8">
        <v>14096.71</v>
      </c>
      <c r="AT155" s="7">
        <v>-0.5841</v>
      </c>
      <c r="AU155" s="7">
        <v>-0.5661</v>
      </c>
      <c r="AV155" s="4">
        <v>183</v>
      </c>
      <c r="AW155" s="8">
        <v>6116.2</v>
      </c>
      <c r="AX155" s="4">
        <v>440</v>
      </c>
      <c r="AY155" s="8">
        <v>14096.71</v>
      </c>
      <c r="AZ155" s="7">
        <v>-0.5841</v>
      </c>
      <c r="BA155" s="7">
        <v>-0.5661</v>
      </c>
      <c r="BB155" s="7">
        <v>1</v>
      </c>
      <c r="BC155" s="4">
        <v>183</v>
      </c>
      <c r="BD155" s="8">
        <v>6116.2</v>
      </c>
      <c r="BE155" s="4">
        <v>440</v>
      </c>
      <c r="BF155" s="8">
        <v>14096.71</v>
      </c>
      <c r="BG155" s="7">
        <v>-0.5841</v>
      </c>
      <c r="BH155" s="7">
        <v>-0.5661</v>
      </c>
      <c r="BI155" s="7">
        <v>1</v>
      </c>
      <c r="BJ155" s="4">
        <v>183</v>
      </c>
      <c r="BK155" s="8">
        <v>6116.2</v>
      </c>
      <c r="BL155" s="2" t="s">
        <v>2304</v>
      </c>
      <c r="BM155" s="7">
        <v>1</v>
      </c>
      <c r="BN155" s="7">
        <v>1</v>
      </c>
      <c r="BO155" s="4"/>
      <c r="BP155" s="8"/>
      <c r="BQ155" s="4">
        <v>2</v>
      </c>
      <c r="BR155" s="8">
        <v>67.8</v>
      </c>
      <c r="BS155" s="7">
        <v>-1</v>
      </c>
      <c r="BT155" s="7">
        <v>-1</v>
      </c>
      <c r="BU155" s="2" t="s">
        <v>558</v>
      </c>
      <c r="BV155" s="2" t="s">
        <v>166</v>
      </c>
      <c r="BW155" s="2" t="s">
        <v>132</v>
      </c>
      <c r="BX155" s="2" t="s">
        <v>145</v>
      </c>
      <c r="BY155" s="2" t="s">
        <v>142</v>
      </c>
      <c r="BZ155" s="2" t="s">
        <v>132</v>
      </c>
      <c r="CA155" s="4">
        <v>11</v>
      </c>
      <c r="CB155" s="8">
        <v>255.03</v>
      </c>
      <c r="CC155" s="4">
        <v>9</v>
      </c>
      <c r="CD155" s="8">
        <v>276.06</v>
      </c>
      <c r="CE155" s="7">
        <v>0.2222</v>
      </c>
      <c r="CF155" s="7">
        <v>-0.0762</v>
      </c>
      <c r="CG155" s="2" t="s">
        <v>140</v>
      </c>
      <c r="CH155" s="2" t="s">
        <v>166</v>
      </c>
      <c r="CI155" s="2" t="s">
        <v>1413</v>
      </c>
      <c r="CJ155" s="2" t="s">
        <v>1416</v>
      </c>
      <c r="CK155" s="2" t="s">
        <v>142</v>
      </c>
      <c r="CL155" s="2" t="s">
        <v>132</v>
      </c>
      <c r="CM155" s="4">
        <v>26</v>
      </c>
      <c r="CN155" s="8">
        <v>904.77</v>
      </c>
      <c r="CO155" s="4">
        <v>63</v>
      </c>
      <c r="CP155" s="8">
        <v>2115.27</v>
      </c>
      <c r="CQ155" s="7">
        <v>-0.5873</v>
      </c>
      <c r="CR155" s="7">
        <v>-0.5723</v>
      </c>
      <c r="CS155" s="2" t="s">
        <v>140</v>
      </c>
      <c r="CT155" s="2" t="s">
        <v>166</v>
      </c>
      <c r="CU155" s="2" t="s">
        <v>1415</v>
      </c>
      <c r="CV155" s="2" t="s">
        <v>1272</v>
      </c>
      <c r="CW155" s="2" t="s">
        <v>142</v>
      </c>
      <c r="CX155" s="2" t="s">
        <v>132</v>
      </c>
      <c r="CY155" s="4">
        <v>72</v>
      </c>
      <c r="CZ155" s="8">
        <v>2512.8</v>
      </c>
      <c r="DA155" s="4">
        <v>85</v>
      </c>
      <c r="DB155" s="8">
        <v>2637.04</v>
      </c>
      <c r="DC155" s="7">
        <v>-0.1529</v>
      </c>
      <c r="DD155" s="7">
        <v>-0.0471</v>
      </c>
      <c r="DE155" s="2" t="s">
        <v>140</v>
      </c>
      <c r="DF155" s="2" t="s">
        <v>166</v>
      </c>
      <c r="DG155" s="2" t="s">
        <v>1160</v>
      </c>
      <c r="DH155" s="2" t="s">
        <v>1650</v>
      </c>
      <c r="DI155" s="2" t="s">
        <v>142</v>
      </c>
      <c r="DJ155" s="2" t="s">
        <v>132</v>
      </c>
      <c r="DK155" s="4">
        <v>24</v>
      </c>
      <c r="DL155" s="8">
        <v>744</v>
      </c>
      <c r="DM155" s="4">
        <v>80</v>
      </c>
      <c r="DN155" s="8">
        <v>2480</v>
      </c>
      <c r="DO155" s="7">
        <v>-0.7</v>
      </c>
      <c r="DP155" s="7">
        <v>-0.7</v>
      </c>
      <c r="DQ155" s="2" t="s">
        <v>140</v>
      </c>
      <c r="DR155" s="2" t="s">
        <v>166</v>
      </c>
      <c r="DS155" s="2" t="s">
        <v>1417</v>
      </c>
      <c r="DT155" s="2" t="s">
        <v>2305</v>
      </c>
      <c r="DU155" s="2" t="s">
        <v>142</v>
      </c>
      <c r="DV155" s="2" t="s">
        <v>132</v>
      </c>
      <c r="DW155" s="4">
        <v>3</v>
      </c>
      <c r="DX155" s="8">
        <v>110.97</v>
      </c>
      <c r="DY155" s="4">
        <v>13</v>
      </c>
      <c r="DZ155" s="8">
        <v>443.91</v>
      </c>
      <c r="EA155" s="7">
        <v>-0.7692</v>
      </c>
      <c r="EB155" s="7">
        <v>-0.75</v>
      </c>
      <c r="EC155" s="2" t="s">
        <v>140</v>
      </c>
      <c r="ED155" s="2" t="s">
        <v>166</v>
      </c>
      <c r="EE155" s="2" t="s">
        <v>1419</v>
      </c>
      <c r="EF155" s="2" t="s">
        <v>2306</v>
      </c>
      <c r="EG155" s="2" t="s">
        <v>142</v>
      </c>
      <c r="EH155" s="2" t="s">
        <v>132</v>
      </c>
      <c r="EI155" s="4">
        <v>21</v>
      </c>
      <c r="EJ155" s="8">
        <v>735</v>
      </c>
      <c r="EK155" s="4">
        <v>44</v>
      </c>
      <c r="EL155" s="8">
        <v>1540</v>
      </c>
      <c r="EM155" s="7">
        <v>-0.5227</v>
      </c>
      <c r="EN155" s="7">
        <v>-0.5227</v>
      </c>
      <c r="EO155" s="2" t="s">
        <v>140</v>
      </c>
      <c r="EP155" s="2" t="s">
        <v>166</v>
      </c>
      <c r="EQ155" s="2" t="s">
        <v>1289</v>
      </c>
      <c r="ER155" s="2" t="s">
        <v>2244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166</v>
      </c>
      <c r="FC155" s="2" t="s">
        <v>1421</v>
      </c>
      <c r="FD155" s="2" t="s">
        <v>345</v>
      </c>
      <c r="FE155" s="2" t="s">
        <v>142</v>
      </c>
      <c r="FF155" s="2" t="s">
        <v>132</v>
      </c>
      <c r="FG155" s="4">
        <v>4</v>
      </c>
      <c r="FH155" s="8">
        <v>123</v>
      </c>
      <c r="FI155" s="4">
        <v>6</v>
      </c>
      <c r="FJ155" s="8">
        <v>199.44</v>
      </c>
      <c r="FK155" s="7">
        <v>-0.3333</v>
      </c>
      <c r="FL155" s="7">
        <v>-0.3833</v>
      </c>
      <c r="FM155" s="2" t="s">
        <v>140</v>
      </c>
      <c r="FN155" s="2" t="s">
        <v>166</v>
      </c>
      <c r="FO155" s="2" t="s">
        <v>329</v>
      </c>
      <c r="FP155" s="2" t="s">
        <v>646</v>
      </c>
      <c r="FQ155" s="2" t="s">
        <v>142</v>
      </c>
      <c r="FR155" s="2" t="s">
        <v>132</v>
      </c>
      <c r="FS155" s="4">
        <v>5</v>
      </c>
      <c r="FT155" s="8">
        <v>163.36</v>
      </c>
      <c r="FU155" s="4">
        <v>23</v>
      </c>
      <c r="FV155" s="8">
        <v>780.06</v>
      </c>
      <c r="FW155" s="7">
        <v>-0.7826</v>
      </c>
      <c r="FX155" s="7">
        <v>-0.7906</v>
      </c>
      <c r="FY155" s="2" t="s">
        <v>140</v>
      </c>
      <c r="FZ155" s="2" t="s">
        <v>166</v>
      </c>
      <c r="GA155" s="2" t="s">
        <v>790</v>
      </c>
      <c r="GB155" s="2" t="s">
        <v>1468</v>
      </c>
      <c r="GC155" s="2" t="s">
        <v>142</v>
      </c>
      <c r="GD155" s="2" t="s">
        <v>132</v>
      </c>
      <c r="GE155" s="4">
        <v>3</v>
      </c>
      <c r="GF155" s="8">
        <v>104.73</v>
      </c>
      <c r="GG155" s="4">
        <v>44</v>
      </c>
      <c r="GH155" s="8">
        <v>1283.71</v>
      </c>
      <c r="GI155" s="7">
        <v>-0.9318</v>
      </c>
      <c r="GJ155" s="7">
        <v>-0.9184</v>
      </c>
      <c r="GK155" s="2" t="s">
        <v>140</v>
      </c>
      <c r="GL155" s="2" t="s">
        <v>166</v>
      </c>
      <c r="GM155" s="2" t="s">
        <v>1423</v>
      </c>
      <c r="GN155" s="2" t="s">
        <v>2224</v>
      </c>
      <c r="GO155" s="2" t="s">
        <v>142</v>
      </c>
      <c r="GP155" s="2" t="s">
        <v>132</v>
      </c>
      <c r="GQ155" s="4"/>
      <c r="GR155" s="8"/>
      <c r="GS155" s="4">
        <v>2</v>
      </c>
      <c r="GT155" s="8">
        <v>60.44</v>
      </c>
      <c r="GU155" s="7">
        <v>-1</v>
      </c>
      <c r="GV155" s="7">
        <v>-1</v>
      </c>
      <c r="GW155" s="2" t="s">
        <v>140</v>
      </c>
      <c r="GX155" s="2" t="s">
        <v>166</v>
      </c>
      <c r="GY155" s="2" t="s">
        <v>334</v>
      </c>
      <c r="GZ155" s="2" t="s">
        <v>953</v>
      </c>
      <c r="HA155" s="2" t="s">
        <v>142</v>
      </c>
      <c r="HB155" s="2" t="s">
        <v>132</v>
      </c>
      <c r="HC155" s="4">
        <v>5</v>
      </c>
      <c r="HD155" s="8">
        <v>164.04</v>
      </c>
      <c r="HE155" s="4">
        <v>24</v>
      </c>
      <c r="HF155" s="8">
        <v>786.88</v>
      </c>
      <c r="HG155" s="7">
        <v>-0.7917</v>
      </c>
      <c r="HH155" s="7">
        <v>-0.7915</v>
      </c>
      <c r="HI155" s="2" t="s">
        <v>140</v>
      </c>
      <c r="HJ155" s="2" t="s">
        <v>166</v>
      </c>
      <c r="HK155" s="2" t="s">
        <v>944</v>
      </c>
      <c r="HL155" s="2" t="s">
        <v>153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165</v>
      </c>
      <c r="HV155" s="2" t="s">
        <v>166</v>
      </c>
      <c r="HW155" s="2" t="s">
        <v>132</v>
      </c>
      <c r="HX155" s="2" t="s">
        <v>132</v>
      </c>
      <c r="HY155" s="2" t="s">
        <v>142</v>
      </c>
      <c r="HZ155" s="2" t="s">
        <v>132</v>
      </c>
      <c r="IA155" s="4"/>
      <c r="IB155" s="8"/>
      <c r="IC155" s="4">
        <v>3</v>
      </c>
      <c r="ID155" s="8">
        <v>89.15</v>
      </c>
      <c r="IE155" s="7">
        <v>-1</v>
      </c>
      <c r="IF155" s="7">
        <v>-1</v>
      </c>
      <c r="IG155" s="2" t="s">
        <v>140</v>
      </c>
      <c r="IH155" s="2" t="s">
        <v>166</v>
      </c>
      <c r="II155" s="2" t="s">
        <v>1172</v>
      </c>
      <c r="IJ155" s="2" t="s">
        <v>1173</v>
      </c>
      <c r="IK155" s="2" t="s">
        <v>142</v>
      </c>
      <c r="IL155" s="2" t="s">
        <v>132</v>
      </c>
      <c r="IM155" s="4">
        <v>1</v>
      </c>
      <c r="IN155" s="8">
        <v>35.9</v>
      </c>
      <c r="IO155" s="4">
        <v>1</v>
      </c>
      <c r="IP155" s="8">
        <v>32.63</v>
      </c>
      <c r="IQ155" s="7"/>
      <c r="IR155" s="7">
        <v>0.1002</v>
      </c>
      <c r="IS155" s="2" t="s">
        <v>140</v>
      </c>
      <c r="IT155" s="2" t="s">
        <v>166</v>
      </c>
      <c r="IU155" s="2" t="s">
        <v>1130</v>
      </c>
      <c r="IV155" s="2" t="s">
        <v>447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178</v>
      </c>
      <c r="JF155" s="2" t="s">
        <v>166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>
        <v>1</v>
      </c>
      <c r="JL155" s="8">
        <v>30.52</v>
      </c>
      <c r="JM155" s="4"/>
      <c r="JN155" s="8"/>
      <c r="JO155" s="7"/>
      <c r="JP155" s="7"/>
      <c r="JQ155" s="2" t="s">
        <v>140</v>
      </c>
      <c r="JR155" s="2" t="s">
        <v>166</v>
      </c>
      <c r="JS155" s="2" t="s">
        <v>341</v>
      </c>
      <c r="JT155" s="2" t="s">
        <v>493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166</v>
      </c>
      <c r="KE155" s="2" t="s">
        <v>1415</v>
      </c>
      <c r="KF155" s="2" t="s">
        <v>2307</v>
      </c>
      <c r="KG155" s="2" t="s">
        <v>142</v>
      </c>
      <c r="KH155" s="2" t="s">
        <v>132</v>
      </c>
      <c r="KI155" s="4">
        <v>1</v>
      </c>
      <c r="KJ155" s="8">
        <v>35.9</v>
      </c>
      <c r="KK155" s="4"/>
      <c r="KL155" s="8"/>
      <c r="KM155" s="7"/>
      <c r="KN155" s="7"/>
      <c r="KO155" s="2" t="s">
        <v>140</v>
      </c>
      <c r="KP155" s="2" t="s">
        <v>166</v>
      </c>
      <c r="KQ155" s="2" t="s">
        <v>575</v>
      </c>
      <c r="KR155" s="2" t="s">
        <v>1789</v>
      </c>
      <c r="KS155" s="2" t="s">
        <v>142</v>
      </c>
      <c r="KT155" s="2" t="s">
        <v>132</v>
      </c>
      <c r="KU155" s="4">
        <v>2</v>
      </c>
      <c r="KV155" s="8">
        <v>68.2</v>
      </c>
      <c r="KW155" s="4">
        <v>40</v>
      </c>
      <c r="KX155" s="8">
        <v>1274.1</v>
      </c>
      <c r="KY155" s="7">
        <v>-0.95</v>
      </c>
      <c r="KZ155" s="7">
        <v>-0.9465</v>
      </c>
      <c r="LA155" s="2" t="s">
        <v>140</v>
      </c>
      <c r="LB155" s="2" t="s">
        <v>166</v>
      </c>
      <c r="LC155" s="2" t="s">
        <v>1428</v>
      </c>
      <c r="LD155" s="2" t="s">
        <v>1134</v>
      </c>
      <c r="LE155" s="2" t="s">
        <v>142</v>
      </c>
      <c r="LF155" s="2" t="s">
        <v>132</v>
      </c>
      <c r="LG155" s="4">
        <v>4</v>
      </c>
      <c r="LH155" s="8">
        <v>127.98</v>
      </c>
      <c r="LI155" s="4">
        <v>1</v>
      </c>
      <c r="LJ155" s="8">
        <v>30.22</v>
      </c>
      <c r="LK155" s="7">
        <v>3</v>
      </c>
      <c r="LL155" s="7">
        <v>3.2349</v>
      </c>
      <c r="LM155" s="2" t="s">
        <v>140</v>
      </c>
      <c r="LN155" s="2" t="s">
        <v>166</v>
      </c>
      <c r="LO155" s="2" t="s">
        <v>957</v>
      </c>
      <c r="LP155" s="2" t="s">
        <v>2183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178</v>
      </c>
      <c r="LZ155" s="2" t="s">
        <v>166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159</v>
      </c>
      <c r="ML155" s="2" t="s">
        <v>166</v>
      </c>
      <c r="MM155" s="2" t="s">
        <v>132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140</v>
      </c>
      <c r="MX155" s="2" t="s">
        <v>166</v>
      </c>
      <c r="MY155" s="2" t="s">
        <v>179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178</v>
      </c>
      <c r="NV155" s="2" t="s">
        <v>166</v>
      </c>
      <c r="NW155" s="2" t="s">
        <v>132</v>
      </c>
      <c r="NX155" s="2" t="s">
        <v>132</v>
      </c>
      <c r="NY155" s="2" t="s">
        <v>142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178</v>
      </c>
      <c r="OH155" s="2" t="s">
        <v>166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181</v>
      </c>
      <c r="PF155" s="2" t="s">
        <v>166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178</v>
      </c>
      <c r="PR155" s="2" t="s">
        <v>166</v>
      </c>
      <c r="PS155" s="2" t="s">
        <v>132</v>
      </c>
      <c r="PT155" s="2" t="s">
        <v>132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140</v>
      </c>
      <c r="RB155" s="2" t="s">
        <v>166</v>
      </c>
      <c r="RC155" s="2" t="s">
        <v>957</v>
      </c>
      <c r="RD155" s="2" t="s">
        <v>2139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178</v>
      </c>
      <c r="RN155" s="2" t="s">
        <v>166</v>
      </c>
      <c r="RO155" s="2" t="s">
        <v>132</v>
      </c>
      <c r="RP155" s="2" t="s">
        <v>132</v>
      </c>
      <c r="RQ155" s="2" t="s">
        <v>142</v>
      </c>
      <c r="RR155" s="2" t="s">
        <v>132</v>
      </c>
    </row>
    <row r="156">
      <c r="A156" s="2" t="s">
        <v>2308</v>
      </c>
      <c r="B156" s="2" t="s">
        <v>121</v>
      </c>
      <c r="C156" s="2" t="s">
        <v>122</v>
      </c>
      <c r="D156" s="2" t="s">
        <v>1104</v>
      </c>
      <c r="E156" s="2" t="s">
        <v>837</v>
      </c>
      <c r="F156" s="2" t="s">
        <v>2309</v>
      </c>
      <c r="G156" s="2" t="s">
        <v>2309</v>
      </c>
      <c r="H156" s="2" t="s">
        <v>2309</v>
      </c>
      <c r="I156" s="2" t="s">
        <v>2310</v>
      </c>
      <c r="J156" s="2" t="s">
        <v>127</v>
      </c>
      <c r="K156" s="2" t="s">
        <v>2311</v>
      </c>
      <c r="L156" s="3">
        <v>14</v>
      </c>
      <c r="M156" s="3">
        <v>14.7</v>
      </c>
      <c r="N156" s="3">
        <v>34.99</v>
      </c>
      <c r="O156" s="2" t="s">
        <v>129</v>
      </c>
      <c r="P156" s="2" t="s">
        <v>348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468</v>
      </c>
      <c r="V156" s="2" t="s">
        <v>1008</v>
      </c>
      <c r="W156" s="2" t="s">
        <v>441</v>
      </c>
      <c r="X156" s="2" t="s">
        <v>508</v>
      </c>
      <c r="Y156" s="2" t="s">
        <v>1584</v>
      </c>
      <c r="Z156" s="4">
        <v>42</v>
      </c>
      <c r="AA156" s="4">
        <f>=ROUNDDOWN(7,0)</f>
      </c>
      <c r="AB156" s="5">
        <v>6</v>
      </c>
      <c r="AC156" s="2" t="s">
        <v>1011</v>
      </c>
      <c r="AD156" s="4">
        <v>100</v>
      </c>
      <c r="AE156" s="4">
        <v>100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119</v>
      </c>
      <c r="AQ156" s="8">
        <v>2029.6</v>
      </c>
      <c r="AR156" s="4"/>
      <c r="AS156" s="8"/>
      <c r="AT156" s="7"/>
      <c r="AU156" s="7"/>
      <c r="AV156" s="4">
        <v>119</v>
      </c>
      <c r="AW156" s="8">
        <v>2029.6</v>
      </c>
      <c r="AX156" s="4"/>
      <c r="AY156" s="8"/>
      <c r="AZ156" s="7"/>
      <c r="BA156" s="7"/>
      <c r="BB156" s="7">
        <v>1</v>
      </c>
      <c r="BC156" s="4">
        <v>289</v>
      </c>
      <c r="BD156" s="8">
        <v>4776.43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0.4249</v>
      </c>
      <c r="BJ156" s="4">
        <v>119</v>
      </c>
      <c r="BK156" s="8">
        <v>2029.6</v>
      </c>
      <c r="BL156" s="2" t="s">
        <v>1582</v>
      </c>
      <c r="BM156" s="7">
        <v>1</v>
      </c>
      <c r="BN156" s="7">
        <v>1</v>
      </c>
      <c r="BO156" s="4">
        <v>108</v>
      </c>
      <c r="BP156" s="8">
        <v>1738.8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1504</v>
      </c>
      <c r="BY156" s="2" t="s">
        <v>142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140</v>
      </c>
      <c r="CH156" s="2" t="s">
        <v>129</v>
      </c>
      <c r="CI156" s="2" t="s">
        <v>1583</v>
      </c>
      <c r="CJ156" s="2" t="s">
        <v>1064</v>
      </c>
      <c r="CK156" s="2" t="s">
        <v>142</v>
      </c>
      <c r="CL156" s="2" t="s">
        <v>132</v>
      </c>
      <c r="CM156" s="4">
        <v>3</v>
      </c>
      <c r="CN156" s="8">
        <v>58.13</v>
      </c>
      <c r="CO156" s="4"/>
      <c r="CP156" s="8"/>
      <c r="CQ156" s="7"/>
      <c r="CR156" s="7"/>
      <c r="CS156" s="2" t="s">
        <v>140</v>
      </c>
      <c r="CT156" s="2" t="s">
        <v>129</v>
      </c>
      <c r="CU156" s="2" t="s">
        <v>1594</v>
      </c>
      <c r="CV156" s="2" t="s">
        <v>1752</v>
      </c>
      <c r="CW156" s="2" t="s">
        <v>142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178</v>
      </c>
      <c r="DF156" s="2" t="s">
        <v>129</v>
      </c>
      <c r="DG156" s="2" t="s">
        <v>132</v>
      </c>
      <c r="DH156" s="2" t="s">
        <v>132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140</v>
      </c>
      <c r="DR156" s="2" t="s">
        <v>129</v>
      </c>
      <c r="DS156" s="2" t="s">
        <v>1099</v>
      </c>
      <c r="DT156" s="2" t="s">
        <v>2083</v>
      </c>
      <c r="DU156" s="2" t="s">
        <v>142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140</v>
      </c>
      <c r="ED156" s="2" t="s">
        <v>129</v>
      </c>
      <c r="EE156" s="2" t="s">
        <v>1061</v>
      </c>
      <c r="EF156" s="2" t="s">
        <v>238</v>
      </c>
      <c r="EG156" s="2" t="s">
        <v>142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140</v>
      </c>
      <c r="EP156" s="2" t="s">
        <v>129</v>
      </c>
      <c r="EQ156" s="2" t="s">
        <v>1100</v>
      </c>
      <c r="ER156" s="2" t="s">
        <v>1775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129</v>
      </c>
      <c r="FC156" s="2" t="s">
        <v>502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140</v>
      </c>
      <c r="FN156" s="2" t="s">
        <v>129</v>
      </c>
      <c r="FO156" s="2" t="s">
        <v>156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178</v>
      </c>
      <c r="FZ156" s="2" t="s">
        <v>129</v>
      </c>
      <c r="GA156" s="2" t="s">
        <v>132</v>
      </c>
      <c r="GB156" s="2" t="s">
        <v>132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129</v>
      </c>
      <c r="GM156" s="2" t="s">
        <v>1089</v>
      </c>
      <c r="GN156" s="2" t="s">
        <v>2312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178</v>
      </c>
      <c r="GX156" s="2" t="s">
        <v>129</v>
      </c>
      <c r="GY156" s="2" t="s">
        <v>132</v>
      </c>
      <c r="GZ156" s="2" t="s">
        <v>132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159</v>
      </c>
      <c r="HJ156" s="2" t="s">
        <v>129</v>
      </c>
      <c r="HK156" s="2" t="s">
        <v>132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165</v>
      </c>
      <c r="HV156" s="2" t="s">
        <v>129</v>
      </c>
      <c r="HW156" s="2" t="s">
        <v>132</v>
      </c>
      <c r="HX156" s="2" t="s">
        <v>132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166</v>
      </c>
      <c r="II156" s="2" t="s">
        <v>1589</v>
      </c>
      <c r="IJ156" s="2" t="s">
        <v>132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178</v>
      </c>
      <c r="IT156" s="2" t="s">
        <v>129</v>
      </c>
      <c r="IU156" s="2" t="s">
        <v>132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129</v>
      </c>
      <c r="JG156" s="2" t="s">
        <v>1027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159</v>
      </c>
      <c r="JR156" s="2" t="s">
        <v>129</v>
      </c>
      <c r="JS156" s="2" t="s">
        <v>132</v>
      </c>
      <c r="JT156" s="2" t="s">
        <v>132</v>
      </c>
      <c r="JU156" s="2" t="s">
        <v>142</v>
      </c>
      <c r="JV156" s="2" t="s">
        <v>132</v>
      </c>
      <c r="JW156" s="4">
        <v>8</v>
      </c>
      <c r="JX156" s="8">
        <v>232.67</v>
      </c>
      <c r="JY156" s="4"/>
      <c r="JZ156" s="8"/>
      <c r="KA156" s="7"/>
      <c r="KB156" s="7"/>
      <c r="KC156" s="2" t="s">
        <v>140</v>
      </c>
      <c r="KD156" s="2" t="s">
        <v>129</v>
      </c>
      <c r="KE156" s="2" t="s">
        <v>1594</v>
      </c>
      <c r="KF156" s="2" t="s">
        <v>1614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178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178</v>
      </c>
      <c r="LN156" s="2" t="s">
        <v>129</v>
      </c>
      <c r="LO156" s="2" t="s">
        <v>132</v>
      </c>
      <c r="LP156" s="2" t="s">
        <v>132</v>
      </c>
      <c r="LQ156" s="2" t="s">
        <v>142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178</v>
      </c>
      <c r="LZ156" s="2" t="s">
        <v>166</v>
      </c>
      <c r="MA156" s="2" t="s">
        <v>132</v>
      </c>
      <c r="MB156" s="2" t="s">
        <v>132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159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140</v>
      </c>
      <c r="MX156" s="2" t="s">
        <v>129</v>
      </c>
      <c r="MY156" s="2" t="s">
        <v>179</v>
      </c>
      <c r="MZ156" s="2" t="s">
        <v>1620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178</v>
      </c>
      <c r="NV156" s="2" t="s">
        <v>129</v>
      </c>
      <c r="NW156" s="2" t="s">
        <v>132</v>
      </c>
      <c r="NX156" s="2" t="s">
        <v>132</v>
      </c>
      <c r="NY156" s="2" t="s">
        <v>142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178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178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178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178</v>
      </c>
      <c r="QP156" s="2" t="s">
        <v>129</v>
      </c>
      <c r="QQ156" s="2" t="s">
        <v>132</v>
      </c>
      <c r="QR156" s="2" t="s">
        <v>132</v>
      </c>
      <c r="QS156" s="2" t="s">
        <v>142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132</v>
      </c>
      <c r="RB156" s="2" t="s">
        <v>132</v>
      </c>
      <c r="RC156" s="2" t="s">
        <v>132</v>
      </c>
      <c r="RD156" s="2" t="s">
        <v>132</v>
      </c>
      <c r="RE156" s="2" t="s">
        <v>132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178</v>
      </c>
      <c r="RN156" s="2" t="s">
        <v>129</v>
      </c>
      <c r="RO156" s="2" t="s">
        <v>132</v>
      </c>
      <c r="RP156" s="2" t="s">
        <v>132</v>
      </c>
      <c r="RQ156" s="2" t="s">
        <v>142</v>
      </c>
      <c r="RR156" s="2" t="s">
        <v>183</v>
      </c>
    </row>
    <row r="157">
      <c r="A157" s="2" t="s">
        <v>2313</v>
      </c>
      <c r="B157" s="2" t="s">
        <v>121</v>
      </c>
      <c r="C157" s="2" t="s">
        <v>122</v>
      </c>
      <c r="D157" s="2" t="s">
        <v>1104</v>
      </c>
      <c r="E157" s="2" t="s">
        <v>837</v>
      </c>
      <c r="F157" s="2" t="s">
        <v>2309</v>
      </c>
      <c r="G157" s="2" t="s">
        <v>2309</v>
      </c>
      <c r="H157" s="2" t="s">
        <v>2309</v>
      </c>
      <c r="I157" s="2" t="s">
        <v>2314</v>
      </c>
      <c r="J157" s="2" t="s">
        <v>127</v>
      </c>
      <c r="K157" s="2" t="s">
        <v>2315</v>
      </c>
      <c r="L157" s="3">
        <v>14</v>
      </c>
      <c r="M157" s="3">
        <v>14.7</v>
      </c>
      <c r="N157" s="3">
        <v>34.99</v>
      </c>
      <c r="O157" s="2" t="s">
        <v>129</v>
      </c>
      <c r="P157" s="2" t="s">
        <v>1094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468</v>
      </c>
      <c r="V157" s="2" t="s">
        <v>1008</v>
      </c>
      <c r="W157" s="2" t="s">
        <v>441</v>
      </c>
      <c r="X157" s="2" t="s">
        <v>891</v>
      </c>
      <c r="Y157" s="2" t="s">
        <v>1584</v>
      </c>
      <c r="Z157" s="4">
        <v>211</v>
      </c>
      <c r="AA157" s="4">
        <f>=ROUNDDOWN(105.5,0)</f>
      </c>
      <c r="AB157" s="5">
        <v>2</v>
      </c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46</v>
      </c>
      <c r="AQ157" s="8">
        <v>740.6</v>
      </c>
      <c r="AR157" s="4"/>
      <c r="AS157" s="8"/>
      <c r="AT157" s="7"/>
      <c r="AU157" s="7"/>
      <c r="AV157" s="4">
        <v>46</v>
      </c>
      <c r="AW157" s="8">
        <v>740.6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0.1551</v>
      </c>
      <c r="BJ157" s="4">
        <v>46</v>
      </c>
      <c r="BK157" s="8">
        <v>740.6</v>
      </c>
      <c r="BL157" s="2" t="s">
        <v>1605</v>
      </c>
      <c r="BM157" s="7">
        <v>1</v>
      </c>
      <c r="BN157" s="7">
        <v>1</v>
      </c>
      <c r="BO157" s="4">
        <v>46</v>
      </c>
      <c r="BP157" s="8">
        <v>740.6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132</v>
      </c>
      <c r="BX157" s="2" t="s">
        <v>1504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129</v>
      </c>
      <c r="CI157" s="2" t="s">
        <v>1583</v>
      </c>
      <c r="CJ157" s="2" t="s">
        <v>132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129</v>
      </c>
      <c r="CU157" s="2" t="s">
        <v>1594</v>
      </c>
      <c r="CV157" s="2" t="s">
        <v>1179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178</v>
      </c>
      <c r="DF157" s="2" t="s">
        <v>129</v>
      </c>
      <c r="DG157" s="2" t="s">
        <v>132</v>
      </c>
      <c r="DH157" s="2" t="s">
        <v>132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140</v>
      </c>
      <c r="DR157" s="2" t="s">
        <v>129</v>
      </c>
      <c r="DS157" s="2" t="s">
        <v>1099</v>
      </c>
      <c r="DT157" s="2" t="s">
        <v>132</v>
      </c>
      <c r="DU157" s="2" t="s">
        <v>142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1061</v>
      </c>
      <c r="EF157" s="2" t="s">
        <v>132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1100</v>
      </c>
      <c r="ER157" s="2" t="s">
        <v>1775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502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129</v>
      </c>
      <c r="FO157" s="2" t="s">
        <v>156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178</v>
      </c>
      <c r="FZ157" s="2" t="s">
        <v>129</v>
      </c>
      <c r="GA157" s="2" t="s">
        <v>132</v>
      </c>
      <c r="GB157" s="2" t="s">
        <v>132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140</v>
      </c>
      <c r="GL157" s="2" t="s">
        <v>129</v>
      </c>
      <c r="GM157" s="2" t="s">
        <v>1089</v>
      </c>
      <c r="GN157" s="2" t="s">
        <v>1179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178</v>
      </c>
      <c r="GX157" s="2" t="s">
        <v>129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181</v>
      </c>
      <c r="HJ157" s="2" t="s">
        <v>129</v>
      </c>
      <c r="HK157" s="2" t="s">
        <v>132</v>
      </c>
      <c r="HL157" s="2" t="s">
        <v>132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165</v>
      </c>
      <c r="HV157" s="2" t="s">
        <v>129</v>
      </c>
      <c r="HW157" s="2" t="s">
        <v>132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166</v>
      </c>
      <c r="II157" s="2" t="s">
        <v>1589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178</v>
      </c>
      <c r="IT157" s="2" t="s">
        <v>129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1027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159</v>
      </c>
      <c r="JR157" s="2" t="s">
        <v>129</v>
      </c>
      <c r="JS157" s="2" t="s">
        <v>132</v>
      </c>
      <c r="JT157" s="2" t="s">
        <v>132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129</v>
      </c>
      <c r="KE157" s="2" t="s">
        <v>1594</v>
      </c>
      <c r="KF157" s="2" t="s">
        <v>2316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178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178</v>
      </c>
      <c r="LN157" s="2" t="s">
        <v>129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178</v>
      </c>
      <c r="LZ157" s="2" t="s">
        <v>166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159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140</v>
      </c>
      <c r="MX157" s="2" t="s">
        <v>129</v>
      </c>
      <c r="MY157" s="2" t="s">
        <v>179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178</v>
      </c>
      <c r="NV157" s="2" t="s">
        <v>129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178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181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178</v>
      </c>
      <c r="QD157" s="2" t="s">
        <v>129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178</v>
      </c>
      <c r="QP157" s="2" t="s">
        <v>129</v>
      </c>
      <c r="QQ157" s="2" t="s">
        <v>132</v>
      </c>
      <c r="QR157" s="2" t="s">
        <v>132</v>
      </c>
      <c r="QS157" s="2" t="s">
        <v>142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178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183</v>
      </c>
    </row>
    <row r="158">
      <c r="A158" s="2" t="s">
        <v>2317</v>
      </c>
      <c r="B158" s="2" t="s">
        <v>121</v>
      </c>
      <c r="C158" s="2" t="s">
        <v>122</v>
      </c>
      <c r="D158" s="2" t="s">
        <v>1104</v>
      </c>
      <c r="E158" s="2" t="s">
        <v>837</v>
      </c>
      <c r="F158" s="2" t="s">
        <v>2309</v>
      </c>
      <c r="G158" s="2" t="s">
        <v>2309</v>
      </c>
      <c r="H158" s="2" t="s">
        <v>2309</v>
      </c>
      <c r="I158" s="2" t="s">
        <v>2318</v>
      </c>
      <c r="J158" s="2" t="s">
        <v>127</v>
      </c>
      <c r="K158" s="2" t="s">
        <v>2319</v>
      </c>
      <c r="L158" s="3">
        <v>14</v>
      </c>
      <c r="M158" s="3">
        <v>14.7</v>
      </c>
      <c r="N158" s="3">
        <v>34.99</v>
      </c>
      <c r="O158" s="2" t="s">
        <v>129</v>
      </c>
      <c r="P158" s="2" t="s">
        <v>640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468</v>
      </c>
      <c r="V158" s="2" t="s">
        <v>1008</v>
      </c>
      <c r="W158" s="2" t="s">
        <v>441</v>
      </c>
      <c r="X158" s="2" t="s">
        <v>136</v>
      </c>
      <c r="Y158" s="2" t="s">
        <v>1584</v>
      </c>
      <c r="Z158" s="4">
        <v>80</v>
      </c>
      <c r="AA158" s="4">
        <f>=ROUNDDOWN(80,0)</f>
      </c>
      <c r="AB158" s="5">
        <v>1</v>
      </c>
      <c r="AC158" s="2" t="s">
        <v>132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42</v>
      </c>
      <c r="AQ158" s="8">
        <v>674.8</v>
      </c>
      <c r="AR158" s="4"/>
      <c r="AS158" s="8"/>
      <c r="AT158" s="7"/>
      <c r="AU158" s="7"/>
      <c r="AV158" s="4">
        <v>42</v>
      </c>
      <c r="AW158" s="8">
        <v>674.8</v>
      </c>
      <c r="AX158" s="4"/>
      <c r="AY158" s="8"/>
      <c r="AZ158" s="7"/>
      <c r="BA158" s="7"/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0.1413</v>
      </c>
      <c r="BJ158" s="4">
        <v>42</v>
      </c>
      <c r="BK158" s="8">
        <v>674.8</v>
      </c>
      <c r="BL158" s="2" t="s">
        <v>1770</v>
      </c>
      <c r="BM158" s="7">
        <v>1</v>
      </c>
      <c r="BN158" s="7">
        <v>1</v>
      </c>
      <c r="BO158" s="4">
        <v>41</v>
      </c>
      <c r="BP158" s="8">
        <v>660.1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1504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1583</v>
      </c>
      <c r="CJ158" s="2" t="s">
        <v>1064</v>
      </c>
      <c r="CK158" s="2" t="s">
        <v>142</v>
      </c>
      <c r="CL158" s="2" t="s">
        <v>132</v>
      </c>
      <c r="CM158" s="4">
        <v>1</v>
      </c>
      <c r="CN158" s="8">
        <v>14.7</v>
      </c>
      <c r="CO158" s="4"/>
      <c r="CP158" s="8"/>
      <c r="CQ158" s="7"/>
      <c r="CR158" s="7"/>
      <c r="CS158" s="2" t="s">
        <v>140</v>
      </c>
      <c r="CT158" s="2" t="s">
        <v>129</v>
      </c>
      <c r="CU158" s="2" t="s">
        <v>1594</v>
      </c>
      <c r="CV158" s="2" t="s">
        <v>1754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178</v>
      </c>
      <c r="DF158" s="2" t="s">
        <v>129</v>
      </c>
      <c r="DG158" s="2" t="s">
        <v>132</v>
      </c>
      <c r="DH158" s="2" t="s">
        <v>132</v>
      </c>
      <c r="DI158" s="2" t="s">
        <v>142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140</v>
      </c>
      <c r="DR158" s="2" t="s">
        <v>129</v>
      </c>
      <c r="DS158" s="2" t="s">
        <v>1099</v>
      </c>
      <c r="DT158" s="2" t="s">
        <v>1745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129</v>
      </c>
      <c r="EE158" s="2" t="s">
        <v>1061</v>
      </c>
      <c r="EF158" s="2" t="s">
        <v>132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1100</v>
      </c>
      <c r="ER158" s="2" t="s">
        <v>1586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129</v>
      </c>
      <c r="FC158" s="2" t="s">
        <v>502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129</v>
      </c>
      <c r="FO158" s="2" t="s">
        <v>156</v>
      </c>
      <c r="FP158" s="2" t="s">
        <v>132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178</v>
      </c>
      <c r="FZ158" s="2" t="s">
        <v>129</v>
      </c>
      <c r="GA158" s="2" t="s">
        <v>132</v>
      </c>
      <c r="GB158" s="2" t="s">
        <v>132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129</v>
      </c>
      <c r="GM158" s="2" t="s">
        <v>1089</v>
      </c>
      <c r="GN158" s="2" t="s">
        <v>238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178</v>
      </c>
      <c r="GX158" s="2" t="s">
        <v>129</v>
      </c>
      <c r="GY158" s="2" t="s">
        <v>132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178</v>
      </c>
      <c r="HJ158" s="2" t="s">
        <v>129</v>
      </c>
      <c r="HK158" s="2" t="s">
        <v>132</v>
      </c>
      <c r="HL158" s="2" t="s">
        <v>132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165</v>
      </c>
      <c r="HV158" s="2" t="s">
        <v>129</v>
      </c>
      <c r="HW158" s="2" t="s">
        <v>132</v>
      </c>
      <c r="HX158" s="2" t="s">
        <v>132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166</v>
      </c>
      <c r="II158" s="2" t="s">
        <v>1589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178</v>
      </c>
      <c r="IT158" s="2" t="s">
        <v>129</v>
      </c>
      <c r="IU158" s="2" t="s">
        <v>132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1027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159</v>
      </c>
      <c r="JR158" s="2" t="s">
        <v>129</v>
      </c>
      <c r="JS158" s="2" t="s">
        <v>132</v>
      </c>
      <c r="JT158" s="2" t="s">
        <v>132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140</v>
      </c>
      <c r="KD158" s="2" t="s">
        <v>129</v>
      </c>
      <c r="KE158" s="2" t="s">
        <v>1594</v>
      </c>
      <c r="KF158" s="2" t="s">
        <v>2283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178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178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178</v>
      </c>
      <c r="LZ158" s="2" t="s">
        <v>166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159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140</v>
      </c>
      <c r="MX158" s="2" t="s">
        <v>129</v>
      </c>
      <c r="MY158" s="2" t="s">
        <v>179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178</v>
      </c>
      <c r="NV158" s="2" t="s">
        <v>129</v>
      </c>
      <c r="NW158" s="2" t="s">
        <v>132</v>
      </c>
      <c r="NX158" s="2" t="s">
        <v>132</v>
      </c>
      <c r="NY158" s="2" t="s">
        <v>142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178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178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178</v>
      </c>
      <c r="QD158" s="2" t="s">
        <v>129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178</v>
      </c>
      <c r="QP158" s="2" t="s">
        <v>129</v>
      </c>
      <c r="QQ158" s="2" t="s">
        <v>132</v>
      </c>
      <c r="QR158" s="2" t="s">
        <v>132</v>
      </c>
      <c r="QS158" s="2" t="s">
        <v>142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178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183</v>
      </c>
    </row>
    <row r="159">
      <c r="A159" s="2" t="s">
        <v>2320</v>
      </c>
      <c r="B159" s="2" t="s">
        <v>121</v>
      </c>
      <c r="C159" s="2" t="s">
        <v>122</v>
      </c>
      <c r="D159" s="2" t="s">
        <v>1104</v>
      </c>
      <c r="E159" s="2" t="s">
        <v>837</v>
      </c>
      <c r="F159" s="2" t="s">
        <v>2309</v>
      </c>
      <c r="G159" s="2" t="s">
        <v>2309</v>
      </c>
      <c r="H159" s="2" t="s">
        <v>2309</v>
      </c>
      <c r="I159" s="2" t="s">
        <v>2321</v>
      </c>
      <c r="J159" s="2" t="s">
        <v>127</v>
      </c>
      <c r="K159" s="2" t="s">
        <v>2322</v>
      </c>
      <c r="L159" s="3">
        <v>14</v>
      </c>
      <c r="M159" s="3">
        <v>14.7</v>
      </c>
      <c r="N159" s="3">
        <v>34.99</v>
      </c>
      <c r="O159" s="2" t="s">
        <v>129</v>
      </c>
      <c r="P159" s="2" t="s">
        <v>640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468</v>
      </c>
      <c r="V159" s="2" t="s">
        <v>1008</v>
      </c>
      <c r="W159" s="2" t="s">
        <v>441</v>
      </c>
      <c r="X159" s="2" t="s">
        <v>136</v>
      </c>
      <c r="Y159" s="2" t="s">
        <v>1584</v>
      </c>
      <c r="Z159" s="4">
        <v>86</v>
      </c>
      <c r="AA159" s="4">
        <f>=ROUNDDOWN(107.5,0)</f>
      </c>
      <c r="AB159" s="5">
        <v>0.8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31</v>
      </c>
      <c r="AQ159" s="8">
        <v>497.7</v>
      </c>
      <c r="AR159" s="4"/>
      <c r="AS159" s="8"/>
      <c r="AT159" s="7"/>
      <c r="AU159" s="7"/>
      <c r="AV159" s="4">
        <v>31</v>
      </c>
      <c r="AW159" s="8">
        <v>497.7</v>
      </c>
      <c r="AX159" s="4"/>
      <c r="AY159" s="8"/>
      <c r="AZ159" s="7"/>
      <c r="BA159" s="7"/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0.1042</v>
      </c>
      <c r="BJ159" s="4">
        <v>31</v>
      </c>
      <c r="BK159" s="8">
        <v>497.7</v>
      </c>
      <c r="BL159" s="2" t="s">
        <v>1770</v>
      </c>
      <c r="BM159" s="7">
        <v>1</v>
      </c>
      <c r="BN159" s="7">
        <v>1</v>
      </c>
      <c r="BO159" s="4">
        <v>30</v>
      </c>
      <c r="BP159" s="8">
        <v>483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132</v>
      </c>
      <c r="BX159" s="2" t="s">
        <v>1504</v>
      </c>
      <c r="BY159" s="2" t="s">
        <v>142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129</v>
      </c>
      <c r="CI159" s="2" t="s">
        <v>1583</v>
      </c>
      <c r="CJ159" s="2" t="s">
        <v>1064</v>
      </c>
      <c r="CK159" s="2" t="s">
        <v>142</v>
      </c>
      <c r="CL159" s="2" t="s">
        <v>132</v>
      </c>
      <c r="CM159" s="4">
        <v>1</v>
      </c>
      <c r="CN159" s="8">
        <v>14.7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1594</v>
      </c>
      <c r="CV159" s="2" t="s">
        <v>1754</v>
      </c>
      <c r="CW159" s="2" t="s">
        <v>142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178</v>
      </c>
      <c r="DF159" s="2" t="s">
        <v>129</v>
      </c>
      <c r="DG159" s="2" t="s">
        <v>132</v>
      </c>
      <c r="DH159" s="2" t="s">
        <v>132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129</v>
      </c>
      <c r="DS159" s="2" t="s">
        <v>1099</v>
      </c>
      <c r="DT159" s="2" t="s">
        <v>132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1061</v>
      </c>
      <c r="EF159" s="2" t="s">
        <v>132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129</v>
      </c>
      <c r="EQ159" s="2" t="s">
        <v>1100</v>
      </c>
      <c r="ER159" s="2" t="s">
        <v>1618</v>
      </c>
      <c r="ES159" s="2" t="s">
        <v>142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140</v>
      </c>
      <c r="FB159" s="2" t="s">
        <v>129</v>
      </c>
      <c r="FC159" s="2" t="s">
        <v>502</v>
      </c>
      <c r="FD159" s="2" t="s">
        <v>132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129</v>
      </c>
      <c r="FO159" s="2" t="s">
        <v>156</v>
      </c>
      <c r="FP159" s="2" t="s">
        <v>132</v>
      </c>
      <c r="FQ159" s="2" t="s">
        <v>142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178</v>
      </c>
      <c r="FZ159" s="2" t="s">
        <v>129</v>
      </c>
      <c r="GA159" s="2" t="s">
        <v>132</v>
      </c>
      <c r="GB159" s="2" t="s">
        <v>132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129</v>
      </c>
      <c r="GM159" s="2" t="s">
        <v>1089</v>
      </c>
      <c r="GN159" s="2" t="s">
        <v>238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178</v>
      </c>
      <c r="GX159" s="2" t="s">
        <v>129</v>
      </c>
      <c r="GY159" s="2" t="s">
        <v>132</v>
      </c>
      <c r="GZ159" s="2" t="s">
        <v>132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178</v>
      </c>
      <c r="HJ159" s="2" t="s">
        <v>129</v>
      </c>
      <c r="HK159" s="2" t="s">
        <v>132</v>
      </c>
      <c r="HL159" s="2" t="s">
        <v>132</v>
      </c>
      <c r="HM159" s="2" t="s">
        <v>142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165</v>
      </c>
      <c r="HV159" s="2" t="s">
        <v>129</v>
      </c>
      <c r="HW159" s="2" t="s">
        <v>132</v>
      </c>
      <c r="HX159" s="2" t="s">
        <v>132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166</v>
      </c>
      <c r="II159" s="2" t="s">
        <v>1589</v>
      </c>
      <c r="IJ159" s="2" t="s">
        <v>132</v>
      </c>
      <c r="IK159" s="2" t="s">
        <v>142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178</v>
      </c>
      <c r="IT159" s="2" t="s">
        <v>129</v>
      </c>
      <c r="IU159" s="2" t="s">
        <v>132</v>
      </c>
      <c r="IV159" s="2" t="s">
        <v>132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1027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159</v>
      </c>
      <c r="JR159" s="2" t="s">
        <v>129</v>
      </c>
      <c r="JS159" s="2" t="s">
        <v>132</v>
      </c>
      <c r="JT159" s="2" t="s">
        <v>132</v>
      </c>
      <c r="JU159" s="2" t="s">
        <v>142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129</v>
      </c>
      <c r="KE159" s="2" t="s">
        <v>1594</v>
      </c>
      <c r="KF159" s="2" t="s">
        <v>1101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178</v>
      </c>
      <c r="KP159" s="2" t="s">
        <v>129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178</v>
      </c>
      <c r="LN159" s="2" t="s">
        <v>129</v>
      </c>
      <c r="LO159" s="2" t="s">
        <v>132</v>
      </c>
      <c r="LP159" s="2" t="s">
        <v>132</v>
      </c>
      <c r="LQ159" s="2" t="s">
        <v>142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178</v>
      </c>
      <c r="LZ159" s="2" t="s">
        <v>166</v>
      </c>
      <c r="MA159" s="2" t="s">
        <v>132</v>
      </c>
      <c r="MB159" s="2" t="s">
        <v>132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159</v>
      </c>
      <c r="ML159" s="2" t="s">
        <v>129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140</v>
      </c>
      <c r="MX159" s="2" t="s">
        <v>129</v>
      </c>
      <c r="MY159" s="2" t="s">
        <v>179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129</v>
      </c>
      <c r="NW159" s="2" t="s">
        <v>132</v>
      </c>
      <c r="NX159" s="2" t="s">
        <v>132</v>
      </c>
      <c r="NY159" s="2" t="s">
        <v>142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178</v>
      </c>
      <c r="OH159" s="2" t="s">
        <v>129</v>
      </c>
      <c r="OI159" s="2" t="s">
        <v>132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178</v>
      </c>
      <c r="PF159" s="2" t="s">
        <v>129</v>
      </c>
      <c r="PG159" s="2" t="s">
        <v>132</v>
      </c>
      <c r="PH159" s="2" t="s">
        <v>132</v>
      </c>
      <c r="PI159" s="2" t="s">
        <v>142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178</v>
      </c>
      <c r="QD159" s="2" t="s">
        <v>129</v>
      </c>
      <c r="QE159" s="2" t="s">
        <v>132</v>
      </c>
      <c r="QF159" s="2" t="s">
        <v>132</v>
      </c>
      <c r="QG159" s="2" t="s">
        <v>142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178</v>
      </c>
      <c r="QP159" s="2" t="s">
        <v>129</v>
      </c>
      <c r="QQ159" s="2" t="s">
        <v>132</v>
      </c>
      <c r="QR159" s="2" t="s">
        <v>132</v>
      </c>
      <c r="QS159" s="2" t="s">
        <v>142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178</v>
      </c>
      <c r="RN159" s="2" t="s">
        <v>129</v>
      </c>
      <c r="RO159" s="2" t="s">
        <v>132</v>
      </c>
      <c r="RP159" s="2" t="s">
        <v>132</v>
      </c>
      <c r="RQ159" s="2" t="s">
        <v>142</v>
      </c>
      <c r="RR159" s="2" t="s">
        <v>183</v>
      </c>
    </row>
    <row r="160">
      <c r="A160" s="2" t="s">
        <v>2323</v>
      </c>
      <c r="B160" s="2" t="s">
        <v>121</v>
      </c>
      <c r="C160" s="2" t="s">
        <v>122</v>
      </c>
      <c r="D160" s="2" t="s">
        <v>1104</v>
      </c>
      <c r="E160" s="2" t="s">
        <v>837</v>
      </c>
      <c r="F160" s="2" t="s">
        <v>2309</v>
      </c>
      <c r="G160" s="2" t="s">
        <v>2309</v>
      </c>
      <c r="H160" s="2" t="s">
        <v>2309</v>
      </c>
      <c r="I160" s="2" t="s">
        <v>2324</v>
      </c>
      <c r="J160" s="2" t="s">
        <v>127</v>
      </c>
      <c r="K160" s="2" t="s">
        <v>2325</v>
      </c>
      <c r="L160" s="3">
        <v>14</v>
      </c>
      <c r="M160" s="3">
        <v>14.7</v>
      </c>
      <c r="N160" s="3">
        <v>34.99</v>
      </c>
      <c r="O160" s="2" t="s">
        <v>129</v>
      </c>
      <c r="P160" s="2" t="s">
        <v>640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468</v>
      </c>
      <c r="V160" s="2" t="s">
        <v>1008</v>
      </c>
      <c r="W160" s="2" t="s">
        <v>441</v>
      </c>
      <c r="X160" s="2" t="s">
        <v>136</v>
      </c>
      <c r="Y160" s="2" t="s">
        <v>1584</v>
      </c>
      <c r="Z160" s="4">
        <v>90</v>
      </c>
      <c r="AA160" s="4">
        <f>=ROUNDDOWN(100,0)</f>
      </c>
      <c r="AB160" s="5">
        <v>0.9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23</v>
      </c>
      <c r="AQ160" s="8">
        <v>382.93</v>
      </c>
      <c r="AR160" s="4"/>
      <c r="AS160" s="8"/>
      <c r="AT160" s="7"/>
      <c r="AU160" s="7"/>
      <c r="AV160" s="4">
        <v>23</v>
      </c>
      <c r="AW160" s="8">
        <v>382.93</v>
      </c>
      <c r="AX160" s="4"/>
      <c r="AY160" s="8"/>
      <c r="AZ160" s="7"/>
      <c r="BA160" s="7"/>
      <c r="BB160" s="7">
        <v>1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0.0802</v>
      </c>
      <c r="BJ160" s="4">
        <v>23</v>
      </c>
      <c r="BK160" s="8">
        <v>382.93</v>
      </c>
      <c r="BL160" s="2" t="s">
        <v>1770</v>
      </c>
      <c r="BM160" s="7">
        <v>1</v>
      </c>
      <c r="BN160" s="7">
        <v>1</v>
      </c>
      <c r="BO160" s="4">
        <v>22</v>
      </c>
      <c r="BP160" s="8">
        <v>354.2</v>
      </c>
      <c r="BQ160" s="4"/>
      <c r="BR160" s="8"/>
      <c r="BS160" s="7"/>
      <c r="BT160" s="7"/>
      <c r="BU160" s="2" t="s">
        <v>140</v>
      </c>
      <c r="BV160" s="2" t="s">
        <v>129</v>
      </c>
      <c r="BW160" s="2" t="s">
        <v>132</v>
      </c>
      <c r="BX160" s="2" t="s">
        <v>1504</v>
      </c>
      <c r="BY160" s="2" t="s">
        <v>142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140</v>
      </c>
      <c r="CH160" s="2" t="s">
        <v>129</v>
      </c>
      <c r="CI160" s="2" t="s">
        <v>1583</v>
      </c>
      <c r="CJ160" s="2" t="s">
        <v>1090</v>
      </c>
      <c r="CK160" s="2" t="s">
        <v>142</v>
      </c>
      <c r="CL160" s="2" t="s">
        <v>132</v>
      </c>
      <c r="CM160" s="4">
        <v>1</v>
      </c>
      <c r="CN160" s="8">
        <v>28.73</v>
      </c>
      <c r="CO160" s="4"/>
      <c r="CP160" s="8"/>
      <c r="CQ160" s="7"/>
      <c r="CR160" s="7"/>
      <c r="CS160" s="2" t="s">
        <v>140</v>
      </c>
      <c r="CT160" s="2" t="s">
        <v>129</v>
      </c>
      <c r="CU160" s="2" t="s">
        <v>1594</v>
      </c>
      <c r="CV160" s="2" t="s">
        <v>1747</v>
      </c>
      <c r="CW160" s="2" t="s">
        <v>142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178</v>
      </c>
      <c r="DF160" s="2" t="s">
        <v>129</v>
      </c>
      <c r="DG160" s="2" t="s">
        <v>132</v>
      </c>
      <c r="DH160" s="2" t="s">
        <v>132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129</v>
      </c>
      <c r="DS160" s="2" t="s">
        <v>1099</v>
      </c>
      <c r="DT160" s="2" t="s">
        <v>578</v>
      </c>
      <c r="DU160" s="2" t="s">
        <v>142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140</v>
      </c>
      <c r="ED160" s="2" t="s">
        <v>129</v>
      </c>
      <c r="EE160" s="2" t="s">
        <v>1061</v>
      </c>
      <c r="EF160" s="2" t="s">
        <v>132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1100</v>
      </c>
      <c r="ER160" s="2" t="s">
        <v>2312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129</v>
      </c>
      <c r="FC160" s="2" t="s">
        <v>502</v>
      </c>
      <c r="FD160" s="2" t="s">
        <v>132</v>
      </c>
      <c r="FE160" s="2" t="s">
        <v>142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140</v>
      </c>
      <c r="FN160" s="2" t="s">
        <v>129</v>
      </c>
      <c r="FO160" s="2" t="s">
        <v>156</v>
      </c>
      <c r="FP160" s="2" t="s">
        <v>132</v>
      </c>
      <c r="FQ160" s="2" t="s">
        <v>142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178</v>
      </c>
      <c r="FZ160" s="2" t="s">
        <v>129</v>
      </c>
      <c r="GA160" s="2" t="s">
        <v>132</v>
      </c>
      <c r="GB160" s="2" t="s">
        <v>132</v>
      </c>
      <c r="GC160" s="2" t="s">
        <v>142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1089</v>
      </c>
      <c r="GN160" s="2" t="s">
        <v>1102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178</v>
      </c>
      <c r="GX160" s="2" t="s">
        <v>129</v>
      </c>
      <c r="GY160" s="2" t="s">
        <v>132</v>
      </c>
      <c r="GZ160" s="2" t="s">
        <v>132</v>
      </c>
      <c r="HA160" s="2" t="s">
        <v>142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178</v>
      </c>
      <c r="HJ160" s="2" t="s">
        <v>129</v>
      </c>
      <c r="HK160" s="2" t="s">
        <v>132</v>
      </c>
      <c r="HL160" s="2" t="s">
        <v>132</v>
      </c>
      <c r="HM160" s="2" t="s">
        <v>142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165</v>
      </c>
      <c r="HV160" s="2" t="s">
        <v>129</v>
      </c>
      <c r="HW160" s="2" t="s">
        <v>132</v>
      </c>
      <c r="HX160" s="2" t="s">
        <v>132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166</v>
      </c>
      <c r="II160" s="2" t="s">
        <v>1589</v>
      </c>
      <c r="IJ160" s="2" t="s">
        <v>132</v>
      </c>
      <c r="IK160" s="2" t="s">
        <v>142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178</v>
      </c>
      <c r="IT160" s="2" t="s">
        <v>129</v>
      </c>
      <c r="IU160" s="2" t="s">
        <v>132</v>
      </c>
      <c r="IV160" s="2" t="s">
        <v>132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129</v>
      </c>
      <c r="JG160" s="2" t="s">
        <v>1027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159</v>
      </c>
      <c r="JR160" s="2" t="s">
        <v>129</v>
      </c>
      <c r="JS160" s="2" t="s">
        <v>132</v>
      </c>
      <c r="JT160" s="2" t="s">
        <v>132</v>
      </c>
      <c r="JU160" s="2" t="s">
        <v>142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129</v>
      </c>
      <c r="KE160" s="2" t="s">
        <v>1594</v>
      </c>
      <c r="KF160" s="2" t="s">
        <v>1756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178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178</v>
      </c>
      <c r="LN160" s="2" t="s">
        <v>129</v>
      </c>
      <c r="LO160" s="2" t="s">
        <v>132</v>
      </c>
      <c r="LP160" s="2" t="s">
        <v>132</v>
      </c>
      <c r="LQ160" s="2" t="s">
        <v>142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178</v>
      </c>
      <c r="LZ160" s="2" t="s">
        <v>166</v>
      </c>
      <c r="MA160" s="2" t="s">
        <v>132</v>
      </c>
      <c r="MB160" s="2" t="s">
        <v>132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159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140</v>
      </c>
      <c r="MX160" s="2" t="s">
        <v>129</v>
      </c>
      <c r="MY160" s="2" t="s">
        <v>179</v>
      </c>
      <c r="MZ160" s="2" t="s">
        <v>2326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178</v>
      </c>
      <c r="NV160" s="2" t="s">
        <v>129</v>
      </c>
      <c r="NW160" s="2" t="s">
        <v>132</v>
      </c>
      <c r="NX160" s="2" t="s">
        <v>132</v>
      </c>
      <c r="NY160" s="2" t="s">
        <v>142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178</v>
      </c>
      <c r="OH160" s="2" t="s">
        <v>129</v>
      </c>
      <c r="OI160" s="2" t="s">
        <v>132</v>
      </c>
      <c r="OJ160" s="2" t="s">
        <v>132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178</v>
      </c>
      <c r="PF160" s="2" t="s">
        <v>129</v>
      </c>
      <c r="PG160" s="2" t="s">
        <v>132</v>
      </c>
      <c r="PH160" s="2" t="s">
        <v>132</v>
      </c>
      <c r="PI160" s="2" t="s">
        <v>142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178</v>
      </c>
      <c r="QD160" s="2" t="s">
        <v>129</v>
      </c>
      <c r="QE160" s="2" t="s">
        <v>132</v>
      </c>
      <c r="QF160" s="2" t="s">
        <v>132</v>
      </c>
      <c r="QG160" s="2" t="s">
        <v>142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178</v>
      </c>
      <c r="QP160" s="2" t="s">
        <v>129</v>
      </c>
      <c r="QQ160" s="2" t="s">
        <v>132</v>
      </c>
      <c r="QR160" s="2" t="s">
        <v>132</v>
      </c>
      <c r="QS160" s="2" t="s">
        <v>142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178</v>
      </c>
      <c r="RN160" s="2" t="s">
        <v>129</v>
      </c>
      <c r="RO160" s="2" t="s">
        <v>132</v>
      </c>
      <c r="RP160" s="2" t="s">
        <v>132</v>
      </c>
      <c r="RQ160" s="2" t="s">
        <v>142</v>
      </c>
      <c r="RR160" s="2" t="s">
        <v>183</v>
      </c>
    </row>
    <row r="161">
      <c r="A161" s="2" t="s">
        <v>2327</v>
      </c>
      <c r="B161" s="2" t="s">
        <v>121</v>
      </c>
      <c r="C161" s="2" t="s">
        <v>122</v>
      </c>
      <c r="D161" s="2" t="s">
        <v>1104</v>
      </c>
      <c r="E161" s="2" t="s">
        <v>837</v>
      </c>
      <c r="F161" s="2" t="s">
        <v>2309</v>
      </c>
      <c r="G161" s="2" t="s">
        <v>2309</v>
      </c>
      <c r="H161" s="2" t="s">
        <v>2309</v>
      </c>
      <c r="I161" s="2" t="s">
        <v>2328</v>
      </c>
      <c r="J161" s="2" t="s">
        <v>127</v>
      </c>
      <c r="K161" s="2" t="s">
        <v>2329</v>
      </c>
      <c r="L161" s="3">
        <v>14</v>
      </c>
      <c r="M161" s="3">
        <v>14.7</v>
      </c>
      <c r="N161" s="3">
        <v>34.99</v>
      </c>
      <c r="O161" s="2" t="s">
        <v>129</v>
      </c>
      <c r="P161" s="2" t="s">
        <v>640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468</v>
      </c>
      <c r="V161" s="2" t="s">
        <v>1008</v>
      </c>
      <c r="W161" s="2" t="s">
        <v>441</v>
      </c>
      <c r="X161" s="2" t="s">
        <v>136</v>
      </c>
      <c r="Y161" s="2" t="s">
        <v>1584</v>
      </c>
      <c r="Z161" s="4">
        <v>104</v>
      </c>
      <c r="AA161" s="4">
        <f>=ROUNDDOWN(104,0)</f>
      </c>
      <c r="AB161" s="5">
        <v>1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15</v>
      </c>
      <c r="AQ161" s="8">
        <v>241.5</v>
      </c>
      <c r="AR161" s="4"/>
      <c r="AS161" s="8"/>
      <c r="AT161" s="7"/>
      <c r="AU161" s="7"/>
      <c r="AV161" s="4">
        <v>15</v>
      </c>
      <c r="AW161" s="8">
        <v>241.5</v>
      </c>
      <c r="AX161" s="4"/>
      <c r="AY161" s="8"/>
      <c r="AZ161" s="7"/>
      <c r="BA161" s="7"/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0.0506</v>
      </c>
      <c r="BJ161" s="4">
        <v>15</v>
      </c>
      <c r="BK161" s="8">
        <v>241.5</v>
      </c>
      <c r="BL161" s="2" t="s">
        <v>1605</v>
      </c>
      <c r="BM161" s="7">
        <v>1</v>
      </c>
      <c r="BN161" s="7">
        <v>1</v>
      </c>
      <c r="BO161" s="4">
        <v>15</v>
      </c>
      <c r="BP161" s="8">
        <v>241.5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1504</v>
      </c>
      <c r="BY161" s="2" t="s">
        <v>142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129</v>
      </c>
      <c r="CI161" s="2" t="s">
        <v>1583</v>
      </c>
      <c r="CJ161" s="2" t="s">
        <v>132</v>
      </c>
      <c r="CK161" s="2" t="s">
        <v>142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1594</v>
      </c>
      <c r="CV161" s="2" t="s">
        <v>2330</v>
      </c>
      <c r="CW161" s="2" t="s">
        <v>142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178</v>
      </c>
      <c r="DF161" s="2" t="s">
        <v>129</v>
      </c>
      <c r="DG161" s="2" t="s">
        <v>132</v>
      </c>
      <c r="DH161" s="2" t="s">
        <v>132</v>
      </c>
      <c r="DI161" s="2" t="s">
        <v>142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140</v>
      </c>
      <c r="DR161" s="2" t="s">
        <v>129</v>
      </c>
      <c r="DS161" s="2" t="s">
        <v>1099</v>
      </c>
      <c r="DT161" s="2" t="s">
        <v>132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129</v>
      </c>
      <c r="EE161" s="2" t="s">
        <v>1061</v>
      </c>
      <c r="EF161" s="2" t="s">
        <v>132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1100</v>
      </c>
      <c r="ER161" s="2" t="s">
        <v>2331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502</v>
      </c>
      <c r="FD161" s="2" t="s">
        <v>132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156</v>
      </c>
      <c r="FP161" s="2" t="s">
        <v>132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178</v>
      </c>
      <c r="FZ161" s="2" t="s">
        <v>129</v>
      </c>
      <c r="GA161" s="2" t="s">
        <v>132</v>
      </c>
      <c r="GB161" s="2" t="s">
        <v>132</v>
      </c>
      <c r="GC161" s="2" t="s">
        <v>142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140</v>
      </c>
      <c r="GL161" s="2" t="s">
        <v>129</v>
      </c>
      <c r="GM161" s="2" t="s">
        <v>1089</v>
      </c>
      <c r="GN161" s="2" t="s">
        <v>2264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178</v>
      </c>
      <c r="GX161" s="2" t="s">
        <v>129</v>
      </c>
      <c r="GY161" s="2" t="s">
        <v>132</v>
      </c>
      <c r="GZ161" s="2" t="s">
        <v>132</v>
      </c>
      <c r="HA161" s="2" t="s">
        <v>142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178</v>
      </c>
      <c r="HJ161" s="2" t="s">
        <v>129</v>
      </c>
      <c r="HK161" s="2" t="s">
        <v>132</v>
      </c>
      <c r="HL161" s="2" t="s">
        <v>132</v>
      </c>
      <c r="HM161" s="2" t="s">
        <v>142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165</v>
      </c>
      <c r="HV161" s="2" t="s">
        <v>129</v>
      </c>
      <c r="HW161" s="2" t="s">
        <v>132</v>
      </c>
      <c r="HX161" s="2" t="s">
        <v>132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166</v>
      </c>
      <c r="II161" s="2" t="s">
        <v>1589</v>
      </c>
      <c r="IJ161" s="2" t="s">
        <v>132</v>
      </c>
      <c r="IK161" s="2" t="s">
        <v>142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178</v>
      </c>
      <c r="IT161" s="2" t="s">
        <v>129</v>
      </c>
      <c r="IU161" s="2" t="s">
        <v>132</v>
      </c>
      <c r="IV161" s="2" t="s">
        <v>132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1027</v>
      </c>
      <c r="JH161" s="2" t="s">
        <v>132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159</v>
      </c>
      <c r="JR161" s="2" t="s">
        <v>129</v>
      </c>
      <c r="JS161" s="2" t="s">
        <v>132</v>
      </c>
      <c r="JT161" s="2" t="s">
        <v>132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1594</v>
      </c>
      <c r="KF161" s="2" t="s">
        <v>1766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178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178</v>
      </c>
      <c r="LN161" s="2" t="s">
        <v>129</v>
      </c>
      <c r="LO161" s="2" t="s">
        <v>132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178</v>
      </c>
      <c r="LZ161" s="2" t="s">
        <v>166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159</v>
      </c>
      <c r="ML161" s="2" t="s">
        <v>129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140</v>
      </c>
      <c r="MX161" s="2" t="s">
        <v>129</v>
      </c>
      <c r="MY161" s="2" t="s">
        <v>179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178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178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178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178</v>
      </c>
      <c r="QD161" s="2" t="s">
        <v>129</v>
      </c>
      <c r="QE161" s="2" t="s">
        <v>132</v>
      </c>
      <c r="QF161" s="2" t="s">
        <v>132</v>
      </c>
      <c r="QG161" s="2" t="s">
        <v>142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178</v>
      </c>
      <c r="QP161" s="2" t="s">
        <v>129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132</v>
      </c>
      <c r="RB161" s="2" t="s">
        <v>132</v>
      </c>
      <c r="RC161" s="2" t="s">
        <v>132</v>
      </c>
      <c r="RD161" s="2" t="s">
        <v>132</v>
      </c>
      <c r="RE161" s="2" t="s">
        <v>132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178</v>
      </c>
      <c r="RN161" s="2" t="s">
        <v>129</v>
      </c>
      <c r="RO161" s="2" t="s">
        <v>132</v>
      </c>
      <c r="RP161" s="2" t="s">
        <v>132</v>
      </c>
      <c r="RQ161" s="2" t="s">
        <v>142</v>
      </c>
      <c r="RR161" s="2" t="s">
        <v>183</v>
      </c>
    </row>
    <row r="162">
      <c r="A162" s="2" t="s">
        <v>2332</v>
      </c>
      <c r="B162" s="2" t="s">
        <v>121</v>
      </c>
      <c r="C162" s="2" t="s">
        <v>122</v>
      </c>
      <c r="D162" s="2" t="s">
        <v>1104</v>
      </c>
      <c r="E162" s="2" t="s">
        <v>837</v>
      </c>
      <c r="F162" s="2" t="s">
        <v>2309</v>
      </c>
      <c r="G162" s="2" t="s">
        <v>2309</v>
      </c>
      <c r="H162" s="2" t="s">
        <v>2309</v>
      </c>
      <c r="I162" s="2" t="s">
        <v>2333</v>
      </c>
      <c r="J162" s="2" t="s">
        <v>127</v>
      </c>
      <c r="K162" s="2" t="s">
        <v>2334</v>
      </c>
      <c r="L162" s="3">
        <v>14</v>
      </c>
      <c r="M162" s="3">
        <v>14.7</v>
      </c>
      <c r="N162" s="3">
        <v>34.99</v>
      </c>
      <c r="O162" s="2" t="s">
        <v>129</v>
      </c>
      <c r="P162" s="2" t="s">
        <v>640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468</v>
      </c>
      <c r="V162" s="2" t="s">
        <v>1008</v>
      </c>
      <c r="W162" s="2" t="s">
        <v>441</v>
      </c>
      <c r="X162" s="2" t="s">
        <v>247</v>
      </c>
      <c r="Y162" s="2" t="s">
        <v>1584</v>
      </c>
      <c r="Z162" s="4">
        <v>128</v>
      </c>
      <c r="AA162" s="4">
        <f>=ROUNDDOWN(160,0)</f>
      </c>
      <c r="AB162" s="5">
        <v>0.8</v>
      </c>
      <c r="AC162" s="2" t="s">
        <v>132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13</v>
      </c>
      <c r="AQ162" s="8">
        <v>209.3</v>
      </c>
      <c r="AR162" s="4"/>
      <c r="AS162" s="8"/>
      <c r="AT162" s="7"/>
      <c r="AU162" s="7"/>
      <c r="AV162" s="4">
        <v>13</v>
      </c>
      <c r="AW162" s="8">
        <v>209.3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0.0438</v>
      </c>
      <c r="BJ162" s="4">
        <v>13</v>
      </c>
      <c r="BK162" s="8">
        <v>209.3</v>
      </c>
      <c r="BL162" s="2" t="s">
        <v>16</v>
      </c>
      <c r="BM162" s="7">
        <v>1</v>
      </c>
      <c r="BN162" s="7">
        <v>1</v>
      </c>
      <c r="BO162" s="4">
        <v>13</v>
      </c>
      <c r="BP162" s="8">
        <v>209.3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1504</v>
      </c>
      <c r="BY162" s="2" t="s">
        <v>142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140</v>
      </c>
      <c r="CH162" s="2" t="s">
        <v>129</v>
      </c>
      <c r="CI162" s="2" t="s">
        <v>1583</v>
      </c>
      <c r="CJ162" s="2" t="s">
        <v>132</v>
      </c>
      <c r="CK162" s="2" t="s">
        <v>142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140</v>
      </c>
      <c r="CT162" s="2" t="s">
        <v>129</v>
      </c>
      <c r="CU162" s="2" t="s">
        <v>1594</v>
      </c>
      <c r="CV162" s="2" t="s">
        <v>635</v>
      </c>
      <c r="CW162" s="2" t="s">
        <v>142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178</v>
      </c>
      <c r="DF162" s="2" t="s">
        <v>129</v>
      </c>
      <c r="DG162" s="2" t="s">
        <v>132</v>
      </c>
      <c r="DH162" s="2" t="s">
        <v>132</v>
      </c>
      <c r="DI162" s="2" t="s">
        <v>142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129</v>
      </c>
      <c r="DS162" s="2" t="s">
        <v>1099</v>
      </c>
      <c r="DT162" s="2" t="s">
        <v>1753</v>
      </c>
      <c r="DU162" s="2" t="s">
        <v>142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140</v>
      </c>
      <c r="ED162" s="2" t="s">
        <v>129</v>
      </c>
      <c r="EE162" s="2" t="s">
        <v>1061</v>
      </c>
      <c r="EF162" s="2" t="s">
        <v>132</v>
      </c>
      <c r="EG162" s="2" t="s">
        <v>142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129</v>
      </c>
      <c r="EQ162" s="2" t="s">
        <v>1100</v>
      </c>
      <c r="ER162" s="2" t="s">
        <v>132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129</v>
      </c>
      <c r="FC162" s="2" t="s">
        <v>502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156</v>
      </c>
      <c r="FP162" s="2" t="s">
        <v>132</v>
      </c>
      <c r="FQ162" s="2" t="s">
        <v>142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178</v>
      </c>
      <c r="FZ162" s="2" t="s">
        <v>129</v>
      </c>
      <c r="GA162" s="2" t="s">
        <v>132</v>
      </c>
      <c r="GB162" s="2" t="s">
        <v>132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140</v>
      </c>
      <c r="GL162" s="2" t="s">
        <v>129</v>
      </c>
      <c r="GM162" s="2" t="s">
        <v>1089</v>
      </c>
      <c r="GN162" s="2" t="s">
        <v>578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178</v>
      </c>
      <c r="GX162" s="2" t="s">
        <v>129</v>
      </c>
      <c r="GY162" s="2" t="s">
        <v>132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178</v>
      </c>
      <c r="HJ162" s="2" t="s">
        <v>129</v>
      </c>
      <c r="HK162" s="2" t="s">
        <v>132</v>
      </c>
      <c r="HL162" s="2" t="s">
        <v>132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165</v>
      </c>
      <c r="HV162" s="2" t="s">
        <v>129</v>
      </c>
      <c r="HW162" s="2" t="s">
        <v>132</v>
      </c>
      <c r="HX162" s="2" t="s">
        <v>132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166</v>
      </c>
      <c r="II162" s="2" t="s">
        <v>1589</v>
      </c>
      <c r="IJ162" s="2" t="s">
        <v>132</v>
      </c>
      <c r="IK162" s="2" t="s">
        <v>142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178</v>
      </c>
      <c r="IT162" s="2" t="s">
        <v>129</v>
      </c>
      <c r="IU162" s="2" t="s">
        <v>132</v>
      </c>
      <c r="IV162" s="2" t="s">
        <v>132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1027</v>
      </c>
      <c r="JH162" s="2" t="s">
        <v>132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159</v>
      </c>
      <c r="JR162" s="2" t="s">
        <v>129</v>
      </c>
      <c r="JS162" s="2" t="s">
        <v>132</v>
      </c>
      <c r="JT162" s="2" t="s">
        <v>132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1594</v>
      </c>
      <c r="KF162" s="2" t="s">
        <v>132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178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178</v>
      </c>
      <c r="LN162" s="2" t="s">
        <v>129</v>
      </c>
      <c r="LO162" s="2" t="s">
        <v>132</v>
      </c>
      <c r="LP162" s="2" t="s">
        <v>132</v>
      </c>
      <c r="LQ162" s="2" t="s">
        <v>142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178</v>
      </c>
      <c r="LZ162" s="2" t="s">
        <v>166</v>
      </c>
      <c r="MA162" s="2" t="s">
        <v>132</v>
      </c>
      <c r="MB162" s="2" t="s">
        <v>132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159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140</v>
      </c>
      <c r="MX162" s="2" t="s">
        <v>129</v>
      </c>
      <c r="MY162" s="2" t="s">
        <v>179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129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178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178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178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178</v>
      </c>
      <c r="QP162" s="2" t="s">
        <v>129</v>
      </c>
      <c r="QQ162" s="2" t="s">
        <v>132</v>
      </c>
      <c r="QR162" s="2" t="s">
        <v>132</v>
      </c>
      <c r="QS162" s="2" t="s">
        <v>142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178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183</v>
      </c>
    </row>
    <row r="163">
      <c r="A163" s="2" t="s">
        <v>2335</v>
      </c>
      <c r="B163" s="2" t="s">
        <v>121</v>
      </c>
      <c r="C163" s="2" t="s">
        <v>122</v>
      </c>
      <c r="D163" s="2" t="s">
        <v>1104</v>
      </c>
      <c r="E163" s="2" t="s">
        <v>837</v>
      </c>
      <c r="F163" s="2" t="s">
        <v>2336</v>
      </c>
      <c r="G163" s="2" t="s">
        <v>132</v>
      </c>
      <c r="H163" s="2" t="s">
        <v>132</v>
      </c>
      <c r="I163" s="2" t="s">
        <v>2337</v>
      </c>
      <c r="J163" s="2" t="s">
        <v>127</v>
      </c>
      <c r="K163" s="2" t="s">
        <v>313</v>
      </c>
      <c r="L163" s="3">
        <v>21.58</v>
      </c>
      <c r="M163" s="3">
        <v>22.66</v>
      </c>
      <c r="N163" s="3">
        <v>49.99</v>
      </c>
      <c r="O163" s="2" t="s">
        <v>727</v>
      </c>
      <c r="P163" s="2" t="s">
        <v>422</v>
      </c>
      <c r="Q163" s="2" t="s">
        <v>131</v>
      </c>
      <c r="R163" s="2" t="s">
        <v>132</v>
      </c>
      <c r="S163" s="2" t="s">
        <v>2338</v>
      </c>
      <c r="T163" s="2" t="s">
        <v>132</v>
      </c>
      <c r="U163" s="2" t="s">
        <v>315</v>
      </c>
      <c r="V163" s="2" t="s">
        <v>890</v>
      </c>
      <c r="W163" s="2" t="s">
        <v>136</v>
      </c>
      <c r="X163" s="2" t="s">
        <v>132</v>
      </c>
      <c r="Y163" s="2" t="s">
        <v>1254</v>
      </c>
      <c r="Z163" s="4"/>
      <c r="AA163" s="4">
        <f>=ROUNDDOWN({0},0)</f>
      </c>
      <c r="AB163" s="5">
        <v>2.8</v>
      </c>
      <c r="AC163" s="2" t="s">
        <v>132</v>
      </c>
      <c r="AD163" s="4"/>
      <c r="AE163" s="4"/>
      <c r="AF163" s="6">
        <v>63</v>
      </c>
      <c r="AG163" s="6"/>
      <c r="AH163" s="7">
        <v>0.9123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0.526</v>
      </c>
      <c r="AP163" s="4">
        <v>117</v>
      </c>
      <c r="AQ163" s="8">
        <v>2797.31</v>
      </c>
      <c r="AR163" s="4">
        <v>297</v>
      </c>
      <c r="AS163" s="8">
        <v>6718.36</v>
      </c>
      <c r="AT163" s="7">
        <v>-0.6061</v>
      </c>
      <c r="AU163" s="7">
        <v>-0.5836</v>
      </c>
      <c r="AV163" s="4">
        <v>117</v>
      </c>
      <c r="AW163" s="8">
        <v>2797.31</v>
      </c>
      <c r="AX163" s="4">
        <v>297</v>
      </c>
      <c r="AY163" s="8">
        <v>6718.36</v>
      </c>
      <c r="AZ163" s="7">
        <v>-0.6061</v>
      </c>
      <c r="BA163" s="7">
        <v>-0.5836</v>
      </c>
      <c r="BB163" s="7">
        <v>1</v>
      </c>
      <c r="BC163" s="4">
        <v>117</v>
      </c>
      <c r="BD163" s="8">
        <v>2797.31</v>
      </c>
      <c r="BE163" s="4">
        <v>297</v>
      </c>
      <c r="BF163" s="8">
        <v>6718.36</v>
      </c>
      <c r="BG163" s="7">
        <v>-0.6061</v>
      </c>
      <c r="BH163" s="7">
        <v>-0.5836</v>
      </c>
      <c r="BI163" s="7">
        <v>1</v>
      </c>
      <c r="BJ163" s="4">
        <v>117</v>
      </c>
      <c r="BK163" s="8">
        <v>2797.31</v>
      </c>
      <c r="BL163" s="2" t="s">
        <v>2339</v>
      </c>
      <c r="BM163" s="7">
        <v>1</v>
      </c>
      <c r="BN163" s="7">
        <v>1</v>
      </c>
      <c r="BO163" s="4"/>
      <c r="BP163" s="8"/>
      <c r="BQ163" s="4">
        <v>21</v>
      </c>
      <c r="BR163" s="8">
        <v>432.39</v>
      </c>
      <c r="BS163" s="7">
        <v>-1</v>
      </c>
      <c r="BT163" s="7">
        <v>-1</v>
      </c>
      <c r="BU163" s="2" t="s">
        <v>558</v>
      </c>
      <c r="BV163" s="2" t="s">
        <v>166</v>
      </c>
      <c r="BW163" s="2" t="s">
        <v>132</v>
      </c>
      <c r="BX163" s="2" t="s">
        <v>1636</v>
      </c>
      <c r="BY163" s="2" t="s">
        <v>142</v>
      </c>
      <c r="BZ163" s="2" t="s">
        <v>132</v>
      </c>
      <c r="CA163" s="4"/>
      <c r="CB163" s="8"/>
      <c r="CC163" s="4">
        <v>6</v>
      </c>
      <c r="CD163" s="8">
        <v>106.37</v>
      </c>
      <c r="CE163" s="7">
        <v>-1</v>
      </c>
      <c r="CF163" s="7">
        <v>-1</v>
      </c>
      <c r="CG163" s="2" t="s">
        <v>140</v>
      </c>
      <c r="CH163" s="2" t="s">
        <v>129</v>
      </c>
      <c r="CI163" s="2" t="s">
        <v>1208</v>
      </c>
      <c r="CJ163" s="2" t="s">
        <v>1966</v>
      </c>
      <c r="CK163" s="2" t="s">
        <v>142</v>
      </c>
      <c r="CL163" s="2" t="s">
        <v>132</v>
      </c>
      <c r="CM163" s="4">
        <v>20</v>
      </c>
      <c r="CN163" s="8">
        <v>536.11</v>
      </c>
      <c r="CO163" s="4">
        <v>52</v>
      </c>
      <c r="CP163" s="8">
        <v>1244.07</v>
      </c>
      <c r="CQ163" s="7">
        <v>-0.6154</v>
      </c>
      <c r="CR163" s="7">
        <v>-0.5691</v>
      </c>
      <c r="CS163" s="2" t="s">
        <v>140</v>
      </c>
      <c r="CT163" s="2" t="s">
        <v>129</v>
      </c>
      <c r="CU163" s="2" t="s">
        <v>931</v>
      </c>
      <c r="CV163" s="2" t="s">
        <v>1798</v>
      </c>
      <c r="CW163" s="2" t="s">
        <v>142</v>
      </c>
      <c r="CX163" s="2" t="s">
        <v>132</v>
      </c>
      <c r="CY163" s="4">
        <v>34</v>
      </c>
      <c r="CZ163" s="8">
        <v>808.86</v>
      </c>
      <c r="DA163" s="4">
        <v>80</v>
      </c>
      <c r="DB163" s="8">
        <v>1788.05</v>
      </c>
      <c r="DC163" s="7">
        <v>-0.575</v>
      </c>
      <c r="DD163" s="7">
        <v>-0.5476</v>
      </c>
      <c r="DE163" s="2" t="s">
        <v>140</v>
      </c>
      <c r="DF163" s="2" t="s">
        <v>129</v>
      </c>
      <c r="DG163" s="2" t="s">
        <v>933</v>
      </c>
      <c r="DH163" s="2" t="s">
        <v>1720</v>
      </c>
      <c r="DI163" s="2" t="s">
        <v>142</v>
      </c>
      <c r="DJ163" s="2" t="s">
        <v>132</v>
      </c>
      <c r="DK163" s="4">
        <v>7</v>
      </c>
      <c r="DL163" s="8">
        <v>154</v>
      </c>
      <c r="DM163" s="4">
        <v>27</v>
      </c>
      <c r="DN163" s="8">
        <v>594</v>
      </c>
      <c r="DO163" s="7">
        <v>-0.7407</v>
      </c>
      <c r="DP163" s="7">
        <v>-0.7407</v>
      </c>
      <c r="DQ163" s="2" t="s">
        <v>140</v>
      </c>
      <c r="DR163" s="2" t="s">
        <v>129</v>
      </c>
      <c r="DS163" s="2" t="s">
        <v>935</v>
      </c>
      <c r="DT163" s="2" t="s">
        <v>1933</v>
      </c>
      <c r="DU163" s="2" t="s">
        <v>142</v>
      </c>
      <c r="DV163" s="2" t="s">
        <v>132</v>
      </c>
      <c r="DW163" s="4">
        <v>1</v>
      </c>
      <c r="DX163" s="8">
        <v>26.4</v>
      </c>
      <c r="DY163" s="4">
        <v>32</v>
      </c>
      <c r="DZ163" s="8">
        <v>780</v>
      </c>
      <c r="EA163" s="7">
        <v>-0.9688</v>
      </c>
      <c r="EB163" s="7">
        <v>-0.9662</v>
      </c>
      <c r="EC163" s="2" t="s">
        <v>140</v>
      </c>
      <c r="ED163" s="2" t="s">
        <v>129</v>
      </c>
      <c r="EE163" s="2" t="s">
        <v>1800</v>
      </c>
      <c r="EF163" s="2" t="s">
        <v>2340</v>
      </c>
      <c r="EG163" s="2" t="s">
        <v>142</v>
      </c>
      <c r="EH163" s="2" t="s">
        <v>132</v>
      </c>
      <c r="EI163" s="4">
        <v>11</v>
      </c>
      <c r="EJ163" s="8">
        <v>264</v>
      </c>
      <c r="EK163" s="4">
        <v>19</v>
      </c>
      <c r="EL163" s="8">
        <v>456</v>
      </c>
      <c r="EM163" s="7">
        <v>-0.4211</v>
      </c>
      <c r="EN163" s="7">
        <v>-0.4211</v>
      </c>
      <c r="EO163" s="2" t="s">
        <v>140</v>
      </c>
      <c r="EP163" s="2" t="s">
        <v>129</v>
      </c>
      <c r="EQ163" s="2" t="s">
        <v>1260</v>
      </c>
      <c r="ER163" s="2" t="s">
        <v>2341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166</v>
      </c>
      <c r="FC163" s="2" t="s">
        <v>1262</v>
      </c>
      <c r="FD163" s="2" t="s">
        <v>2342</v>
      </c>
      <c r="FE163" s="2" t="s">
        <v>142</v>
      </c>
      <c r="FF163" s="2" t="s">
        <v>132</v>
      </c>
      <c r="FG163" s="4"/>
      <c r="FH163" s="8"/>
      <c r="FI163" s="4">
        <v>3</v>
      </c>
      <c r="FJ163" s="8">
        <v>67.98</v>
      </c>
      <c r="FK163" s="7">
        <v>-1</v>
      </c>
      <c r="FL163" s="7">
        <v>-1</v>
      </c>
      <c r="FM163" s="2" t="s">
        <v>140</v>
      </c>
      <c r="FN163" s="2" t="s">
        <v>129</v>
      </c>
      <c r="FO163" s="2" t="s">
        <v>329</v>
      </c>
      <c r="FP163" s="2" t="s">
        <v>1390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178</v>
      </c>
      <c r="FZ163" s="2" t="s">
        <v>129</v>
      </c>
      <c r="GA163" s="2" t="s">
        <v>132</v>
      </c>
      <c r="GB163" s="2" t="s">
        <v>132</v>
      </c>
      <c r="GC163" s="2" t="s">
        <v>142</v>
      </c>
      <c r="GD163" s="2" t="s">
        <v>132</v>
      </c>
      <c r="GE163" s="4">
        <v>13</v>
      </c>
      <c r="GF163" s="8">
        <v>309.27</v>
      </c>
      <c r="GG163" s="4">
        <v>11</v>
      </c>
      <c r="GH163" s="8">
        <v>245.66</v>
      </c>
      <c r="GI163" s="7">
        <v>0.1818</v>
      </c>
      <c r="GJ163" s="7">
        <v>0.2589</v>
      </c>
      <c r="GK163" s="2" t="s">
        <v>140</v>
      </c>
      <c r="GL163" s="2" t="s">
        <v>129</v>
      </c>
      <c r="GM163" s="2" t="s">
        <v>942</v>
      </c>
      <c r="GN163" s="2" t="s">
        <v>2343</v>
      </c>
      <c r="GO163" s="2" t="s">
        <v>142</v>
      </c>
      <c r="GP163" s="2" t="s">
        <v>132</v>
      </c>
      <c r="GQ163" s="4"/>
      <c r="GR163" s="8"/>
      <c r="GS163" s="4">
        <v>1</v>
      </c>
      <c r="GT163" s="8">
        <v>20.6</v>
      </c>
      <c r="GU163" s="7">
        <v>-1</v>
      </c>
      <c r="GV163" s="7">
        <v>-1</v>
      </c>
      <c r="GW163" s="2" t="s">
        <v>140</v>
      </c>
      <c r="GX163" s="2" t="s">
        <v>166</v>
      </c>
      <c r="GY163" s="2" t="s">
        <v>334</v>
      </c>
      <c r="GZ163" s="2" t="s">
        <v>2344</v>
      </c>
      <c r="HA163" s="2" t="s">
        <v>142</v>
      </c>
      <c r="HB163" s="2" t="s">
        <v>132</v>
      </c>
      <c r="HC163" s="4">
        <v>1</v>
      </c>
      <c r="HD163" s="8">
        <v>23.79</v>
      </c>
      <c r="HE163" s="4">
        <v>12</v>
      </c>
      <c r="HF163" s="8">
        <v>256.08</v>
      </c>
      <c r="HG163" s="7">
        <v>-0.9167</v>
      </c>
      <c r="HH163" s="7">
        <v>-0.9071</v>
      </c>
      <c r="HI163" s="2" t="s">
        <v>140</v>
      </c>
      <c r="HJ163" s="2" t="s">
        <v>129</v>
      </c>
      <c r="HK163" s="2" t="s">
        <v>1481</v>
      </c>
      <c r="HL163" s="2" t="s">
        <v>587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165</v>
      </c>
      <c r="HV163" s="2" t="s">
        <v>129</v>
      </c>
      <c r="HW163" s="2" t="s">
        <v>132</v>
      </c>
      <c r="HX163" s="2" t="s">
        <v>132</v>
      </c>
      <c r="HY163" s="2" t="s">
        <v>142</v>
      </c>
      <c r="HZ163" s="2" t="s">
        <v>132</v>
      </c>
      <c r="IA163" s="4">
        <v>17</v>
      </c>
      <c r="IB163" s="8">
        <v>376.16</v>
      </c>
      <c r="IC163" s="4">
        <v>9</v>
      </c>
      <c r="ID163" s="8">
        <v>189.52</v>
      </c>
      <c r="IE163" s="7">
        <v>0.8889</v>
      </c>
      <c r="IF163" s="7">
        <v>0.9848</v>
      </c>
      <c r="IG163" s="2" t="s">
        <v>140</v>
      </c>
      <c r="IH163" s="2" t="s">
        <v>166</v>
      </c>
      <c r="II163" s="2" t="s">
        <v>1201</v>
      </c>
      <c r="IJ163" s="2" t="s">
        <v>1289</v>
      </c>
      <c r="IK163" s="2" t="s">
        <v>142</v>
      </c>
      <c r="IL163" s="2" t="s">
        <v>132</v>
      </c>
      <c r="IM163" s="4"/>
      <c r="IN163" s="8"/>
      <c r="IO163" s="4">
        <v>1</v>
      </c>
      <c r="IP163" s="8">
        <v>24.47</v>
      </c>
      <c r="IQ163" s="7">
        <v>-1</v>
      </c>
      <c r="IR163" s="7">
        <v>-1</v>
      </c>
      <c r="IS163" s="2" t="s">
        <v>140</v>
      </c>
      <c r="IT163" s="2" t="s">
        <v>129</v>
      </c>
      <c r="IU163" s="2" t="s">
        <v>614</v>
      </c>
      <c r="IV163" s="2" t="s">
        <v>265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178</v>
      </c>
      <c r="JF163" s="2" t="s">
        <v>129</v>
      </c>
      <c r="JG163" s="2" t="s">
        <v>132</v>
      </c>
      <c r="JH163" s="2" t="s">
        <v>132</v>
      </c>
      <c r="JI163" s="2" t="s">
        <v>142</v>
      </c>
      <c r="JJ163" s="2" t="s">
        <v>132</v>
      </c>
      <c r="JK163" s="4">
        <v>3</v>
      </c>
      <c r="JL163" s="8">
        <v>73.41</v>
      </c>
      <c r="JM163" s="4">
        <v>8</v>
      </c>
      <c r="JN163" s="8">
        <v>182.44</v>
      </c>
      <c r="JO163" s="7">
        <v>-0.625</v>
      </c>
      <c r="JP163" s="7">
        <v>-0.5976</v>
      </c>
      <c r="JQ163" s="2" t="s">
        <v>140</v>
      </c>
      <c r="JR163" s="2" t="s">
        <v>129</v>
      </c>
      <c r="JS163" s="2" t="s">
        <v>341</v>
      </c>
      <c r="JT163" s="2" t="s">
        <v>2345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931</v>
      </c>
      <c r="KF163" s="2" t="s">
        <v>2049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140</v>
      </c>
      <c r="KP163" s="2" t="s">
        <v>166</v>
      </c>
      <c r="KQ163" s="2" t="s">
        <v>575</v>
      </c>
      <c r="KR163" s="2" t="s">
        <v>132</v>
      </c>
      <c r="KS163" s="2" t="s">
        <v>142</v>
      </c>
      <c r="KT163" s="2" t="s">
        <v>132</v>
      </c>
      <c r="KU163" s="4">
        <v>7</v>
      </c>
      <c r="KV163" s="8">
        <v>159.39</v>
      </c>
      <c r="KW163" s="4">
        <v>11</v>
      </c>
      <c r="KX163" s="8">
        <v>242.15</v>
      </c>
      <c r="KY163" s="7">
        <v>-0.3636</v>
      </c>
      <c r="KZ163" s="7">
        <v>-0.3418</v>
      </c>
      <c r="LA163" s="2" t="s">
        <v>140</v>
      </c>
      <c r="LB163" s="2" t="s">
        <v>177</v>
      </c>
      <c r="LC163" s="2" t="s">
        <v>954</v>
      </c>
      <c r="LD163" s="2" t="s">
        <v>1807</v>
      </c>
      <c r="LE163" s="2" t="s">
        <v>142</v>
      </c>
      <c r="LF163" s="2" t="s">
        <v>132</v>
      </c>
      <c r="LG163" s="4">
        <v>1</v>
      </c>
      <c r="LH163" s="8">
        <v>22.66</v>
      </c>
      <c r="LI163" s="4">
        <v>2</v>
      </c>
      <c r="LJ163" s="8">
        <v>45.32</v>
      </c>
      <c r="LK163" s="7">
        <v>-0.5</v>
      </c>
      <c r="LL163" s="7">
        <v>-0.5</v>
      </c>
      <c r="LM163" s="2" t="s">
        <v>140</v>
      </c>
      <c r="LN163" s="2" t="s">
        <v>129</v>
      </c>
      <c r="LO163" s="2" t="s">
        <v>957</v>
      </c>
      <c r="LP163" s="2" t="s">
        <v>1238</v>
      </c>
      <c r="LQ163" s="2" t="s">
        <v>142</v>
      </c>
      <c r="LR163" s="2" t="s">
        <v>132</v>
      </c>
      <c r="LS163" s="4">
        <v>2</v>
      </c>
      <c r="LT163" s="8">
        <v>43.26</v>
      </c>
      <c r="LU163" s="4">
        <v>2</v>
      </c>
      <c r="LV163" s="8">
        <v>43.26</v>
      </c>
      <c r="LW163" s="7"/>
      <c r="LX163" s="7"/>
      <c r="LY163" s="2" t="s">
        <v>140</v>
      </c>
      <c r="LZ163" s="2" t="s">
        <v>166</v>
      </c>
      <c r="MA163" s="2" t="s">
        <v>713</v>
      </c>
      <c r="MB163" s="2" t="s">
        <v>475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159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140</v>
      </c>
      <c r="MX163" s="2" t="s">
        <v>129</v>
      </c>
      <c r="MY163" s="2" t="s">
        <v>955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178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178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178</v>
      </c>
      <c r="PR163" s="2" t="s">
        <v>166</v>
      </c>
      <c r="PS163" s="2" t="s">
        <v>132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140</v>
      </c>
      <c r="RB163" s="2" t="s">
        <v>166</v>
      </c>
      <c r="RC163" s="2" t="s">
        <v>957</v>
      </c>
      <c r="RD163" s="2" t="s">
        <v>2188</v>
      </c>
      <c r="RE163" s="2" t="s">
        <v>142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178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183</v>
      </c>
    </row>
    <row r="164">
      <c r="A164" s="2" t="s">
        <v>2346</v>
      </c>
      <c r="B164" s="2" t="s">
        <v>121</v>
      </c>
      <c r="C164" s="2" t="s">
        <v>122</v>
      </c>
      <c r="D164" s="2" t="s">
        <v>1104</v>
      </c>
      <c r="E164" s="2" t="s">
        <v>837</v>
      </c>
      <c r="F164" s="2" t="s">
        <v>2347</v>
      </c>
      <c r="G164" s="2" t="s">
        <v>132</v>
      </c>
      <c r="H164" s="2" t="s">
        <v>132</v>
      </c>
      <c r="I164" s="2" t="s">
        <v>2348</v>
      </c>
      <c r="J164" s="2" t="s">
        <v>127</v>
      </c>
      <c r="K164" s="2" t="s">
        <v>1078</v>
      </c>
      <c r="L164" s="3">
        <v>26.97</v>
      </c>
      <c r="M164" s="3">
        <v>28.32</v>
      </c>
      <c r="N164" s="3">
        <v>59.99</v>
      </c>
      <c r="O164" s="2" t="s">
        <v>727</v>
      </c>
      <c r="P164" s="2" t="s">
        <v>422</v>
      </c>
      <c r="Q164" s="2" t="s">
        <v>131</v>
      </c>
      <c r="R164" s="2" t="s">
        <v>132</v>
      </c>
      <c r="S164" s="2" t="s">
        <v>2349</v>
      </c>
      <c r="T164" s="2" t="s">
        <v>132</v>
      </c>
      <c r="U164" s="2" t="s">
        <v>657</v>
      </c>
      <c r="V164" s="2" t="s">
        <v>135</v>
      </c>
      <c r="W164" s="2" t="s">
        <v>136</v>
      </c>
      <c r="X164" s="2" t="s">
        <v>132</v>
      </c>
      <c r="Y164" s="2" t="s">
        <v>926</v>
      </c>
      <c r="Z164" s="4"/>
      <c r="AA164" s="4">
        <f>=ROUNDDOWN({0},0)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0.7479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35</v>
      </c>
      <c r="AQ164" s="8">
        <v>939.21</v>
      </c>
      <c r="AR164" s="4">
        <v>275</v>
      </c>
      <c r="AS164" s="8">
        <v>6976.09</v>
      </c>
      <c r="AT164" s="7">
        <v>-0.8727</v>
      </c>
      <c r="AU164" s="7">
        <v>-0.8654</v>
      </c>
      <c r="AV164" s="4">
        <v>35</v>
      </c>
      <c r="AW164" s="8">
        <v>939.21</v>
      </c>
      <c r="AX164" s="4">
        <v>275</v>
      </c>
      <c r="AY164" s="8">
        <v>6976.09</v>
      </c>
      <c r="AZ164" s="7">
        <v>-0.8727</v>
      </c>
      <c r="BA164" s="7">
        <v>-0.8654</v>
      </c>
      <c r="BB164" s="7">
        <v>1</v>
      </c>
      <c r="BC164" s="4">
        <v>35</v>
      </c>
      <c r="BD164" s="8">
        <v>939.21</v>
      </c>
      <c r="BE164" s="4">
        <v>275</v>
      </c>
      <c r="BF164" s="8">
        <v>6976.09</v>
      </c>
      <c r="BG164" s="7">
        <v>-0.8727</v>
      </c>
      <c r="BH164" s="7">
        <v>-0.8654</v>
      </c>
      <c r="BI164" s="7">
        <v>1</v>
      </c>
      <c r="BJ164" s="4">
        <v>35</v>
      </c>
      <c r="BK164" s="8">
        <v>939.21</v>
      </c>
      <c r="BL164" s="2" t="s">
        <v>2350</v>
      </c>
      <c r="BM164" s="7">
        <v>1</v>
      </c>
      <c r="BN164" s="7">
        <v>1</v>
      </c>
      <c r="BO164" s="4"/>
      <c r="BP164" s="8"/>
      <c r="BQ164" s="4">
        <v>12</v>
      </c>
      <c r="BR164" s="8">
        <v>335.16</v>
      </c>
      <c r="BS164" s="7">
        <v>-1</v>
      </c>
      <c r="BT164" s="7">
        <v>-1</v>
      </c>
      <c r="BU164" s="2" t="s">
        <v>558</v>
      </c>
      <c r="BV164" s="2" t="s">
        <v>166</v>
      </c>
      <c r="BW164" s="2" t="s">
        <v>132</v>
      </c>
      <c r="BX164" s="2" t="s">
        <v>928</v>
      </c>
      <c r="BY164" s="2" t="s">
        <v>142</v>
      </c>
      <c r="BZ164" s="2" t="s">
        <v>132</v>
      </c>
      <c r="CA164" s="4">
        <v>1</v>
      </c>
      <c r="CB164" s="8">
        <v>17.2</v>
      </c>
      <c r="CC164" s="4">
        <v>2</v>
      </c>
      <c r="CD164" s="8">
        <v>34.4</v>
      </c>
      <c r="CE164" s="7">
        <v>-0.5</v>
      </c>
      <c r="CF164" s="7">
        <v>-0.5</v>
      </c>
      <c r="CG164" s="2" t="s">
        <v>140</v>
      </c>
      <c r="CH164" s="2" t="s">
        <v>166</v>
      </c>
      <c r="CI164" s="2" t="s">
        <v>1208</v>
      </c>
      <c r="CJ164" s="2" t="s">
        <v>941</v>
      </c>
      <c r="CK164" s="2" t="s">
        <v>142</v>
      </c>
      <c r="CL164" s="2" t="s">
        <v>132</v>
      </c>
      <c r="CM164" s="4">
        <v>5</v>
      </c>
      <c r="CN164" s="8">
        <v>151.04</v>
      </c>
      <c r="CO164" s="4">
        <v>17</v>
      </c>
      <c r="CP164" s="8">
        <v>523.34</v>
      </c>
      <c r="CQ164" s="7">
        <v>-0.7059</v>
      </c>
      <c r="CR164" s="7">
        <v>-0.7114</v>
      </c>
      <c r="CS164" s="2" t="s">
        <v>140</v>
      </c>
      <c r="CT164" s="2" t="s">
        <v>166</v>
      </c>
      <c r="CU164" s="2" t="s">
        <v>931</v>
      </c>
      <c r="CV164" s="2" t="s">
        <v>2351</v>
      </c>
      <c r="CW164" s="2" t="s">
        <v>142</v>
      </c>
      <c r="CX164" s="2" t="s">
        <v>132</v>
      </c>
      <c r="CY164" s="4"/>
      <c r="CZ164" s="8"/>
      <c r="DA164" s="4">
        <v>7</v>
      </c>
      <c r="DB164" s="8">
        <v>186.69</v>
      </c>
      <c r="DC164" s="7">
        <v>-1</v>
      </c>
      <c r="DD164" s="7">
        <v>-1</v>
      </c>
      <c r="DE164" s="2" t="s">
        <v>140</v>
      </c>
      <c r="DF164" s="2" t="s">
        <v>166</v>
      </c>
      <c r="DG164" s="2" t="s">
        <v>1160</v>
      </c>
      <c r="DH164" s="2" t="s">
        <v>1232</v>
      </c>
      <c r="DI164" s="2" t="s">
        <v>142</v>
      </c>
      <c r="DJ164" s="2" t="s">
        <v>132</v>
      </c>
      <c r="DK164" s="4">
        <v>24</v>
      </c>
      <c r="DL164" s="8">
        <v>622.32</v>
      </c>
      <c r="DM164" s="4">
        <v>69</v>
      </c>
      <c r="DN164" s="8">
        <v>1789.17</v>
      </c>
      <c r="DO164" s="7">
        <v>-0.6522</v>
      </c>
      <c r="DP164" s="7">
        <v>-0.6522</v>
      </c>
      <c r="DQ164" s="2" t="s">
        <v>140</v>
      </c>
      <c r="DR164" s="2" t="s">
        <v>166</v>
      </c>
      <c r="DS164" s="2" t="s">
        <v>935</v>
      </c>
      <c r="DT164" s="2" t="s">
        <v>2352</v>
      </c>
      <c r="DU164" s="2" t="s">
        <v>142</v>
      </c>
      <c r="DV164" s="2" t="s">
        <v>132</v>
      </c>
      <c r="DW164" s="4"/>
      <c r="DX164" s="8"/>
      <c r="DY164" s="4">
        <v>5</v>
      </c>
      <c r="DZ164" s="8">
        <v>104.74</v>
      </c>
      <c r="EA164" s="7">
        <v>-1</v>
      </c>
      <c r="EB164" s="7">
        <v>-1</v>
      </c>
      <c r="EC164" s="2" t="s">
        <v>140</v>
      </c>
      <c r="ED164" s="2" t="s">
        <v>166</v>
      </c>
      <c r="EE164" s="2" t="s">
        <v>1800</v>
      </c>
      <c r="EF164" s="2" t="s">
        <v>1208</v>
      </c>
      <c r="EG164" s="2" t="s">
        <v>142</v>
      </c>
      <c r="EH164" s="2" t="s">
        <v>132</v>
      </c>
      <c r="EI164" s="4"/>
      <c r="EJ164" s="8"/>
      <c r="EK164" s="4">
        <v>60</v>
      </c>
      <c r="EL164" s="8">
        <v>1800</v>
      </c>
      <c r="EM164" s="7">
        <v>-1</v>
      </c>
      <c r="EN164" s="7">
        <v>-1</v>
      </c>
      <c r="EO164" s="2" t="s">
        <v>140</v>
      </c>
      <c r="EP164" s="2" t="s">
        <v>166</v>
      </c>
      <c r="EQ164" s="2" t="s">
        <v>1289</v>
      </c>
      <c r="ER164" s="2" t="s">
        <v>1968</v>
      </c>
      <c r="ES164" s="2" t="s">
        <v>183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166</v>
      </c>
      <c r="FC164" s="2" t="s">
        <v>1262</v>
      </c>
      <c r="FD164" s="2" t="s">
        <v>2353</v>
      </c>
      <c r="FE164" s="2" t="s">
        <v>142</v>
      </c>
      <c r="FF164" s="2" t="s">
        <v>132</v>
      </c>
      <c r="FG164" s="4"/>
      <c r="FH164" s="8"/>
      <c r="FI164" s="4">
        <v>2</v>
      </c>
      <c r="FJ164" s="8">
        <v>56.64</v>
      </c>
      <c r="FK164" s="7">
        <v>-1</v>
      </c>
      <c r="FL164" s="7">
        <v>-1</v>
      </c>
      <c r="FM164" s="2" t="s">
        <v>140</v>
      </c>
      <c r="FN164" s="2" t="s">
        <v>166</v>
      </c>
      <c r="FO164" s="2" t="s">
        <v>329</v>
      </c>
      <c r="FP164" s="2" t="s">
        <v>2354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178</v>
      </c>
      <c r="FZ164" s="2" t="s">
        <v>166</v>
      </c>
      <c r="GA164" s="2" t="s">
        <v>132</v>
      </c>
      <c r="GB164" s="2" t="s">
        <v>132</v>
      </c>
      <c r="GC164" s="2" t="s">
        <v>142</v>
      </c>
      <c r="GD164" s="2" t="s">
        <v>132</v>
      </c>
      <c r="GE164" s="4">
        <v>5</v>
      </c>
      <c r="GF164" s="8">
        <v>148.65</v>
      </c>
      <c r="GG164" s="4">
        <v>25</v>
      </c>
      <c r="GH164" s="8">
        <v>697.65</v>
      </c>
      <c r="GI164" s="7">
        <v>-0.8</v>
      </c>
      <c r="GJ164" s="7">
        <v>-0.7869</v>
      </c>
      <c r="GK164" s="2" t="s">
        <v>140</v>
      </c>
      <c r="GL164" s="2" t="s">
        <v>166</v>
      </c>
      <c r="GM164" s="2" t="s">
        <v>942</v>
      </c>
      <c r="GN164" s="2" t="s">
        <v>1318</v>
      </c>
      <c r="GO164" s="2" t="s">
        <v>183</v>
      </c>
      <c r="GP164" s="2" t="s">
        <v>132</v>
      </c>
      <c r="GQ164" s="4"/>
      <c r="GR164" s="8"/>
      <c r="GS164" s="4">
        <v>2</v>
      </c>
      <c r="GT164" s="8">
        <v>51.5</v>
      </c>
      <c r="GU164" s="7">
        <v>-1</v>
      </c>
      <c r="GV164" s="7">
        <v>-1</v>
      </c>
      <c r="GW164" s="2" t="s">
        <v>140</v>
      </c>
      <c r="GX164" s="2" t="s">
        <v>166</v>
      </c>
      <c r="GY164" s="2" t="s">
        <v>334</v>
      </c>
      <c r="GZ164" s="2" t="s">
        <v>1264</v>
      </c>
      <c r="HA164" s="2" t="s">
        <v>142</v>
      </c>
      <c r="HB164" s="2" t="s">
        <v>132</v>
      </c>
      <c r="HC164" s="4"/>
      <c r="HD164" s="8"/>
      <c r="HE164" s="4">
        <v>6</v>
      </c>
      <c r="HF164" s="8">
        <v>166.16</v>
      </c>
      <c r="HG164" s="7">
        <v>-1</v>
      </c>
      <c r="HH164" s="7">
        <v>-1</v>
      </c>
      <c r="HI164" s="2" t="s">
        <v>140</v>
      </c>
      <c r="HJ164" s="2" t="s">
        <v>166</v>
      </c>
      <c r="HK164" s="2" t="s">
        <v>944</v>
      </c>
      <c r="HL164" s="2" t="s">
        <v>689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165</v>
      </c>
      <c r="HV164" s="2" t="s">
        <v>166</v>
      </c>
      <c r="HW164" s="2" t="s">
        <v>132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>
        <v>7</v>
      </c>
      <c r="ID164" s="8">
        <v>180.32</v>
      </c>
      <c r="IE164" s="7">
        <v>-1</v>
      </c>
      <c r="IF164" s="7">
        <v>-1</v>
      </c>
      <c r="IG164" s="2" t="s">
        <v>140</v>
      </c>
      <c r="IH164" s="2" t="s">
        <v>166</v>
      </c>
      <c r="II164" s="2" t="s">
        <v>1265</v>
      </c>
      <c r="IJ164" s="2" t="s">
        <v>324</v>
      </c>
      <c r="IK164" s="2" t="s">
        <v>142</v>
      </c>
      <c r="IL164" s="2" t="s">
        <v>132</v>
      </c>
      <c r="IM164" s="4"/>
      <c r="IN164" s="8"/>
      <c r="IO164" s="4">
        <v>2</v>
      </c>
      <c r="IP164" s="8">
        <v>55.62</v>
      </c>
      <c r="IQ164" s="7">
        <v>-1</v>
      </c>
      <c r="IR164" s="7">
        <v>-1</v>
      </c>
      <c r="IS164" s="2" t="s">
        <v>140</v>
      </c>
      <c r="IT164" s="2" t="s">
        <v>166</v>
      </c>
      <c r="IU164" s="2" t="s">
        <v>614</v>
      </c>
      <c r="IV164" s="2" t="s">
        <v>1489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178</v>
      </c>
      <c r="JF164" s="2" t="s">
        <v>166</v>
      </c>
      <c r="JG164" s="2" t="s">
        <v>132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>
        <v>1</v>
      </c>
      <c r="JN164" s="8">
        <v>27.81</v>
      </c>
      <c r="JO164" s="7">
        <v>-1</v>
      </c>
      <c r="JP164" s="7">
        <v>-1</v>
      </c>
      <c r="JQ164" s="2" t="s">
        <v>140</v>
      </c>
      <c r="JR164" s="2" t="s">
        <v>166</v>
      </c>
      <c r="JS164" s="2" t="s">
        <v>341</v>
      </c>
      <c r="JT164" s="2" t="s">
        <v>2355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166</v>
      </c>
      <c r="KE164" s="2" t="s">
        <v>931</v>
      </c>
      <c r="KF164" s="2" t="s">
        <v>2356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166</v>
      </c>
      <c r="KQ164" s="2" t="s">
        <v>575</v>
      </c>
      <c r="KR164" s="2" t="s">
        <v>132</v>
      </c>
      <c r="KS164" s="2" t="s">
        <v>142</v>
      </c>
      <c r="KT164" s="2" t="s">
        <v>132</v>
      </c>
      <c r="KU164" s="4"/>
      <c r="KV164" s="8"/>
      <c r="KW164" s="4">
        <v>58</v>
      </c>
      <c r="KX164" s="8">
        <v>966.89</v>
      </c>
      <c r="KY164" s="7">
        <v>-1</v>
      </c>
      <c r="KZ164" s="7">
        <v>-1</v>
      </c>
      <c r="LA164" s="2" t="s">
        <v>140</v>
      </c>
      <c r="LB164" s="2" t="s">
        <v>166</v>
      </c>
      <c r="LC164" s="2" t="s">
        <v>2266</v>
      </c>
      <c r="LD164" s="2" t="s">
        <v>2357</v>
      </c>
      <c r="LE164" s="2" t="s">
        <v>183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140</v>
      </c>
      <c r="LN164" s="2" t="s">
        <v>166</v>
      </c>
      <c r="LO164" s="2" t="s">
        <v>957</v>
      </c>
      <c r="LP164" s="2" t="s">
        <v>1126</v>
      </c>
      <c r="LQ164" s="2" t="s">
        <v>142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140</v>
      </c>
      <c r="LZ164" s="2" t="s">
        <v>166</v>
      </c>
      <c r="MA164" s="2" t="s">
        <v>713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159</v>
      </c>
      <c r="ML164" s="2" t="s">
        <v>166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166</v>
      </c>
      <c r="NW164" s="2" t="s">
        <v>132</v>
      </c>
      <c r="NX164" s="2" t="s">
        <v>132</v>
      </c>
      <c r="NY164" s="2" t="s">
        <v>142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166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178</v>
      </c>
      <c r="PR164" s="2" t="s">
        <v>166</v>
      </c>
      <c r="PS164" s="2" t="s">
        <v>132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140</v>
      </c>
      <c r="RB164" s="2" t="s">
        <v>166</v>
      </c>
      <c r="RC164" s="2" t="s">
        <v>957</v>
      </c>
      <c r="RD164" s="2" t="s">
        <v>1914</v>
      </c>
      <c r="RE164" s="2" t="s">
        <v>142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178</v>
      </c>
      <c r="RN164" s="2" t="s">
        <v>166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2358</v>
      </c>
      <c r="B165" s="2" t="s">
        <v>121</v>
      </c>
      <c r="C165" s="2" t="s">
        <v>122</v>
      </c>
      <c r="D165" s="2" t="s">
        <v>1104</v>
      </c>
      <c r="E165" s="2" t="s">
        <v>837</v>
      </c>
      <c r="F165" s="2" t="s">
        <v>2359</v>
      </c>
      <c r="G165" s="2" t="s">
        <v>2359</v>
      </c>
      <c r="H165" s="2" t="s">
        <v>2359</v>
      </c>
      <c r="I165" s="2" t="s">
        <v>2360</v>
      </c>
      <c r="J165" s="2" t="s">
        <v>127</v>
      </c>
      <c r="K165" s="2" t="s">
        <v>347</v>
      </c>
      <c r="L165" s="3">
        <v>51.8</v>
      </c>
      <c r="M165" s="3">
        <v>54.39</v>
      </c>
      <c r="N165" s="3">
        <v>112.99</v>
      </c>
      <c r="O165" s="2" t="s">
        <v>421</v>
      </c>
      <c r="P165" s="2" t="s">
        <v>422</v>
      </c>
      <c r="Q165" s="2" t="s">
        <v>131</v>
      </c>
      <c r="R165" s="2" t="s">
        <v>132</v>
      </c>
      <c r="S165" s="2" t="s">
        <v>2361</v>
      </c>
      <c r="T165" s="2" t="s">
        <v>132</v>
      </c>
      <c r="U165" s="2" t="s">
        <v>134</v>
      </c>
      <c r="V165" s="2" t="s">
        <v>625</v>
      </c>
      <c r="W165" s="2" t="s">
        <v>187</v>
      </c>
      <c r="X165" s="2" t="s">
        <v>132</v>
      </c>
      <c r="Y165" s="2" t="s">
        <v>2362</v>
      </c>
      <c r="Z165" s="4"/>
      <c r="AA165" s="4">
        <f>=ROUNDDOWN({0},0)</f>
      </c>
      <c r="AB165" s="5">
        <v>5.4</v>
      </c>
      <c r="AC165" s="2" t="s">
        <v>132</v>
      </c>
      <c r="AD165" s="4"/>
      <c r="AE165" s="4"/>
      <c r="AF165" s="6">
        <v>63</v>
      </c>
      <c r="AG165" s="6"/>
      <c r="AH165" s="7">
        <v>0.1425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9</v>
      </c>
      <c r="AQ165" s="8">
        <v>459.89</v>
      </c>
      <c r="AR165" s="4">
        <v>161</v>
      </c>
      <c r="AS165" s="8">
        <v>8883.01</v>
      </c>
      <c r="AT165" s="7">
        <v>-0.9441</v>
      </c>
      <c r="AU165" s="7">
        <v>-0.9482</v>
      </c>
      <c r="AV165" s="4">
        <v>9</v>
      </c>
      <c r="AW165" s="8">
        <v>459.89</v>
      </c>
      <c r="AX165" s="4">
        <v>161</v>
      </c>
      <c r="AY165" s="8">
        <v>8883.01</v>
      </c>
      <c r="AZ165" s="7">
        <v>-0.9441</v>
      </c>
      <c r="BA165" s="7">
        <v>-0.9482</v>
      </c>
      <c r="BB165" s="7">
        <v>1</v>
      </c>
      <c r="BC165" s="4">
        <v>9</v>
      </c>
      <c r="BD165" s="8">
        <v>459.89</v>
      </c>
      <c r="BE165" s="4">
        <v>161</v>
      </c>
      <c r="BF165" s="8">
        <v>8883.01</v>
      </c>
      <c r="BG165" s="7">
        <v>-0.9441</v>
      </c>
      <c r="BH165" s="7">
        <v>-0.9482</v>
      </c>
      <c r="BI165" s="7">
        <v>1</v>
      </c>
      <c r="BJ165" s="4">
        <v>9</v>
      </c>
      <c r="BK165" s="8">
        <v>459.89</v>
      </c>
      <c r="BL165" s="2" t="s">
        <v>2363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558</v>
      </c>
      <c r="BV165" s="2" t="s">
        <v>166</v>
      </c>
      <c r="BW165" s="2" t="s">
        <v>132</v>
      </c>
      <c r="BX165" s="2" t="s">
        <v>1114</v>
      </c>
      <c r="BY165" s="2" t="s">
        <v>142</v>
      </c>
      <c r="BZ165" s="2" t="s">
        <v>132</v>
      </c>
      <c r="CA165" s="4"/>
      <c r="CB165" s="8"/>
      <c r="CC165" s="4">
        <v>3</v>
      </c>
      <c r="CD165" s="8">
        <v>114.45</v>
      </c>
      <c r="CE165" s="7">
        <v>-1</v>
      </c>
      <c r="CF165" s="7">
        <v>-1</v>
      </c>
      <c r="CG165" s="2" t="s">
        <v>140</v>
      </c>
      <c r="CH165" s="2" t="s">
        <v>166</v>
      </c>
      <c r="CI165" s="2" t="s">
        <v>319</v>
      </c>
      <c r="CJ165" s="2" t="s">
        <v>2364</v>
      </c>
      <c r="CK165" s="2" t="s">
        <v>183</v>
      </c>
      <c r="CL165" s="2" t="s">
        <v>132</v>
      </c>
      <c r="CM165" s="4">
        <v>6</v>
      </c>
      <c r="CN165" s="8">
        <v>307.3</v>
      </c>
      <c r="CO165" s="4">
        <v>50</v>
      </c>
      <c r="CP165" s="8">
        <v>2806.9</v>
      </c>
      <c r="CQ165" s="7">
        <v>-0.88</v>
      </c>
      <c r="CR165" s="7">
        <v>-0.8905</v>
      </c>
      <c r="CS165" s="2" t="s">
        <v>140</v>
      </c>
      <c r="CT165" s="2" t="s">
        <v>166</v>
      </c>
      <c r="CU165" s="2" t="s">
        <v>400</v>
      </c>
      <c r="CV165" s="2" t="s">
        <v>1802</v>
      </c>
      <c r="CW165" s="2" t="s">
        <v>142</v>
      </c>
      <c r="CX165" s="2" t="s">
        <v>132</v>
      </c>
      <c r="CY165" s="4">
        <v>1</v>
      </c>
      <c r="CZ165" s="8">
        <v>56.32</v>
      </c>
      <c r="DA165" s="4">
        <v>28</v>
      </c>
      <c r="DB165" s="8">
        <v>1576.96</v>
      </c>
      <c r="DC165" s="7">
        <v>-0.9643</v>
      </c>
      <c r="DD165" s="7">
        <v>-0.9643</v>
      </c>
      <c r="DE165" s="2" t="s">
        <v>140</v>
      </c>
      <c r="DF165" s="2" t="s">
        <v>166</v>
      </c>
      <c r="DG165" s="2" t="s">
        <v>933</v>
      </c>
      <c r="DH165" s="2" t="s">
        <v>1266</v>
      </c>
      <c r="DI165" s="2" t="s">
        <v>142</v>
      </c>
      <c r="DJ165" s="2" t="s">
        <v>132</v>
      </c>
      <c r="DK165" s="4"/>
      <c r="DL165" s="8"/>
      <c r="DM165" s="4">
        <v>35</v>
      </c>
      <c r="DN165" s="8">
        <v>1912.4</v>
      </c>
      <c r="DO165" s="7">
        <v>-1</v>
      </c>
      <c r="DP165" s="7">
        <v>-1</v>
      </c>
      <c r="DQ165" s="2" t="s">
        <v>140</v>
      </c>
      <c r="DR165" s="2" t="s">
        <v>166</v>
      </c>
      <c r="DS165" s="2" t="s">
        <v>319</v>
      </c>
      <c r="DT165" s="2" t="s">
        <v>1677</v>
      </c>
      <c r="DU165" s="2" t="s">
        <v>142</v>
      </c>
      <c r="DV165" s="2" t="s">
        <v>132</v>
      </c>
      <c r="DW165" s="4">
        <v>1</v>
      </c>
      <c r="DX165" s="8">
        <v>41.88</v>
      </c>
      <c r="DY165" s="4">
        <v>19</v>
      </c>
      <c r="DZ165" s="8">
        <v>971.83</v>
      </c>
      <c r="EA165" s="7">
        <v>-0.9474</v>
      </c>
      <c r="EB165" s="7">
        <v>-0.9569</v>
      </c>
      <c r="EC165" s="2" t="s">
        <v>140</v>
      </c>
      <c r="ED165" s="2" t="s">
        <v>166</v>
      </c>
      <c r="EE165" s="2" t="s">
        <v>2365</v>
      </c>
      <c r="EF165" s="2" t="s">
        <v>2364</v>
      </c>
      <c r="EG165" s="2" t="s">
        <v>142</v>
      </c>
      <c r="EH165" s="2" t="s">
        <v>132</v>
      </c>
      <c r="EI165" s="4"/>
      <c r="EJ165" s="8"/>
      <c r="EK165" s="4">
        <v>10</v>
      </c>
      <c r="EL165" s="8">
        <v>600</v>
      </c>
      <c r="EM165" s="7">
        <v>-1</v>
      </c>
      <c r="EN165" s="7">
        <v>-1</v>
      </c>
      <c r="EO165" s="2" t="s">
        <v>140</v>
      </c>
      <c r="EP165" s="2" t="s">
        <v>166</v>
      </c>
      <c r="EQ165" s="2" t="s">
        <v>1983</v>
      </c>
      <c r="ER165" s="2" t="s">
        <v>2195</v>
      </c>
      <c r="ES165" s="2" t="s">
        <v>183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166</v>
      </c>
      <c r="FC165" s="2" t="s">
        <v>1723</v>
      </c>
      <c r="FD165" s="2" t="s">
        <v>1671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166</v>
      </c>
      <c r="FO165" s="2" t="s">
        <v>292</v>
      </c>
      <c r="FP165" s="2" t="s">
        <v>132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178</v>
      </c>
      <c r="FZ165" s="2" t="s">
        <v>166</v>
      </c>
      <c r="GA165" s="2" t="s">
        <v>132</v>
      </c>
      <c r="GB165" s="2" t="s">
        <v>132</v>
      </c>
      <c r="GC165" s="2" t="s">
        <v>142</v>
      </c>
      <c r="GD165" s="2" t="s">
        <v>132</v>
      </c>
      <c r="GE165" s="4"/>
      <c r="GF165" s="8"/>
      <c r="GG165" s="4">
        <v>2</v>
      </c>
      <c r="GH165" s="8">
        <v>112.64</v>
      </c>
      <c r="GI165" s="7">
        <v>-1</v>
      </c>
      <c r="GJ165" s="7">
        <v>-1</v>
      </c>
      <c r="GK165" s="2" t="s">
        <v>140</v>
      </c>
      <c r="GL165" s="2" t="s">
        <v>166</v>
      </c>
      <c r="GM165" s="2" t="s">
        <v>1423</v>
      </c>
      <c r="GN165" s="2" t="s">
        <v>2187</v>
      </c>
      <c r="GO165" s="2" t="s">
        <v>142</v>
      </c>
      <c r="GP165" s="2" t="s">
        <v>132</v>
      </c>
      <c r="GQ165" s="4"/>
      <c r="GR165" s="8"/>
      <c r="GS165" s="4">
        <v>3</v>
      </c>
      <c r="GT165" s="8">
        <v>163.17</v>
      </c>
      <c r="GU165" s="7">
        <v>-1</v>
      </c>
      <c r="GV165" s="7">
        <v>-1</v>
      </c>
      <c r="GW165" s="2" t="s">
        <v>140</v>
      </c>
      <c r="GX165" s="2" t="s">
        <v>166</v>
      </c>
      <c r="GY165" s="2" t="s">
        <v>334</v>
      </c>
      <c r="GZ165" s="2" t="s">
        <v>757</v>
      </c>
      <c r="HA165" s="2" t="s">
        <v>142</v>
      </c>
      <c r="HB165" s="2" t="s">
        <v>132</v>
      </c>
      <c r="HC165" s="4"/>
      <c r="HD165" s="8"/>
      <c r="HE165" s="4">
        <v>3</v>
      </c>
      <c r="HF165" s="8">
        <v>168.96</v>
      </c>
      <c r="HG165" s="7">
        <v>-1</v>
      </c>
      <c r="HH165" s="7">
        <v>-1</v>
      </c>
      <c r="HI165" s="2" t="s">
        <v>140</v>
      </c>
      <c r="HJ165" s="2" t="s">
        <v>166</v>
      </c>
      <c r="HK165" s="2" t="s">
        <v>944</v>
      </c>
      <c r="HL165" s="2" t="s">
        <v>565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165</v>
      </c>
      <c r="HV165" s="2" t="s">
        <v>166</v>
      </c>
      <c r="HW165" s="2" t="s">
        <v>132</v>
      </c>
      <c r="HX165" s="2" t="s">
        <v>132</v>
      </c>
      <c r="HY165" s="2" t="s">
        <v>142</v>
      </c>
      <c r="HZ165" s="2" t="s">
        <v>132</v>
      </c>
      <c r="IA165" s="4">
        <v>1</v>
      </c>
      <c r="IB165" s="8">
        <v>54.39</v>
      </c>
      <c r="IC165" s="4">
        <v>2</v>
      </c>
      <c r="ID165" s="8">
        <v>108.78</v>
      </c>
      <c r="IE165" s="7">
        <v>-0.5</v>
      </c>
      <c r="IF165" s="7">
        <v>-0.5</v>
      </c>
      <c r="IG165" s="2" t="s">
        <v>140</v>
      </c>
      <c r="IH165" s="2" t="s">
        <v>166</v>
      </c>
      <c r="II165" s="2" t="s">
        <v>1288</v>
      </c>
      <c r="IJ165" s="2" t="s">
        <v>1289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166</v>
      </c>
      <c r="IU165" s="2" t="s">
        <v>614</v>
      </c>
      <c r="IV165" s="2" t="s">
        <v>132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178</v>
      </c>
      <c r="JF165" s="2" t="s">
        <v>166</v>
      </c>
      <c r="JG165" s="2" t="s">
        <v>132</v>
      </c>
      <c r="JH165" s="2" t="s">
        <v>132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166</v>
      </c>
      <c r="JS165" s="2" t="s">
        <v>341</v>
      </c>
      <c r="JT165" s="2" t="s">
        <v>526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166</v>
      </c>
      <c r="KE165" s="2" t="s">
        <v>400</v>
      </c>
      <c r="KF165" s="2" t="s">
        <v>2365</v>
      </c>
      <c r="KG165" s="2" t="s">
        <v>142</v>
      </c>
      <c r="KH165" s="2" t="s">
        <v>132</v>
      </c>
      <c r="KI165" s="4"/>
      <c r="KJ165" s="8"/>
      <c r="KK165" s="4">
        <v>2</v>
      </c>
      <c r="KL165" s="8">
        <v>117.48</v>
      </c>
      <c r="KM165" s="7">
        <v>-1</v>
      </c>
      <c r="KN165" s="7">
        <v>-1</v>
      </c>
      <c r="KO165" s="2" t="s">
        <v>140</v>
      </c>
      <c r="KP165" s="2" t="s">
        <v>166</v>
      </c>
      <c r="KQ165" s="2" t="s">
        <v>575</v>
      </c>
      <c r="KR165" s="2" t="s">
        <v>2366</v>
      </c>
      <c r="KS165" s="2" t="s">
        <v>142</v>
      </c>
      <c r="KT165" s="2" t="s">
        <v>132</v>
      </c>
      <c r="KU165" s="4"/>
      <c r="KV165" s="8"/>
      <c r="KW165" s="4">
        <v>4</v>
      </c>
      <c r="KX165" s="8">
        <v>229.44</v>
      </c>
      <c r="KY165" s="7">
        <v>-1</v>
      </c>
      <c r="KZ165" s="7">
        <v>-1</v>
      </c>
      <c r="LA165" s="2" t="s">
        <v>140</v>
      </c>
      <c r="LB165" s="2" t="s">
        <v>166</v>
      </c>
      <c r="LC165" s="2" t="s">
        <v>1200</v>
      </c>
      <c r="LD165" s="2" t="s">
        <v>2367</v>
      </c>
      <c r="LE165" s="2" t="s">
        <v>183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140</v>
      </c>
      <c r="LN165" s="2" t="s">
        <v>166</v>
      </c>
      <c r="LO165" s="2" t="s">
        <v>957</v>
      </c>
      <c r="LP165" s="2" t="s">
        <v>132</v>
      </c>
      <c r="LQ165" s="2" t="s">
        <v>142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159</v>
      </c>
      <c r="ML165" s="2" t="s">
        <v>166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178</v>
      </c>
      <c r="NV165" s="2" t="s">
        <v>166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132</v>
      </c>
      <c r="OT165" s="2" t="s">
        <v>132</v>
      </c>
      <c r="OU165" s="2" t="s">
        <v>132</v>
      </c>
      <c r="OV165" s="2" t="s">
        <v>132</v>
      </c>
      <c r="OW165" s="2" t="s">
        <v>132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181</v>
      </c>
      <c r="PF165" s="2" t="s">
        <v>166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178</v>
      </c>
      <c r="PR165" s="2" t="s">
        <v>166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140</v>
      </c>
      <c r="RB165" s="2" t="s">
        <v>166</v>
      </c>
      <c r="RC165" s="2" t="s">
        <v>957</v>
      </c>
      <c r="RD165" s="2" t="s">
        <v>2203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178</v>
      </c>
      <c r="RN165" s="2" t="s">
        <v>166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2368</v>
      </c>
      <c r="B166" s="2" t="s">
        <v>121</v>
      </c>
      <c r="C166" s="2" t="s">
        <v>122</v>
      </c>
      <c r="D166" s="2" t="s">
        <v>1104</v>
      </c>
      <c r="E166" s="2" t="s">
        <v>837</v>
      </c>
      <c r="F166" s="2" t="s">
        <v>2369</v>
      </c>
      <c r="G166" s="2" t="s">
        <v>2369</v>
      </c>
      <c r="H166" s="2" t="s">
        <v>2369</v>
      </c>
      <c r="I166" s="2" t="s">
        <v>2370</v>
      </c>
      <c r="J166" s="2" t="s">
        <v>127</v>
      </c>
      <c r="K166" s="2" t="s">
        <v>2371</v>
      </c>
      <c r="L166" s="3">
        <v>52.38</v>
      </c>
      <c r="M166" s="3">
        <v>55</v>
      </c>
      <c r="N166" s="3">
        <v>109.99</v>
      </c>
      <c r="O166" s="2" t="s">
        <v>129</v>
      </c>
      <c r="P166" s="2" t="s">
        <v>1094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468</v>
      </c>
      <c r="V166" s="2" t="s">
        <v>1069</v>
      </c>
      <c r="W166" s="2" t="s">
        <v>248</v>
      </c>
      <c r="X166" s="2" t="s">
        <v>136</v>
      </c>
      <c r="Y166" s="2" t="s">
        <v>2372</v>
      </c>
      <c r="Z166" s="4">
        <v>61</v>
      </c>
      <c r="AA166" s="4">
        <f>=ROUNDDOWN(61,0)</f>
      </c>
      <c r="AB166" s="5">
        <v>1</v>
      </c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4</v>
      </c>
      <c r="AQ166" s="8">
        <v>256.82</v>
      </c>
      <c r="AR166" s="4"/>
      <c r="AS166" s="8"/>
      <c r="AT166" s="7"/>
      <c r="AU166" s="7"/>
      <c r="AV166" s="4">
        <v>4</v>
      </c>
      <c r="AW166" s="8">
        <v>256.82</v>
      </c>
      <c r="AX166" s="4"/>
      <c r="AY166" s="8"/>
      <c r="AZ166" s="7"/>
      <c r="BA166" s="7"/>
      <c r="BB166" s="7">
        <v>1</v>
      </c>
      <c r="BC166" s="4">
        <v>4</v>
      </c>
      <c r="BD166" s="8">
        <v>256.82</v>
      </c>
      <c r="BE166" s="4"/>
      <c r="BF166" s="8"/>
      <c r="BG166" s="7"/>
      <c r="BH166" s="7"/>
      <c r="BI166" s="7">
        <v>1</v>
      </c>
      <c r="BJ166" s="4">
        <v>4</v>
      </c>
      <c r="BK166" s="8">
        <v>256.82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132</v>
      </c>
      <c r="BY166" s="2" t="s">
        <v>142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129</v>
      </c>
      <c r="CI166" s="2" t="s">
        <v>2373</v>
      </c>
      <c r="CJ166" s="2" t="s">
        <v>132</v>
      </c>
      <c r="CK166" s="2" t="s">
        <v>142</v>
      </c>
      <c r="CL166" s="2" t="s">
        <v>132</v>
      </c>
      <c r="CM166" s="4">
        <v>4</v>
      </c>
      <c r="CN166" s="8">
        <v>256.82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1894</v>
      </c>
      <c r="CV166" s="2" t="s">
        <v>2374</v>
      </c>
      <c r="CW166" s="2" t="s">
        <v>142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178</v>
      </c>
      <c r="DF166" s="2" t="s">
        <v>129</v>
      </c>
      <c r="DG166" s="2" t="s">
        <v>132</v>
      </c>
      <c r="DH166" s="2" t="s">
        <v>132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129</v>
      </c>
      <c r="DS166" s="2" t="s">
        <v>1099</v>
      </c>
      <c r="DT166" s="2" t="s">
        <v>1102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1752</v>
      </c>
      <c r="EF166" s="2" t="s">
        <v>2375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1100</v>
      </c>
      <c r="ER166" s="2" t="s">
        <v>1613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159</v>
      </c>
      <c r="FB166" s="2" t="s">
        <v>129</v>
      </c>
      <c r="FC166" s="2" t="s">
        <v>132</v>
      </c>
      <c r="FD166" s="2" t="s">
        <v>132</v>
      </c>
      <c r="FE166" s="2" t="s">
        <v>142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129</v>
      </c>
      <c r="FO166" s="2" t="s">
        <v>156</v>
      </c>
      <c r="FP166" s="2" t="s">
        <v>132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178</v>
      </c>
      <c r="FZ166" s="2" t="s">
        <v>129</v>
      </c>
      <c r="GA166" s="2" t="s">
        <v>132</v>
      </c>
      <c r="GB166" s="2" t="s">
        <v>132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1089</v>
      </c>
      <c r="GN166" s="2" t="s">
        <v>2376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178</v>
      </c>
      <c r="GX166" s="2" t="s">
        <v>129</v>
      </c>
      <c r="GY166" s="2" t="s">
        <v>132</v>
      </c>
      <c r="GZ166" s="2" t="s">
        <v>132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181</v>
      </c>
      <c r="HJ166" s="2" t="s">
        <v>129</v>
      </c>
      <c r="HK166" s="2" t="s">
        <v>132</v>
      </c>
      <c r="HL166" s="2" t="s">
        <v>132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165</v>
      </c>
      <c r="HV166" s="2" t="s">
        <v>129</v>
      </c>
      <c r="HW166" s="2" t="s">
        <v>132</v>
      </c>
      <c r="HX166" s="2" t="s">
        <v>132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178</v>
      </c>
      <c r="IH166" s="2" t="s">
        <v>129</v>
      </c>
      <c r="II166" s="2" t="s">
        <v>132</v>
      </c>
      <c r="IJ166" s="2" t="s">
        <v>132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1100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159</v>
      </c>
      <c r="JF166" s="2" t="s">
        <v>129</v>
      </c>
      <c r="JG166" s="2" t="s">
        <v>132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1091</v>
      </c>
      <c r="JT166" s="2" t="s">
        <v>132</v>
      </c>
      <c r="JU166" s="2" t="s">
        <v>142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129</v>
      </c>
      <c r="KE166" s="2" t="s">
        <v>2377</v>
      </c>
      <c r="KF166" s="2" t="s">
        <v>1766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178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178</v>
      </c>
      <c r="LN166" s="2" t="s">
        <v>129</v>
      </c>
      <c r="LO166" s="2" t="s">
        <v>132</v>
      </c>
      <c r="LP166" s="2" t="s">
        <v>132</v>
      </c>
      <c r="LQ166" s="2" t="s">
        <v>142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178</v>
      </c>
      <c r="LZ166" s="2" t="s">
        <v>166</v>
      </c>
      <c r="MA166" s="2" t="s">
        <v>132</v>
      </c>
      <c r="MB166" s="2" t="s">
        <v>132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159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140</v>
      </c>
      <c r="MX166" s="2" t="s">
        <v>129</v>
      </c>
      <c r="MY166" s="2" t="s">
        <v>179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178</v>
      </c>
      <c r="NV166" s="2" t="s">
        <v>129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178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181</v>
      </c>
      <c r="PF166" s="2" t="s">
        <v>129</v>
      </c>
      <c r="PG166" s="2" t="s">
        <v>132</v>
      </c>
      <c r="PH166" s="2" t="s">
        <v>132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178</v>
      </c>
      <c r="QD166" s="2" t="s">
        <v>129</v>
      </c>
      <c r="QE166" s="2" t="s">
        <v>132</v>
      </c>
      <c r="QF166" s="2" t="s">
        <v>132</v>
      </c>
      <c r="QG166" s="2" t="s">
        <v>142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178</v>
      </c>
      <c r="QP166" s="2" t="s">
        <v>129</v>
      </c>
      <c r="QQ166" s="2" t="s">
        <v>132</v>
      </c>
      <c r="QR166" s="2" t="s">
        <v>132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178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183</v>
      </c>
    </row>
    <row r="167">
      <c r="A167" s="2" t="s">
        <v>2378</v>
      </c>
      <c r="B167" s="2" t="s">
        <v>121</v>
      </c>
      <c r="C167" s="2" t="s">
        <v>122</v>
      </c>
      <c r="D167" s="2" t="s">
        <v>1104</v>
      </c>
      <c r="E167" s="2" t="s">
        <v>837</v>
      </c>
      <c r="F167" s="2" t="s">
        <v>2379</v>
      </c>
      <c r="G167" s="2" t="s">
        <v>2379</v>
      </c>
      <c r="H167" s="2" t="s">
        <v>2379</v>
      </c>
      <c r="I167" s="2" t="s">
        <v>2380</v>
      </c>
      <c r="J167" s="2" t="s">
        <v>127</v>
      </c>
      <c r="K167" s="2" t="s">
        <v>281</v>
      </c>
      <c r="L167" s="3">
        <v>31.5</v>
      </c>
      <c r="M167" s="3">
        <v>33.08</v>
      </c>
      <c r="N167" s="3">
        <v>74.99</v>
      </c>
      <c r="O167" s="2" t="s">
        <v>421</v>
      </c>
      <c r="P167" s="2" t="s">
        <v>422</v>
      </c>
      <c r="Q167" s="2" t="s">
        <v>131</v>
      </c>
      <c r="R167" s="2" t="s">
        <v>132</v>
      </c>
      <c r="S167" s="2" t="s">
        <v>2381</v>
      </c>
      <c r="T167" s="2" t="s">
        <v>132</v>
      </c>
      <c r="U167" s="2" t="s">
        <v>468</v>
      </c>
      <c r="V167" s="2" t="s">
        <v>2382</v>
      </c>
      <c r="W167" s="2" t="s">
        <v>136</v>
      </c>
      <c r="X167" s="2" t="s">
        <v>132</v>
      </c>
      <c r="Y167" s="2" t="s">
        <v>607</v>
      </c>
      <c r="Z167" s="4"/>
      <c r="AA167" s="4">
        <f>=ROUNDDOWN({0},0)</f>
      </c>
      <c r="AB167" s="5">
        <v>0.3</v>
      </c>
      <c r="AC167" s="2" t="s">
        <v>132</v>
      </c>
      <c r="AD167" s="4"/>
      <c r="AE167" s="4"/>
      <c r="AF167" s="6"/>
      <c r="AG167" s="6"/>
      <c r="AH167" s="7">
        <v>0.5507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/>
      <c r="AQ167" s="8"/>
      <c r="AR167" s="4">
        <v>4</v>
      </c>
      <c r="AS167" s="8">
        <v>137.19</v>
      </c>
      <c r="AT167" s="7">
        <v>-1</v>
      </c>
      <c r="AU167" s="7">
        <v>-1</v>
      </c>
      <c r="AV167" s="4"/>
      <c r="AW167" s="8"/>
      <c r="AX167" s="4">
        <v>4</v>
      </c>
      <c r="AY167" s="8">
        <v>137.19</v>
      </c>
      <c r="AZ167" s="7">
        <v>-1</v>
      </c>
      <c r="BA167" s="7">
        <v>-1</v>
      </c>
      <c r="BB167" s="7"/>
      <c r="BC167" s="4"/>
      <c r="BD167" s="8"/>
      <c r="BE167" s="4">
        <v>4</v>
      </c>
      <c r="BF167" s="8">
        <v>137.19</v>
      </c>
      <c r="BG167" s="7">
        <v>-1</v>
      </c>
      <c r="BH167" s="7">
        <v>-1</v>
      </c>
      <c r="BI167" s="7"/>
      <c r="BJ167" s="4"/>
      <c r="BK167" s="8"/>
      <c r="BL167" s="2" t="s">
        <v>2383</v>
      </c>
      <c r="BM167" s="7"/>
      <c r="BN167" s="7"/>
      <c r="BO167" s="4"/>
      <c r="BP167" s="8"/>
      <c r="BQ167" s="4"/>
      <c r="BR167" s="8"/>
      <c r="BS167" s="7"/>
      <c r="BT167" s="7"/>
      <c r="BU167" s="2" t="s">
        <v>159</v>
      </c>
      <c r="BV167" s="2" t="s">
        <v>166</v>
      </c>
      <c r="BW167" s="2" t="s">
        <v>132</v>
      </c>
      <c r="BX167" s="2" t="s">
        <v>132</v>
      </c>
      <c r="BY167" s="2" t="s">
        <v>142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140</v>
      </c>
      <c r="CH167" s="2" t="s">
        <v>166</v>
      </c>
      <c r="CI167" s="2" t="s">
        <v>560</v>
      </c>
      <c r="CJ167" s="2" t="s">
        <v>132</v>
      </c>
      <c r="CK167" s="2" t="s">
        <v>142</v>
      </c>
      <c r="CL167" s="2" t="s">
        <v>132</v>
      </c>
      <c r="CM167" s="4"/>
      <c r="CN167" s="8"/>
      <c r="CO167" s="4">
        <v>1</v>
      </c>
      <c r="CP167" s="8">
        <v>33.08</v>
      </c>
      <c r="CQ167" s="7">
        <v>-1</v>
      </c>
      <c r="CR167" s="7">
        <v>-1</v>
      </c>
      <c r="CS167" s="2" t="s">
        <v>140</v>
      </c>
      <c r="CT167" s="2" t="s">
        <v>166</v>
      </c>
      <c r="CU167" s="2" t="s">
        <v>153</v>
      </c>
      <c r="CV167" s="2" t="s">
        <v>2140</v>
      </c>
      <c r="CW167" s="2" t="s">
        <v>142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159</v>
      </c>
      <c r="DF167" s="2" t="s">
        <v>166</v>
      </c>
      <c r="DG167" s="2" t="s">
        <v>132</v>
      </c>
      <c r="DH167" s="2" t="s">
        <v>132</v>
      </c>
      <c r="DI167" s="2" t="s">
        <v>142</v>
      </c>
      <c r="DJ167" s="2" t="s">
        <v>132</v>
      </c>
      <c r="DK167" s="4"/>
      <c r="DL167" s="8"/>
      <c r="DM167" s="4">
        <v>1</v>
      </c>
      <c r="DN167" s="8">
        <v>34.65</v>
      </c>
      <c r="DO167" s="7">
        <v>-1</v>
      </c>
      <c r="DP167" s="7">
        <v>-1</v>
      </c>
      <c r="DQ167" s="2" t="s">
        <v>140</v>
      </c>
      <c r="DR167" s="2" t="s">
        <v>166</v>
      </c>
      <c r="DS167" s="2" t="s">
        <v>148</v>
      </c>
      <c r="DT167" s="2" t="s">
        <v>1040</v>
      </c>
      <c r="DU167" s="2" t="s">
        <v>142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140</v>
      </c>
      <c r="ED167" s="2" t="s">
        <v>166</v>
      </c>
      <c r="EE167" s="2" t="s">
        <v>522</v>
      </c>
      <c r="EF167" s="2" t="s">
        <v>2384</v>
      </c>
      <c r="EG167" s="2" t="s">
        <v>142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166</v>
      </c>
      <c r="EQ167" s="2" t="s">
        <v>519</v>
      </c>
      <c r="ER167" s="2" t="s">
        <v>807</v>
      </c>
      <c r="ES167" s="2" t="s">
        <v>142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427</v>
      </c>
      <c r="FB167" s="2" t="s">
        <v>166</v>
      </c>
      <c r="FC167" s="2" t="s">
        <v>132</v>
      </c>
      <c r="FD167" s="2" t="s">
        <v>132</v>
      </c>
      <c r="FE167" s="2" t="s">
        <v>142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178</v>
      </c>
      <c r="FN167" s="2" t="s">
        <v>166</v>
      </c>
      <c r="FO167" s="2" t="s">
        <v>132</v>
      </c>
      <c r="FP167" s="2" t="s">
        <v>132</v>
      </c>
      <c r="FQ167" s="2" t="s">
        <v>142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178</v>
      </c>
      <c r="FZ167" s="2" t="s">
        <v>166</v>
      </c>
      <c r="GA167" s="2" t="s">
        <v>132</v>
      </c>
      <c r="GB167" s="2" t="s">
        <v>132</v>
      </c>
      <c r="GC167" s="2" t="s">
        <v>142</v>
      </c>
      <c r="GD167" s="2" t="s">
        <v>132</v>
      </c>
      <c r="GE167" s="4"/>
      <c r="GF167" s="8"/>
      <c r="GG167" s="4">
        <v>2</v>
      </c>
      <c r="GH167" s="8">
        <v>69.46</v>
      </c>
      <c r="GI167" s="7">
        <v>-1</v>
      </c>
      <c r="GJ167" s="7">
        <v>-1</v>
      </c>
      <c r="GK167" s="2" t="s">
        <v>140</v>
      </c>
      <c r="GL167" s="2" t="s">
        <v>166</v>
      </c>
      <c r="GM167" s="2" t="s">
        <v>188</v>
      </c>
      <c r="GN167" s="2" t="s">
        <v>736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181</v>
      </c>
      <c r="HJ167" s="2" t="s">
        <v>166</v>
      </c>
      <c r="HK167" s="2" t="s">
        <v>132</v>
      </c>
      <c r="HL167" s="2" t="s">
        <v>132</v>
      </c>
      <c r="HM167" s="2" t="s">
        <v>142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165</v>
      </c>
      <c r="HV167" s="2" t="s">
        <v>166</v>
      </c>
      <c r="HW167" s="2" t="s">
        <v>132</v>
      </c>
      <c r="HX167" s="2" t="s">
        <v>132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166</v>
      </c>
      <c r="II167" s="2" t="s">
        <v>167</v>
      </c>
      <c r="IJ167" s="2" t="s">
        <v>1025</v>
      </c>
      <c r="IK167" s="2" t="s">
        <v>142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178</v>
      </c>
      <c r="IT167" s="2" t="s">
        <v>166</v>
      </c>
      <c r="IU167" s="2" t="s">
        <v>132</v>
      </c>
      <c r="IV167" s="2" t="s">
        <v>132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178</v>
      </c>
      <c r="JF167" s="2" t="s">
        <v>166</v>
      </c>
      <c r="JG167" s="2" t="s">
        <v>132</v>
      </c>
      <c r="JH167" s="2" t="s">
        <v>132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178</v>
      </c>
      <c r="JR167" s="2" t="s">
        <v>166</v>
      </c>
      <c r="JS167" s="2" t="s">
        <v>132</v>
      </c>
      <c r="JT167" s="2" t="s">
        <v>132</v>
      </c>
      <c r="JU167" s="2" t="s">
        <v>142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166</v>
      </c>
      <c r="KE167" s="2" t="s">
        <v>153</v>
      </c>
      <c r="KF167" s="2" t="s">
        <v>132</v>
      </c>
      <c r="KG167" s="2" t="s">
        <v>142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178</v>
      </c>
      <c r="KP167" s="2" t="s">
        <v>166</v>
      </c>
      <c r="KQ167" s="2" t="s">
        <v>132</v>
      </c>
      <c r="KR167" s="2" t="s">
        <v>132</v>
      </c>
      <c r="KS167" s="2" t="s">
        <v>142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140</v>
      </c>
      <c r="LB167" s="2" t="s">
        <v>166</v>
      </c>
      <c r="LC167" s="2" t="s">
        <v>2385</v>
      </c>
      <c r="LD167" s="2" t="s">
        <v>1447</v>
      </c>
      <c r="LE167" s="2" t="s">
        <v>142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178</v>
      </c>
      <c r="LN167" s="2" t="s">
        <v>166</v>
      </c>
      <c r="LO167" s="2" t="s">
        <v>132</v>
      </c>
      <c r="LP167" s="2" t="s">
        <v>132</v>
      </c>
      <c r="LQ167" s="2" t="s">
        <v>142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159</v>
      </c>
      <c r="ML167" s="2" t="s">
        <v>166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178</v>
      </c>
      <c r="NV167" s="2" t="s">
        <v>166</v>
      </c>
      <c r="NW167" s="2" t="s">
        <v>132</v>
      </c>
      <c r="NX167" s="2" t="s">
        <v>132</v>
      </c>
      <c r="NY167" s="2" t="s">
        <v>142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181</v>
      </c>
      <c r="OT167" s="2" t="s">
        <v>166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181</v>
      </c>
      <c r="PF167" s="2" t="s">
        <v>166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178</v>
      </c>
      <c r="PR167" s="2" t="s">
        <v>166</v>
      </c>
      <c r="PS167" s="2" t="s">
        <v>132</v>
      </c>
      <c r="PT167" s="2" t="s">
        <v>132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178</v>
      </c>
      <c r="RB167" s="2" t="s">
        <v>166</v>
      </c>
      <c r="RC167" s="2" t="s">
        <v>132</v>
      </c>
      <c r="RD167" s="2" t="s">
        <v>132</v>
      </c>
      <c r="RE167" s="2" t="s">
        <v>142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178</v>
      </c>
      <c r="RN167" s="2" t="s">
        <v>166</v>
      </c>
      <c r="RO167" s="2" t="s">
        <v>132</v>
      </c>
      <c r="RP167" s="2" t="s">
        <v>132</v>
      </c>
      <c r="RQ167" s="2" t="s">
        <v>142</v>
      </c>
      <c r="RR167" s="2" t="s">
        <v>132</v>
      </c>
    </row>
    <row r="168">
      <c r="A168" s="2" t="s">
        <v>2386</v>
      </c>
      <c r="B168" s="2" t="s">
        <v>121</v>
      </c>
      <c r="C168" s="2" t="s">
        <v>122</v>
      </c>
      <c r="D168" s="2" t="s">
        <v>1104</v>
      </c>
      <c r="E168" s="2" t="s">
        <v>837</v>
      </c>
      <c r="F168" s="2" t="s">
        <v>2387</v>
      </c>
      <c r="G168" s="2" t="s">
        <v>2387</v>
      </c>
      <c r="H168" s="2" t="s">
        <v>2387</v>
      </c>
      <c r="I168" s="2" t="s">
        <v>2388</v>
      </c>
      <c r="J168" s="2" t="s">
        <v>127</v>
      </c>
      <c r="K168" s="2" t="s">
        <v>2389</v>
      </c>
      <c r="L168" s="3">
        <v>25.6</v>
      </c>
      <c r="M168" s="3">
        <v>26.88</v>
      </c>
      <c r="N168" s="3">
        <v>59.99</v>
      </c>
      <c r="O168" s="2" t="s">
        <v>421</v>
      </c>
      <c r="P168" s="2" t="s">
        <v>422</v>
      </c>
      <c r="Q168" s="2" t="s">
        <v>131</v>
      </c>
      <c r="R168" s="2" t="s">
        <v>132</v>
      </c>
      <c r="S168" s="2" t="s">
        <v>2390</v>
      </c>
      <c r="T168" s="2" t="s">
        <v>132</v>
      </c>
      <c r="U168" s="2" t="s">
        <v>468</v>
      </c>
      <c r="V168" s="2" t="s">
        <v>890</v>
      </c>
      <c r="W168" s="2" t="s">
        <v>247</v>
      </c>
      <c r="X168" s="2" t="s">
        <v>132</v>
      </c>
      <c r="Y168" s="2" t="s">
        <v>2019</v>
      </c>
      <c r="Z168" s="4"/>
      <c r="AA168" s="4">
        <f>=ROUNDDOWN({0},0)</f>
      </c>
      <c r="AB168" s="5"/>
      <c r="AC168" s="2" t="s">
        <v>132</v>
      </c>
      <c r="AD168" s="4"/>
      <c r="AE168" s="4"/>
      <c r="AF168" s="6">
        <v>63</v>
      </c>
      <c r="AG168" s="6"/>
      <c r="AH168" s="7">
        <v>0.0329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/>
      <c r="AQ168" s="8"/>
      <c r="AR168" s="4">
        <v>179</v>
      </c>
      <c r="AS168" s="8">
        <v>4955.19</v>
      </c>
      <c r="AT168" s="7">
        <v>-1</v>
      </c>
      <c r="AU168" s="7">
        <v>-1</v>
      </c>
      <c r="AV168" s="4"/>
      <c r="AW168" s="8"/>
      <c r="AX168" s="4">
        <v>179</v>
      </c>
      <c r="AY168" s="8">
        <v>4955.19</v>
      </c>
      <c r="AZ168" s="7">
        <v>-1</v>
      </c>
      <c r="BA168" s="7">
        <v>-1</v>
      </c>
      <c r="BB168" s="7"/>
      <c r="BC168" s="4"/>
      <c r="BD168" s="8"/>
      <c r="BE168" s="4">
        <v>179</v>
      </c>
      <c r="BF168" s="8">
        <v>4955.19</v>
      </c>
      <c r="BG168" s="7">
        <v>-1</v>
      </c>
      <c r="BH168" s="7">
        <v>-1</v>
      </c>
      <c r="BI168" s="7"/>
      <c r="BJ168" s="4"/>
      <c r="BK168" s="8"/>
      <c r="BL168" s="2" t="s">
        <v>2391</v>
      </c>
      <c r="BM168" s="7"/>
      <c r="BN168" s="7"/>
      <c r="BO168" s="4"/>
      <c r="BP168" s="8"/>
      <c r="BQ168" s="4">
        <v>4</v>
      </c>
      <c r="BR168" s="8">
        <v>105.15</v>
      </c>
      <c r="BS168" s="7">
        <v>-1</v>
      </c>
      <c r="BT168" s="7">
        <v>-1</v>
      </c>
      <c r="BU168" s="2" t="s">
        <v>140</v>
      </c>
      <c r="BV168" s="2" t="s">
        <v>166</v>
      </c>
      <c r="BW168" s="2" t="s">
        <v>132</v>
      </c>
      <c r="BX168" s="2" t="s">
        <v>2392</v>
      </c>
      <c r="BY168" s="2" t="s">
        <v>142</v>
      </c>
      <c r="BZ168" s="2" t="s">
        <v>132</v>
      </c>
      <c r="CA168" s="4"/>
      <c r="CB168" s="8"/>
      <c r="CC168" s="4">
        <v>1</v>
      </c>
      <c r="CD168" s="8">
        <v>25.08</v>
      </c>
      <c r="CE168" s="7">
        <v>-1</v>
      </c>
      <c r="CF168" s="7">
        <v>-1</v>
      </c>
      <c r="CG168" s="2" t="s">
        <v>140</v>
      </c>
      <c r="CH168" s="2" t="s">
        <v>166</v>
      </c>
      <c r="CI168" s="2" t="s">
        <v>143</v>
      </c>
      <c r="CJ168" s="2" t="s">
        <v>796</v>
      </c>
      <c r="CK168" s="2" t="s">
        <v>183</v>
      </c>
      <c r="CL168" s="2" t="s">
        <v>132</v>
      </c>
      <c r="CM168" s="4"/>
      <c r="CN168" s="8"/>
      <c r="CO168" s="4">
        <v>37</v>
      </c>
      <c r="CP168" s="8">
        <v>1182.07</v>
      </c>
      <c r="CQ168" s="7">
        <v>-1</v>
      </c>
      <c r="CR168" s="7">
        <v>-1</v>
      </c>
      <c r="CS168" s="2" t="s">
        <v>140</v>
      </c>
      <c r="CT168" s="2" t="s">
        <v>166</v>
      </c>
      <c r="CU168" s="2" t="s">
        <v>2019</v>
      </c>
      <c r="CV168" s="2" t="s">
        <v>2393</v>
      </c>
      <c r="CW168" s="2" t="s">
        <v>142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166</v>
      </c>
      <c r="DG168" s="2" t="s">
        <v>146</v>
      </c>
      <c r="DH168" s="2" t="s">
        <v>153</v>
      </c>
      <c r="DI168" s="2" t="s">
        <v>142</v>
      </c>
      <c r="DJ168" s="2" t="s">
        <v>132</v>
      </c>
      <c r="DK168" s="4"/>
      <c r="DL168" s="8"/>
      <c r="DM168" s="4">
        <v>44</v>
      </c>
      <c r="DN168" s="8">
        <v>1186.24</v>
      </c>
      <c r="DO168" s="7">
        <v>-1</v>
      </c>
      <c r="DP168" s="7">
        <v>-1</v>
      </c>
      <c r="DQ168" s="2" t="s">
        <v>140</v>
      </c>
      <c r="DR168" s="2" t="s">
        <v>166</v>
      </c>
      <c r="DS168" s="2" t="s">
        <v>702</v>
      </c>
      <c r="DT168" s="2" t="s">
        <v>305</v>
      </c>
      <c r="DU168" s="2" t="s">
        <v>142</v>
      </c>
      <c r="DV168" s="2" t="s">
        <v>132</v>
      </c>
      <c r="DW168" s="4"/>
      <c r="DX168" s="8"/>
      <c r="DY168" s="4">
        <v>21</v>
      </c>
      <c r="DZ168" s="8">
        <v>513.8</v>
      </c>
      <c r="EA168" s="7">
        <v>-1</v>
      </c>
      <c r="EB168" s="7">
        <v>-1</v>
      </c>
      <c r="EC168" s="2" t="s">
        <v>140</v>
      </c>
      <c r="ED168" s="2" t="s">
        <v>166</v>
      </c>
      <c r="EE168" s="2" t="s">
        <v>2394</v>
      </c>
      <c r="EF168" s="2" t="s">
        <v>1332</v>
      </c>
      <c r="EG168" s="2" t="s">
        <v>142</v>
      </c>
      <c r="EH168" s="2" t="s">
        <v>132</v>
      </c>
      <c r="EI168" s="4"/>
      <c r="EJ168" s="8"/>
      <c r="EK168" s="4">
        <v>18</v>
      </c>
      <c r="EL168" s="8">
        <v>574.2</v>
      </c>
      <c r="EM168" s="7">
        <v>-1</v>
      </c>
      <c r="EN168" s="7">
        <v>-1</v>
      </c>
      <c r="EO168" s="2" t="s">
        <v>140</v>
      </c>
      <c r="EP168" s="2" t="s">
        <v>166</v>
      </c>
      <c r="EQ168" s="2" t="s">
        <v>152</v>
      </c>
      <c r="ER168" s="2" t="s">
        <v>607</v>
      </c>
      <c r="ES168" s="2" t="s">
        <v>142</v>
      </c>
      <c r="ET168" s="2" t="s">
        <v>132</v>
      </c>
      <c r="EU168" s="4"/>
      <c r="EV168" s="8"/>
      <c r="EW168" s="4">
        <v>6</v>
      </c>
      <c r="EX168" s="8">
        <v>165.77</v>
      </c>
      <c r="EY168" s="7">
        <v>-1</v>
      </c>
      <c r="EZ168" s="7">
        <v>-1</v>
      </c>
      <c r="FA168" s="2" t="s">
        <v>140</v>
      </c>
      <c r="FB168" s="2" t="s">
        <v>166</v>
      </c>
      <c r="FC168" s="2" t="s">
        <v>154</v>
      </c>
      <c r="FD168" s="2" t="s">
        <v>206</v>
      </c>
      <c r="FE168" s="2" t="s">
        <v>142</v>
      </c>
      <c r="FF168" s="2" t="s">
        <v>132</v>
      </c>
      <c r="FG168" s="4"/>
      <c r="FH168" s="8"/>
      <c r="FI168" s="4">
        <v>1</v>
      </c>
      <c r="FJ168" s="8">
        <v>26.88</v>
      </c>
      <c r="FK168" s="7">
        <v>-1</v>
      </c>
      <c r="FL168" s="7">
        <v>-1</v>
      </c>
      <c r="FM168" s="2" t="s">
        <v>140</v>
      </c>
      <c r="FN168" s="2" t="s">
        <v>166</v>
      </c>
      <c r="FO168" s="2" t="s">
        <v>292</v>
      </c>
      <c r="FP168" s="2" t="s">
        <v>918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178</v>
      </c>
      <c r="FZ168" s="2" t="s">
        <v>166</v>
      </c>
      <c r="GA168" s="2" t="s">
        <v>132</v>
      </c>
      <c r="GB168" s="2" t="s">
        <v>132</v>
      </c>
      <c r="GC168" s="2" t="s">
        <v>142</v>
      </c>
      <c r="GD168" s="2" t="s">
        <v>132</v>
      </c>
      <c r="GE168" s="4"/>
      <c r="GF168" s="8"/>
      <c r="GG168" s="4">
        <v>8</v>
      </c>
      <c r="GH168" s="8">
        <v>212.16</v>
      </c>
      <c r="GI168" s="7">
        <v>-1</v>
      </c>
      <c r="GJ168" s="7">
        <v>-1</v>
      </c>
      <c r="GK168" s="2" t="s">
        <v>140</v>
      </c>
      <c r="GL168" s="2" t="s">
        <v>166</v>
      </c>
      <c r="GM168" s="2" t="s">
        <v>522</v>
      </c>
      <c r="GN168" s="2" t="s">
        <v>2395</v>
      </c>
      <c r="GO168" s="2" t="s">
        <v>183</v>
      </c>
      <c r="GP168" s="2" t="s">
        <v>132</v>
      </c>
      <c r="GQ168" s="4"/>
      <c r="GR168" s="8"/>
      <c r="GS168" s="4">
        <v>2</v>
      </c>
      <c r="GT168" s="8">
        <v>53.76</v>
      </c>
      <c r="GU168" s="7">
        <v>-1</v>
      </c>
      <c r="GV168" s="7">
        <v>-1</v>
      </c>
      <c r="GW168" s="2" t="s">
        <v>140</v>
      </c>
      <c r="GX168" s="2" t="s">
        <v>166</v>
      </c>
      <c r="GY168" s="2" t="s">
        <v>334</v>
      </c>
      <c r="GZ168" s="2" t="s">
        <v>548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181</v>
      </c>
      <c r="HJ168" s="2" t="s">
        <v>166</v>
      </c>
      <c r="HK168" s="2" t="s">
        <v>132</v>
      </c>
      <c r="HL168" s="2" t="s">
        <v>132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165</v>
      </c>
      <c r="HV168" s="2" t="s">
        <v>166</v>
      </c>
      <c r="HW168" s="2" t="s">
        <v>132</v>
      </c>
      <c r="HX168" s="2" t="s">
        <v>132</v>
      </c>
      <c r="HY168" s="2" t="s">
        <v>142</v>
      </c>
      <c r="HZ168" s="2" t="s">
        <v>132</v>
      </c>
      <c r="IA168" s="4"/>
      <c r="IB168" s="8"/>
      <c r="IC168" s="4">
        <v>3</v>
      </c>
      <c r="ID168" s="8">
        <v>80.64</v>
      </c>
      <c r="IE168" s="7">
        <v>-1</v>
      </c>
      <c r="IF168" s="7">
        <v>-1</v>
      </c>
      <c r="IG168" s="2" t="s">
        <v>140</v>
      </c>
      <c r="IH168" s="2" t="s">
        <v>166</v>
      </c>
      <c r="II168" s="2" t="s">
        <v>167</v>
      </c>
      <c r="IJ168" s="2" t="s">
        <v>526</v>
      </c>
      <c r="IK168" s="2" t="s">
        <v>142</v>
      </c>
      <c r="IL168" s="2" t="s">
        <v>132</v>
      </c>
      <c r="IM168" s="4"/>
      <c r="IN168" s="8"/>
      <c r="IO168" s="4">
        <v>2</v>
      </c>
      <c r="IP168" s="8">
        <v>58.06</v>
      </c>
      <c r="IQ168" s="7">
        <v>-1</v>
      </c>
      <c r="IR168" s="7">
        <v>-1</v>
      </c>
      <c r="IS168" s="2" t="s">
        <v>140</v>
      </c>
      <c r="IT168" s="2" t="s">
        <v>166</v>
      </c>
      <c r="IU168" s="2" t="s">
        <v>614</v>
      </c>
      <c r="IV168" s="2" t="s">
        <v>896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178</v>
      </c>
      <c r="JF168" s="2" t="s">
        <v>166</v>
      </c>
      <c r="JG168" s="2" t="s">
        <v>132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178</v>
      </c>
      <c r="JR168" s="2" t="s">
        <v>166</v>
      </c>
      <c r="JS168" s="2" t="s">
        <v>300</v>
      </c>
      <c r="JT168" s="2" t="s">
        <v>132</v>
      </c>
      <c r="JU168" s="2" t="s">
        <v>142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166</v>
      </c>
      <c r="KE168" s="2" t="s">
        <v>2019</v>
      </c>
      <c r="KF168" s="2" t="s">
        <v>2396</v>
      </c>
      <c r="KG168" s="2" t="s">
        <v>142</v>
      </c>
      <c r="KH168" s="2" t="s">
        <v>132</v>
      </c>
      <c r="KI168" s="4"/>
      <c r="KJ168" s="8"/>
      <c r="KK168" s="4">
        <v>2</v>
      </c>
      <c r="KL168" s="8">
        <v>58.06</v>
      </c>
      <c r="KM168" s="7">
        <v>-1</v>
      </c>
      <c r="KN168" s="7">
        <v>-1</v>
      </c>
      <c r="KO168" s="2" t="s">
        <v>140</v>
      </c>
      <c r="KP168" s="2" t="s">
        <v>166</v>
      </c>
      <c r="KQ168" s="2" t="s">
        <v>575</v>
      </c>
      <c r="KR168" s="2" t="s">
        <v>283</v>
      </c>
      <c r="KS168" s="2" t="s">
        <v>142</v>
      </c>
      <c r="KT168" s="2" t="s">
        <v>132</v>
      </c>
      <c r="KU168" s="4"/>
      <c r="KV168" s="8"/>
      <c r="KW168" s="4">
        <v>30</v>
      </c>
      <c r="KX168" s="8">
        <v>713.32</v>
      </c>
      <c r="KY168" s="7">
        <v>-1</v>
      </c>
      <c r="KZ168" s="7">
        <v>-1</v>
      </c>
      <c r="LA168" s="2" t="s">
        <v>140</v>
      </c>
      <c r="LB168" s="2" t="s">
        <v>166</v>
      </c>
      <c r="LC168" s="2" t="s">
        <v>304</v>
      </c>
      <c r="LD168" s="2" t="s">
        <v>691</v>
      </c>
      <c r="LE168" s="2" t="s">
        <v>183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178</v>
      </c>
      <c r="LN168" s="2" t="s">
        <v>166</v>
      </c>
      <c r="LO168" s="2" t="s">
        <v>132</v>
      </c>
      <c r="LP168" s="2" t="s">
        <v>132</v>
      </c>
      <c r="LQ168" s="2" t="s">
        <v>142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159</v>
      </c>
      <c r="ML168" s="2" t="s">
        <v>166</v>
      </c>
      <c r="MM168" s="2" t="s">
        <v>132</v>
      </c>
      <c r="MN168" s="2" t="s">
        <v>132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178</v>
      </c>
      <c r="NV168" s="2" t="s">
        <v>166</v>
      </c>
      <c r="NW168" s="2" t="s">
        <v>132</v>
      </c>
      <c r="NX168" s="2" t="s">
        <v>132</v>
      </c>
      <c r="NY168" s="2" t="s">
        <v>142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181</v>
      </c>
      <c r="OT168" s="2" t="s">
        <v>166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181</v>
      </c>
      <c r="PF168" s="2" t="s">
        <v>166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178</v>
      </c>
      <c r="PR168" s="2" t="s">
        <v>166</v>
      </c>
      <c r="PS168" s="2" t="s">
        <v>132</v>
      </c>
      <c r="PT168" s="2" t="s">
        <v>132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159</v>
      </c>
      <c r="RB168" s="2" t="s">
        <v>166</v>
      </c>
      <c r="RC168" s="2" t="s">
        <v>132</v>
      </c>
      <c r="RD168" s="2" t="s">
        <v>132</v>
      </c>
      <c r="RE168" s="2" t="s">
        <v>142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178</v>
      </c>
      <c r="RN168" s="2" t="s">
        <v>166</v>
      </c>
      <c r="RO168" s="2" t="s">
        <v>132</v>
      </c>
      <c r="RP168" s="2" t="s">
        <v>132</v>
      </c>
      <c r="RQ168" s="2" t="s">
        <v>142</v>
      </c>
      <c r="RR168" s="2" t="s">
        <v>132</v>
      </c>
    </row>
    <row r="169">
      <c r="A169" s="2" t="s">
        <v>2397</v>
      </c>
      <c r="B169" s="2" t="s">
        <v>121</v>
      </c>
      <c r="C169" s="2" t="s">
        <v>122</v>
      </c>
      <c r="D169" s="2" t="s">
        <v>1104</v>
      </c>
      <c r="E169" s="2" t="s">
        <v>837</v>
      </c>
      <c r="F169" s="2" t="s">
        <v>2398</v>
      </c>
      <c r="G169" s="2" t="s">
        <v>2398</v>
      </c>
      <c r="H169" s="2" t="s">
        <v>2398</v>
      </c>
      <c r="I169" s="2" t="s">
        <v>2399</v>
      </c>
      <c r="J169" s="2" t="s">
        <v>127</v>
      </c>
      <c r="K169" s="2" t="s">
        <v>313</v>
      </c>
      <c r="L169" s="3">
        <v>68.02</v>
      </c>
      <c r="M169" s="3">
        <v>71.42</v>
      </c>
      <c r="N169" s="3">
        <v>146.99</v>
      </c>
      <c r="O169" s="2" t="s">
        <v>421</v>
      </c>
      <c r="P169" s="2" t="s">
        <v>422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1410</v>
      </c>
      <c r="V169" s="2" t="s">
        <v>248</v>
      </c>
      <c r="W169" s="2" t="s">
        <v>248</v>
      </c>
      <c r="X169" s="2" t="s">
        <v>132</v>
      </c>
      <c r="Y169" s="2" t="s">
        <v>1553</v>
      </c>
      <c r="Z169" s="4"/>
      <c r="AA169" s="4">
        <f>=ROUNDDOWN({0},0)</f>
      </c>
      <c r="AB169" s="5"/>
      <c r="AC169" s="2" t="s">
        <v>132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>
        <v>111</v>
      </c>
      <c r="AS169" s="8">
        <v>7651.54</v>
      </c>
      <c r="AT169" s="7">
        <v>-1</v>
      </c>
      <c r="AU169" s="7">
        <v>-1</v>
      </c>
      <c r="AV169" s="4"/>
      <c r="AW169" s="8"/>
      <c r="AX169" s="4">
        <v>111</v>
      </c>
      <c r="AY169" s="8">
        <v>7651.54</v>
      </c>
      <c r="AZ169" s="7">
        <v>-1</v>
      </c>
      <c r="BA169" s="7">
        <v>-1</v>
      </c>
      <c r="BB169" s="7"/>
      <c r="BC169" s="4"/>
      <c r="BD169" s="8"/>
      <c r="BE169" s="4">
        <v>111</v>
      </c>
      <c r="BF169" s="8">
        <v>7651.54</v>
      </c>
      <c r="BG169" s="7">
        <v>-1</v>
      </c>
      <c r="BH169" s="7">
        <v>-1</v>
      </c>
      <c r="BI169" s="7"/>
      <c r="BJ169" s="4"/>
      <c r="BK169" s="8"/>
      <c r="BL169" s="2" t="s">
        <v>2400</v>
      </c>
      <c r="BM169" s="7"/>
      <c r="BN169" s="7"/>
      <c r="BO169" s="4"/>
      <c r="BP169" s="8"/>
      <c r="BQ169" s="4">
        <v>10</v>
      </c>
      <c r="BR169" s="8">
        <v>713.9</v>
      </c>
      <c r="BS169" s="7">
        <v>-1</v>
      </c>
      <c r="BT169" s="7">
        <v>-1</v>
      </c>
      <c r="BU169" s="2" t="s">
        <v>511</v>
      </c>
      <c r="BV169" s="2" t="s">
        <v>166</v>
      </c>
      <c r="BW169" s="2" t="s">
        <v>132</v>
      </c>
      <c r="BX169" s="2" t="s">
        <v>2401</v>
      </c>
      <c r="BY169" s="2" t="s">
        <v>142</v>
      </c>
      <c r="BZ169" s="2" t="s">
        <v>132</v>
      </c>
      <c r="CA169" s="4"/>
      <c r="CB169" s="8"/>
      <c r="CC169" s="4">
        <v>16</v>
      </c>
      <c r="CD169" s="8">
        <v>974.34</v>
      </c>
      <c r="CE169" s="7">
        <v>-1</v>
      </c>
      <c r="CF169" s="7">
        <v>-1</v>
      </c>
      <c r="CG169" s="2" t="s">
        <v>140</v>
      </c>
      <c r="CH169" s="2" t="s">
        <v>166</v>
      </c>
      <c r="CI169" s="2" t="s">
        <v>319</v>
      </c>
      <c r="CJ169" s="2" t="s">
        <v>2402</v>
      </c>
      <c r="CK169" s="2" t="s">
        <v>183</v>
      </c>
      <c r="CL169" s="2" t="s">
        <v>132</v>
      </c>
      <c r="CM169" s="4"/>
      <c r="CN169" s="8"/>
      <c r="CO169" s="4">
        <v>46</v>
      </c>
      <c r="CP169" s="8">
        <v>3301.53</v>
      </c>
      <c r="CQ169" s="7">
        <v>-1</v>
      </c>
      <c r="CR169" s="7">
        <v>-1</v>
      </c>
      <c r="CS169" s="2" t="s">
        <v>140</v>
      </c>
      <c r="CT169" s="2" t="s">
        <v>166</v>
      </c>
      <c r="CU169" s="2" t="s">
        <v>1956</v>
      </c>
      <c r="CV169" s="2" t="s">
        <v>2403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166</v>
      </c>
      <c r="DG169" s="2" t="s">
        <v>933</v>
      </c>
      <c r="DH169" s="2" t="s">
        <v>413</v>
      </c>
      <c r="DI169" s="2" t="s">
        <v>142</v>
      </c>
      <c r="DJ169" s="2" t="s">
        <v>132</v>
      </c>
      <c r="DK169" s="4"/>
      <c r="DL169" s="8"/>
      <c r="DM169" s="4">
        <v>11</v>
      </c>
      <c r="DN169" s="8">
        <v>858</v>
      </c>
      <c r="DO169" s="7">
        <v>-1</v>
      </c>
      <c r="DP169" s="7">
        <v>-1</v>
      </c>
      <c r="DQ169" s="2" t="s">
        <v>140</v>
      </c>
      <c r="DR169" s="2" t="s">
        <v>166</v>
      </c>
      <c r="DS169" s="2" t="s">
        <v>319</v>
      </c>
      <c r="DT169" s="2" t="s">
        <v>1968</v>
      </c>
      <c r="DU169" s="2" t="s">
        <v>142</v>
      </c>
      <c r="DV169" s="2" t="s">
        <v>132</v>
      </c>
      <c r="DW169" s="4"/>
      <c r="DX169" s="8"/>
      <c r="DY169" s="4">
        <v>12</v>
      </c>
      <c r="DZ169" s="8">
        <v>492</v>
      </c>
      <c r="EA169" s="7">
        <v>-1</v>
      </c>
      <c r="EB169" s="7">
        <v>-1</v>
      </c>
      <c r="EC169" s="2" t="s">
        <v>140</v>
      </c>
      <c r="ED169" s="2" t="s">
        <v>166</v>
      </c>
      <c r="EE169" s="2" t="s">
        <v>2404</v>
      </c>
      <c r="EF169" s="2" t="s">
        <v>2405</v>
      </c>
      <c r="EG169" s="2" t="s">
        <v>142</v>
      </c>
      <c r="EH169" s="2" t="s">
        <v>132</v>
      </c>
      <c r="EI169" s="4"/>
      <c r="EJ169" s="8"/>
      <c r="EK169" s="4">
        <v>11</v>
      </c>
      <c r="EL169" s="8">
        <v>935</v>
      </c>
      <c r="EM169" s="7">
        <v>-1</v>
      </c>
      <c r="EN169" s="7">
        <v>-1</v>
      </c>
      <c r="EO169" s="2" t="s">
        <v>140</v>
      </c>
      <c r="EP169" s="2" t="s">
        <v>166</v>
      </c>
      <c r="EQ169" s="2" t="s">
        <v>1983</v>
      </c>
      <c r="ER169" s="2" t="s">
        <v>1271</v>
      </c>
      <c r="ES169" s="2" t="s">
        <v>183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166</v>
      </c>
      <c r="FC169" s="2" t="s">
        <v>1723</v>
      </c>
      <c r="FD169" s="2" t="s">
        <v>326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140</v>
      </c>
      <c r="FN169" s="2" t="s">
        <v>166</v>
      </c>
      <c r="FO169" s="2" t="s">
        <v>292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178</v>
      </c>
      <c r="FZ169" s="2" t="s">
        <v>166</v>
      </c>
      <c r="GA169" s="2" t="s">
        <v>132</v>
      </c>
      <c r="GB169" s="2" t="s">
        <v>132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166</v>
      </c>
      <c r="GM169" s="2" t="s">
        <v>1423</v>
      </c>
      <c r="GN169" s="2" t="s">
        <v>2406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166</v>
      </c>
      <c r="GY169" s="2" t="s">
        <v>334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>
        <v>1</v>
      </c>
      <c r="HF169" s="8">
        <v>73.96</v>
      </c>
      <c r="HG169" s="7">
        <v>-1</v>
      </c>
      <c r="HH169" s="7">
        <v>-1</v>
      </c>
      <c r="HI169" s="2" t="s">
        <v>140</v>
      </c>
      <c r="HJ169" s="2" t="s">
        <v>166</v>
      </c>
      <c r="HK169" s="2" t="s">
        <v>944</v>
      </c>
      <c r="HL169" s="2" t="s">
        <v>2407</v>
      </c>
      <c r="HM169" s="2" t="s">
        <v>142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165</v>
      </c>
      <c r="HV169" s="2" t="s">
        <v>166</v>
      </c>
      <c r="HW169" s="2" t="s">
        <v>132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>
        <v>1</v>
      </c>
      <c r="ID169" s="8">
        <v>71.42</v>
      </c>
      <c r="IE169" s="7">
        <v>-1</v>
      </c>
      <c r="IF169" s="7">
        <v>-1</v>
      </c>
      <c r="IG169" s="2" t="s">
        <v>140</v>
      </c>
      <c r="IH169" s="2" t="s">
        <v>166</v>
      </c>
      <c r="II169" s="2" t="s">
        <v>338</v>
      </c>
      <c r="IJ169" s="2" t="s">
        <v>2408</v>
      </c>
      <c r="IK169" s="2" t="s">
        <v>142</v>
      </c>
      <c r="IL169" s="2" t="s">
        <v>132</v>
      </c>
      <c r="IM169" s="4"/>
      <c r="IN169" s="8"/>
      <c r="IO169" s="4">
        <v>3</v>
      </c>
      <c r="IP169" s="8">
        <v>231.39</v>
      </c>
      <c r="IQ169" s="7">
        <v>-1</v>
      </c>
      <c r="IR169" s="7">
        <v>-1</v>
      </c>
      <c r="IS169" s="2" t="s">
        <v>140</v>
      </c>
      <c r="IT169" s="2" t="s">
        <v>166</v>
      </c>
      <c r="IU169" s="2" t="s">
        <v>949</v>
      </c>
      <c r="IV169" s="2" t="s">
        <v>895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178</v>
      </c>
      <c r="JF169" s="2" t="s">
        <v>166</v>
      </c>
      <c r="JG169" s="2" t="s">
        <v>132</v>
      </c>
      <c r="JH169" s="2" t="s">
        <v>132</v>
      </c>
      <c r="JI169" s="2" t="s">
        <v>142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166</v>
      </c>
      <c r="JS169" s="2" t="s">
        <v>341</v>
      </c>
      <c r="JT169" s="2" t="s">
        <v>132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166</v>
      </c>
      <c r="KE169" s="2" t="s">
        <v>1956</v>
      </c>
      <c r="KF169" s="2" t="s">
        <v>1802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140</v>
      </c>
      <c r="KP169" s="2" t="s">
        <v>166</v>
      </c>
      <c r="KQ169" s="2" t="s">
        <v>575</v>
      </c>
      <c r="KR169" s="2" t="s">
        <v>2409</v>
      </c>
      <c r="KS169" s="2" t="s">
        <v>142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140</v>
      </c>
      <c r="LB169" s="2" t="s">
        <v>166</v>
      </c>
      <c r="LC169" s="2" t="s">
        <v>1827</v>
      </c>
      <c r="LD169" s="2" t="s">
        <v>2410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178</v>
      </c>
      <c r="LN169" s="2" t="s">
        <v>166</v>
      </c>
      <c r="LO169" s="2" t="s">
        <v>957</v>
      </c>
      <c r="LP169" s="2" t="s">
        <v>132</v>
      </c>
      <c r="LQ169" s="2" t="s">
        <v>142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159</v>
      </c>
      <c r="ML169" s="2" t="s">
        <v>166</v>
      </c>
      <c r="MM169" s="2" t="s">
        <v>132</v>
      </c>
      <c r="MN169" s="2" t="s">
        <v>132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178</v>
      </c>
      <c r="NV169" s="2" t="s">
        <v>166</v>
      </c>
      <c r="NW169" s="2" t="s">
        <v>132</v>
      </c>
      <c r="NX169" s="2" t="s">
        <v>132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181</v>
      </c>
      <c r="PF169" s="2" t="s">
        <v>166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178</v>
      </c>
      <c r="PR169" s="2" t="s">
        <v>166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140</v>
      </c>
      <c r="RB169" s="2" t="s">
        <v>166</v>
      </c>
      <c r="RC169" s="2" t="s">
        <v>957</v>
      </c>
      <c r="RD169" s="2" t="s">
        <v>2411</v>
      </c>
      <c r="RE169" s="2" t="s">
        <v>142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178</v>
      </c>
      <c r="RN169" s="2" t="s">
        <v>166</v>
      </c>
      <c r="RO169" s="2" t="s">
        <v>132</v>
      </c>
      <c r="RP169" s="2" t="s">
        <v>132</v>
      </c>
      <c r="RQ169" s="2" t="s">
        <v>142</v>
      </c>
      <c r="RR169" s="2" t="s">
        <v>132</v>
      </c>
    </row>
    <row r="170">
      <c r="A170" s="2" t="s">
        <v>2412</v>
      </c>
      <c r="B170" s="2" t="s">
        <v>121</v>
      </c>
      <c r="C170" s="2" t="s">
        <v>122</v>
      </c>
      <c r="D170" s="2" t="s">
        <v>1104</v>
      </c>
      <c r="E170" s="2" t="s">
        <v>124</v>
      </c>
      <c r="F170" s="2" t="s">
        <v>2413</v>
      </c>
      <c r="G170" s="2" t="s">
        <v>2413</v>
      </c>
      <c r="H170" s="2" t="s">
        <v>2413</v>
      </c>
      <c r="I170" s="2" t="s">
        <v>2414</v>
      </c>
      <c r="J170" s="2" t="s">
        <v>127</v>
      </c>
      <c r="K170" s="2" t="s">
        <v>506</v>
      </c>
      <c r="L170" s="3">
        <v>77.71</v>
      </c>
      <c r="M170" s="3">
        <v>81.6</v>
      </c>
      <c r="N170" s="3">
        <v>169.99</v>
      </c>
      <c r="O170" s="2" t="s">
        <v>129</v>
      </c>
      <c r="P170" s="2" t="s">
        <v>348</v>
      </c>
      <c r="Q170" s="2" t="s">
        <v>131</v>
      </c>
      <c r="R170" s="2" t="s">
        <v>132</v>
      </c>
      <c r="S170" s="2" t="s">
        <v>2415</v>
      </c>
      <c r="T170" s="2" t="s">
        <v>132</v>
      </c>
      <c r="U170" s="2" t="s">
        <v>1410</v>
      </c>
      <c r="V170" s="2" t="s">
        <v>815</v>
      </c>
      <c r="W170" s="2" t="s">
        <v>247</v>
      </c>
      <c r="X170" s="2" t="s">
        <v>1079</v>
      </c>
      <c r="Y170" s="2" t="s">
        <v>2416</v>
      </c>
      <c r="Z170" s="4">
        <v>21</v>
      </c>
      <c r="AA170" s="4">
        <f>=ROUNDDOWN(7,0)</f>
      </c>
      <c r="AB170" s="5">
        <v>3</v>
      </c>
      <c r="AC170" s="2" t="s">
        <v>1011</v>
      </c>
      <c r="AD170" s="4">
        <v>60</v>
      </c>
      <c r="AE170" s="4">
        <v>60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108</v>
      </c>
      <c r="AQ170" s="8">
        <v>10899.91</v>
      </c>
      <c r="AR170" s="4">
        <v>36</v>
      </c>
      <c r="AS170" s="8">
        <v>3605.6</v>
      </c>
      <c r="AT170" s="7">
        <v>2</v>
      </c>
      <c r="AU170" s="7">
        <v>2.0231</v>
      </c>
      <c r="AV170" s="4">
        <v>108</v>
      </c>
      <c r="AW170" s="8">
        <v>10899.91</v>
      </c>
      <c r="AX170" s="4">
        <v>36</v>
      </c>
      <c r="AY170" s="8">
        <v>3605.6</v>
      </c>
      <c r="AZ170" s="7">
        <v>2</v>
      </c>
      <c r="BA170" s="7">
        <v>2.0231</v>
      </c>
      <c r="BB170" s="7">
        <v>1</v>
      </c>
      <c r="BC170" s="4">
        <v>108</v>
      </c>
      <c r="BD170" s="8">
        <v>10899.91</v>
      </c>
      <c r="BE170" s="4">
        <v>36</v>
      </c>
      <c r="BF170" s="8">
        <v>3605.6</v>
      </c>
      <c r="BG170" s="7">
        <v>2</v>
      </c>
      <c r="BH170" s="7">
        <v>2.0231</v>
      </c>
      <c r="BI170" s="7">
        <v>1</v>
      </c>
      <c r="BJ170" s="4">
        <v>108</v>
      </c>
      <c r="BK170" s="8">
        <v>10899.91</v>
      </c>
      <c r="BL170" s="2" t="s">
        <v>2417</v>
      </c>
      <c r="BM170" s="7">
        <v>1</v>
      </c>
      <c r="BN170" s="7">
        <v>1</v>
      </c>
      <c r="BO170" s="4">
        <v>29</v>
      </c>
      <c r="BP170" s="8">
        <v>3048.77</v>
      </c>
      <c r="BQ170" s="4">
        <v>2</v>
      </c>
      <c r="BR170" s="8">
        <v>210.26</v>
      </c>
      <c r="BS170" s="7">
        <v>13.5</v>
      </c>
      <c r="BT170" s="7">
        <v>13.5</v>
      </c>
      <c r="BU170" s="2" t="s">
        <v>140</v>
      </c>
      <c r="BV170" s="2" t="s">
        <v>129</v>
      </c>
      <c r="BW170" s="2" t="s">
        <v>132</v>
      </c>
      <c r="BX170" s="2" t="s">
        <v>132</v>
      </c>
      <c r="BY170" s="2" t="s">
        <v>142</v>
      </c>
      <c r="BZ170" s="2" t="s">
        <v>132</v>
      </c>
      <c r="CA170" s="4">
        <v>3</v>
      </c>
      <c r="CB170" s="8">
        <v>232.53</v>
      </c>
      <c r="CC170" s="4">
        <v>1</v>
      </c>
      <c r="CD170" s="8">
        <v>76.79</v>
      </c>
      <c r="CE170" s="7">
        <v>2</v>
      </c>
      <c r="CF170" s="7">
        <v>2.0281</v>
      </c>
      <c r="CG170" s="2" t="s">
        <v>140</v>
      </c>
      <c r="CH170" s="2" t="s">
        <v>129</v>
      </c>
      <c r="CI170" s="2" t="s">
        <v>374</v>
      </c>
      <c r="CJ170" s="2" t="s">
        <v>1041</v>
      </c>
      <c r="CK170" s="2" t="s">
        <v>142</v>
      </c>
      <c r="CL170" s="2" t="s">
        <v>132</v>
      </c>
      <c r="CM170" s="4">
        <v>18</v>
      </c>
      <c r="CN170" s="8">
        <v>1776.88</v>
      </c>
      <c r="CO170" s="4">
        <v>10</v>
      </c>
      <c r="CP170" s="8">
        <v>940.7</v>
      </c>
      <c r="CQ170" s="7">
        <v>0.8</v>
      </c>
      <c r="CR170" s="7">
        <v>0.8889</v>
      </c>
      <c r="CS170" s="2" t="s">
        <v>140</v>
      </c>
      <c r="CT170" s="2" t="s">
        <v>129</v>
      </c>
      <c r="CU170" s="2" t="s">
        <v>2416</v>
      </c>
      <c r="CV170" s="2" t="s">
        <v>371</v>
      </c>
      <c r="CW170" s="2" t="s">
        <v>142</v>
      </c>
      <c r="CX170" s="2" t="s">
        <v>132</v>
      </c>
      <c r="CY170" s="4">
        <v>10</v>
      </c>
      <c r="CZ170" s="8">
        <v>1007.9</v>
      </c>
      <c r="DA170" s="4">
        <v>7</v>
      </c>
      <c r="DB170" s="8">
        <v>705.53</v>
      </c>
      <c r="DC170" s="7">
        <v>0.4286</v>
      </c>
      <c r="DD170" s="7">
        <v>0.4286</v>
      </c>
      <c r="DE170" s="2" t="s">
        <v>140</v>
      </c>
      <c r="DF170" s="2" t="s">
        <v>129</v>
      </c>
      <c r="DG170" s="2" t="s">
        <v>879</v>
      </c>
      <c r="DH170" s="2" t="s">
        <v>374</v>
      </c>
      <c r="DI170" s="2" t="s">
        <v>142</v>
      </c>
      <c r="DJ170" s="2" t="s">
        <v>132</v>
      </c>
      <c r="DK170" s="4">
        <v>2</v>
      </c>
      <c r="DL170" s="8">
        <v>215.02</v>
      </c>
      <c r="DM170" s="4">
        <v>4</v>
      </c>
      <c r="DN170" s="8">
        <v>430.04</v>
      </c>
      <c r="DO170" s="7">
        <v>-0.5</v>
      </c>
      <c r="DP170" s="7">
        <v>-0.5</v>
      </c>
      <c r="DQ170" s="2" t="s">
        <v>140</v>
      </c>
      <c r="DR170" s="2" t="s">
        <v>129</v>
      </c>
      <c r="DS170" s="2" t="s">
        <v>372</v>
      </c>
      <c r="DT170" s="2" t="s">
        <v>2418</v>
      </c>
      <c r="DU170" s="2" t="s">
        <v>142</v>
      </c>
      <c r="DV170" s="2" t="s">
        <v>132</v>
      </c>
      <c r="DW170" s="4">
        <v>6</v>
      </c>
      <c r="DX170" s="8">
        <v>633.54</v>
      </c>
      <c r="DY170" s="4">
        <v>4</v>
      </c>
      <c r="DZ170" s="8">
        <v>422.36</v>
      </c>
      <c r="EA170" s="7">
        <v>0.5</v>
      </c>
      <c r="EB170" s="7">
        <v>0.5</v>
      </c>
      <c r="EC170" s="2" t="s">
        <v>140</v>
      </c>
      <c r="ED170" s="2" t="s">
        <v>129</v>
      </c>
      <c r="EE170" s="2" t="s">
        <v>367</v>
      </c>
      <c r="EF170" s="2" t="s">
        <v>859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375</v>
      </c>
      <c r="ER170" s="2" t="s">
        <v>2300</v>
      </c>
      <c r="ES170" s="2" t="s">
        <v>142</v>
      </c>
      <c r="ET170" s="2" t="s">
        <v>132</v>
      </c>
      <c r="EU170" s="4">
        <v>20</v>
      </c>
      <c r="EV170" s="8">
        <v>2015.8</v>
      </c>
      <c r="EW170" s="4">
        <v>4</v>
      </c>
      <c r="EX170" s="8">
        <v>403.16</v>
      </c>
      <c r="EY170" s="7">
        <v>4</v>
      </c>
      <c r="EZ170" s="7">
        <v>4</v>
      </c>
      <c r="FA170" s="2" t="s">
        <v>140</v>
      </c>
      <c r="FB170" s="2" t="s">
        <v>129</v>
      </c>
      <c r="FC170" s="2" t="s">
        <v>237</v>
      </c>
      <c r="FD170" s="2" t="s">
        <v>384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182</v>
      </c>
      <c r="FN170" s="2" t="s">
        <v>129</v>
      </c>
      <c r="FO170" s="2" t="s">
        <v>132</v>
      </c>
      <c r="FP170" s="2" t="s">
        <v>132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129</v>
      </c>
      <c r="GA170" s="2" t="s">
        <v>1504</v>
      </c>
      <c r="GB170" s="2" t="s">
        <v>1096</v>
      </c>
      <c r="GC170" s="2" t="s">
        <v>142</v>
      </c>
      <c r="GD170" s="2" t="s">
        <v>132</v>
      </c>
      <c r="GE170" s="4">
        <v>2</v>
      </c>
      <c r="GF170" s="8">
        <v>201.58</v>
      </c>
      <c r="GG170" s="4"/>
      <c r="GH170" s="8"/>
      <c r="GI170" s="7"/>
      <c r="GJ170" s="7"/>
      <c r="GK170" s="2" t="s">
        <v>140</v>
      </c>
      <c r="GL170" s="2" t="s">
        <v>129</v>
      </c>
      <c r="GM170" s="2" t="s">
        <v>380</v>
      </c>
      <c r="GN170" s="2" t="s">
        <v>270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129</v>
      </c>
      <c r="GY170" s="2" t="s">
        <v>162</v>
      </c>
      <c r="GZ170" s="2" t="s">
        <v>132</v>
      </c>
      <c r="HA170" s="2" t="s">
        <v>142</v>
      </c>
      <c r="HB170" s="2" t="s">
        <v>132</v>
      </c>
      <c r="HC170" s="4">
        <v>3</v>
      </c>
      <c r="HD170" s="8">
        <v>287.26</v>
      </c>
      <c r="HE170" s="4"/>
      <c r="HF170" s="8"/>
      <c r="HG170" s="7"/>
      <c r="HH170" s="7"/>
      <c r="HI170" s="2" t="s">
        <v>140</v>
      </c>
      <c r="HJ170" s="2" t="s">
        <v>129</v>
      </c>
      <c r="HK170" s="2" t="s">
        <v>382</v>
      </c>
      <c r="HL170" s="2" t="s">
        <v>1752</v>
      </c>
      <c r="HM170" s="2" t="s">
        <v>142</v>
      </c>
      <c r="HN170" s="2" t="s">
        <v>132</v>
      </c>
      <c r="HO170" s="4">
        <v>11</v>
      </c>
      <c r="HP170" s="8">
        <v>1047.07</v>
      </c>
      <c r="HQ170" s="4"/>
      <c r="HR170" s="8"/>
      <c r="HS170" s="7"/>
      <c r="HT170" s="7"/>
      <c r="HU170" s="2" t="s">
        <v>140</v>
      </c>
      <c r="HV170" s="2" t="s">
        <v>129</v>
      </c>
      <c r="HW170" s="2" t="s">
        <v>545</v>
      </c>
      <c r="HX170" s="2" t="s">
        <v>2419</v>
      </c>
      <c r="HY170" s="2" t="s">
        <v>142</v>
      </c>
      <c r="HZ170" s="2" t="s">
        <v>132</v>
      </c>
      <c r="IA170" s="4">
        <v>3</v>
      </c>
      <c r="IB170" s="8">
        <v>273.57</v>
      </c>
      <c r="IC170" s="4"/>
      <c r="ID170" s="8"/>
      <c r="IE170" s="7"/>
      <c r="IF170" s="7"/>
      <c r="IG170" s="2" t="s">
        <v>140</v>
      </c>
      <c r="IH170" s="2" t="s">
        <v>166</v>
      </c>
      <c r="II170" s="2" t="s">
        <v>371</v>
      </c>
      <c r="IJ170" s="2" t="s">
        <v>1308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129</v>
      </c>
      <c r="IU170" s="2" t="s">
        <v>208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140</v>
      </c>
      <c r="JF170" s="2" t="s">
        <v>129</v>
      </c>
      <c r="JG170" s="2" t="s">
        <v>647</v>
      </c>
      <c r="JH170" s="2" t="s">
        <v>132</v>
      </c>
      <c r="JI170" s="2" t="s">
        <v>142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171</v>
      </c>
      <c r="JR170" s="2" t="s">
        <v>129</v>
      </c>
      <c r="JS170" s="2" t="s">
        <v>546</v>
      </c>
      <c r="JT170" s="2" t="s">
        <v>132</v>
      </c>
      <c r="JU170" s="2" t="s">
        <v>142</v>
      </c>
      <c r="JV170" s="2" t="s">
        <v>132</v>
      </c>
      <c r="JW170" s="4">
        <v>1</v>
      </c>
      <c r="JX170" s="8">
        <v>159.99</v>
      </c>
      <c r="JY170" s="4">
        <v>1</v>
      </c>
      <c r="JZ170" s="8">
        <v>99.99</v>
      </c>
      <c r="KA170" s="7"/>
      <c r="KB170" s="7">
        <v>0.6001</v>
      </c>
      <c r="KC170" s="2" t="s">
        <v>140</v>
      </c>
      <c r="KD170" s="2" t="s">
        <v>129</v>
      </c>
      <c r="KE170" s="2" t="s">
        <v>879</v>
      </c>
      <c r="KF170" s="2" t="s">
        <v>2125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140</v>
      </c>
      <c r="KP170" s="2" t="s">
        <v>166</v>
      </c>
      <c r="KQ170" s="2" t="s">
        <v>302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>
        <v>3</v>
      </c>
      <c r="KX170" s="8">
        <v>316.77</v>
      </c>
      <c r="KY170" s="7">
        <v>-1</v>
      </c>
      <c r="KZ170" s="7">
        <v>-1</v>
      </c>
      <c r="LA170" s="2" t="s">
        <v>140</v>
      </c>
      <c r="LB170" s="2" t="s">
        <v>177</v>
      </c>
      <c r="LC170" s="2" t="s">
        <v>388</v>
      </c>
      <c r="LD170" s="2" t="s">
        <v>2420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140</v>
      </c>
      <c r="LN170" s="2" t="s">
        <v>129</v>
      </c>
      <c r="LO170" s="2" t="s">
        <v>1151</v>
      </c>
      <c r="LP170" s="2" t="s">
        <v>635</v>
      </c>
      <c r="LQ170" s="2" t="s">
        <v>142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165</v>
      </c>
      <c r="LZ170" s="2" t="s">
        <v>166</v>
      </c>
      <c r="MA170" s="2" t="s">
        <v>132</v>
      </c>
      <c r="MB170" s="2" t="s">
        <v>132</v>
      </c>
      <c r="MC170" s="2" t="s">
        <v>142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159</v>
      </c>
      <c r="ML170" s="2" t="s">
        <v>129</v>
      </c>
      <c r="MM170" s="2" t="s">
        <v>132</v>
      </c>
      <c r="MN170" s="2" t="s">
        <v>132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140</v>
      </c>
      <c r="MX170" s="2" t="s">
        <v>129</v>
      </c>
      <c r="MY170" s="2" t="s">
        <v>179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178</v>
      </c>
      <c r="NV170" s="2" t="s">
        <v>129</v>
      </c>
      <c r="NW170" s="2" t="s">
        <v>132</v>
      </c>
      <c r="NX170" s="2" t="s">
        <v>132</v>
      </c>
      <c r="NY170" s="2" t="s">
        <v>142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178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181</v>
      </c>
      <c r="OT170" s="2" t="s">
        <v>129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178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140</v>
      </c>
      <c r="QD170" s="2" t="s">
        <v>129</v>
      </c>
      <c r="QE170" s="2" t="s">
        <v>276</v>
      </c>
      <c r="QF170" s="2" t="s">
        <v>2421</v>
      </c>
      <c r="QG170" s="2" t="s">
        <v>142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178</v>
      </c>
      <c r="QP170" s="2" t="s">
        <v>129</v>
      </c>
      <c r="QQ170" s="2" t="s">
        <v>132</v>
      </c>
      <c r="QR170" s="2" t="s">
        <v>132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178</v>
      </c>
      <c r="RN170" s="2" t="s">
        <v>129</v>
      </c>
      <c r="RO170" s="2" t="s">
        <v>132</v>
      </c>
      <c r="RP170" s="2" t="s">
        <v>132</v>
      </c>
      <c r="RQ170" s="2" t="s">
        <v>142</v>
      </c>
      <c r="RR170" s="2" t="s">
        <v>183</v>
      </c>
    </row>
    <row r="171">
      <c r="A171" s="2" t="s">
        <v>2422</v>
      </c>
      <c r="B171" s="2" t="s">
        <v>121</v>
      </c>
      <c r="C171" s="2" t="s">
        <v>122</v>
      </c>
      <c r="D171" s="2" t="s">
        <v>1104</v>
      </c>
      <c r="E171" s="2" t="s">
        <v>124</v>
      </c>
      <c r="F171" s="2" t="s">
        <v>2423</v>
      </c>
      <c r="G171" s="2" t="s">
        <v>2423</v>
      </c>
      <c r="H171" s="2" t="s">
        <v>2423</v>
      </c>
      <c r="I171" s="2" t="s">
        <v>2424</v>
      </c>
      <c r="J171" s="2" t="s">
        <v>127</v>
      </c>
      <c r="K171" s="2" t="s">
        <v>974</v>
      </c>
      <c r="L171" s="3">
        <v>21.85</v>
      </c>
      <c r="M171" s="3">
        <v>22.94</v>
      </c>
      <c r="N171" s="3">
        <v>50.99</v>
      </c>
      <c r="O171" s="2" t="s">
        <v>727</v>
      </c>
      <c r="P171" s="2" t="s">
        <v>422</v>
      </c>
      <c r="Q171" s="2" t="s">
        <v>131</v>
      </c>
      <c r="R171" s="2" t="s">
        <v>132</v>
      </c>
      <c r="S171" s="2" t="s">
        <v>2425</v>
      </c>
      <c r="T171" s="2" t="s">
        <v>132</v>
      </c>
      <c r="U171" s="2" t="s">
        <v>134</v>
      </c>
      <c r="V171" s="2" t="s">
        <v>890</v>
      </c>
      <c r="W171" s="2" t="s">
        <v>441</v>
      </c>
      <c r="X171" s="2" t="s">
        <v>247</v>
      </c>
      <c r="Y171" s="2" t="s">
        <v>202</v>
      </c>
      <c r="Z171" s="4"/>
      <c r="AA171" s="4">
        <f>=ROUNDDOWN({0},0)</f>
      </c>
      <c r="AB171" s="5">
        <v>0.4</v>
      </c>
      <c r="AC171" s="2" t="s">
        <v>132</v>
      </c>
      <c r="AD171" s="4"/>
      <c r="AE171" s="4"/>
      <c r="AF171" s="6">
        <v>63</v>
      </c>
      <c r="AG171" s="6"/>
      <c r="AH171" s="7">
        <v>0.9123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140</v>
      </c>
      <c r="AQ171" s="8">
        <v>4113.87</v>
      </c>
      <c r="AR171" s="4">
        <v>78</v>
      </c>
      <c r="AS171" s="8">
        <v>2879.25</v>
      </c>
      <c r="AT171" s="7">
        <v>0.7949</v>
      </c>
      <c r="AU171" s="7">
        <v>0.4288</v>
      </c>
      <c r="AV171" s="4">
        <v>140</v>
      </c>
      <c r="AW171" s="8">
        <v>4113.87</v>
      </c>
      <c r="AX171" s="4">
        <v>78</v>
      </c>
      <c r="AY171" s="8">
        <v>2879.25</v>
      </c>
      <c r="AZ171" s="7">
        <v>0.7949</v>
      </c>
      <c r="BA171" s="7">
        <v>0.4288</v>
      </c>
      <c r="BB171" s="7">
        <v>1</v>
      </c>
      <c r="BC171" s="4">
        <v>140</v>
      </c>
      <c r="BD171" s="8">
        <v>4113.87</v>
      </c>
      <c r="BE171" s="4">
        <v>78</v>
      </c>
      <c r="BF171" s="8">
        <v>2879.25</v>
      </c>
      <c r="BG171" s="7">
        <v>0.7949</v>
      </c>
      <c r="BH171" s="7">
        <v>0.4288</v>
      </c>
      <c r="BI171" s="7">
        <v>1</v>
      </c>
      <c r="BJ171" s="4">
        <v>140</v>
      </c>
      <c r="BK171" s="8">
        <v>4113.87</v>
      </c>
      <c r="BL171" s="2" t="s">
        <v>2426</v>
      </c>
      <c r="BM171" s="7">
        <v>1</v>
      </c>
      <c r="BN171" s="7">
        <v>1</v>
      </c>
      <c r="BO171" s="4">
        <v>7</v>
      </c>
      <c r="BP171" s="8">
        <v>258.72</v>
      </c>
      <c r="BQ171" s="4"/>
      <c r="BR171" s="8"/>
      <c r="BS171" s="7"/>
      <c r="BT171" s="7"/>
      <c r="BU171" s="2" t="s">
        <v>140</v>
      </c>
      <c r="BV171" s="2" t="s">
        <v>166</v>
      </c>
      <c r="BW171" s="2" t="s">
        <v>132</v>
      </c>
      <c r="BX171" s="2" t="s">
        <v>132</v>
      </c>
      <c r="BY171" s="2" t="s">
        <v>142</v>
      </c>
      <c r="BZ171" s="2" t="s">
        <v>132</v>
      </c>
      <c r="CA171" s="4">
        <v>22</v>
      </c>
      <c r="CB171" s="8">
        <v>494.64</v>
      </c>
      <c r="CC171" s="4">
        <v>4</v>
      </c>
      <c r="CD171" s="8">
        <v>113.4</v>
      </c>
      <c r="CE171" s="7">
        <v>4.5</v>
      </c>
      <c r="CF171" s="7">
        <v>3.3619</v>
      </c>
      <c r="CG171" s="2" t="s">
        <v>140</v>
      </c>
      <c r="CH171" s="2" t="s">
        <v>166</v>
      </c>
      <c r="CI171" s="2" t="s">
        <v>190</v>
      </c>
      <c r="CJ171" s="2" t="s">
        <v>525</v>
      </c>
      <c r="CK171" s="2" t="s">
        <v>142</v>
      </c>
      <c r="CL171" s="2" t="s">
        <v>132</v>
      </c>
      <c r="CM171" s="4">
        <v>29</v>
      </c>
      <c r="CN171" s="8">
        <v>933.89</v>
      </c>
      <c r="CO171" s="4">
        <v>17</v>
      </c>
      <c r="CP171" s="8">
        <v>700.82</v>
      </c>
      <c r="CQ171" s="7">
        <v>0.7059</v>
      </c>
      <c r="CR171" s="7">
        <v>0.3326</v>
      </c>
      <c r="CS171" s="2" t="s">
        <v>140</v>
      </c>
      <c r="CT171" s="2" t="s">
        <v>166</v>
      </c>
      <c r="CU171" s="2" t="s">
        <v>202</v>
      </c>
      <c r="CV171" s="2" t="s">
        <v>967</v>
      </c>
      <c r="CW171" s="2" t="s">
        <v>142</v>
      </c>
      <c r="CX171" s="2" t="s">
        <v>132</v>
      </c>
      <c r="CY171" s="4">
        <v>1</v>
      </c>
      <c r="CZ171" s="8">
        <v>35.43</v>
      </c>
      <c r="DA171" s="4">
        <v>10</v>
      </c>
      <c r="DB171" s="8">
        <v>354.3</v>
      </c>
      <c r="DC171" s="7">
        <v>-0.9</v>
      </c>
      <c r="DD171" s="7">
        <v>-0.9</v>
      </c>
      <c r="DE171" s="2" t="s">
        <v>140</v>
      </c>
      <c r="DF171" s="2" t="s">
        <v>166</v>
      </c>
      <c r="DG171" s="2" t="s">
        <v>229</v>
      </c>
      <c r="DH171" s="2" t="s">
        <v>524</v>
      </c>
      <c r="DI171" s="2" t="s">
        <v>142</v>
      </c>
      <c r="DJ171" s="2" t="s">
        <v>132</v>
      </c>
      <c r="DK171" s="4">
        <v>34</v>
      </c>
      <c r="DL171" s="8">
        <v>977.3</v>
      </c>
      <c r="DM171" s="4">
        <v>20</v>
      </c>
      <c r="DN171" s="8">
        <v>756</v>
      </c>
      <c r="DO171" s="7">
        <v>0.7</v>
      </c>
      <c r="DP171" s="7">
        <v>0.2927</v>
      </c>
      <c r="DQ171" s="2" t="s">
        <v>140</v>
      </c>
      <c r="DR171" s="2" t="s">
        <v>166</v>
      </c>
      <c r="DS171" s="2" t="s">
        <v>372</v>
      </c>
      <c r="DT171" s="2" t="s">
        <v>373</v>
      </c>
      <c r="DU171" s="2" t="s">
        <v>142</v>
      </c>
      <c r="DV171" s="2" t="s">
        <v>132</v>
      </c>
      <c r="DW171" s="4">
        <v>1</v>
      </c>
      <c r="DX171" s="8">
        <v>37.12</v>
      </c>
      <c r="DY171" s="4">
        <v>1</v>
      </c>
      <c r="DZ171" s="8">
        <v>37.12</v>
      </c>
      <c r="EA171" s="7"/>
      <c r="EB171" s="7"/>
      <c r="EC171" s="2" t="s">
        <v>140</v>
      </c>
      <c r="ED171" s="2" t="s">
        <v>166</v>
      </c>
      <c r="EE171" s="2" t="s">
        <v>829</v>
      </c>
      <c r="EF171" s="2" t="s">
        <v>766</v>
      </c>
      <c r="EG171" s="2" t="s">
        <v>142</v>
      </c>
      <c r="EH171" s="2" t="s">
        <v>132</v>
      </c>
      <c r="EI171" s="4">
        <v>18</v>
      </c>
      <c r="EJ171" s="8">
        <v>544.14</v>
      </c>
      <c r="EK171" s="4"/>
      <c r="EL171" s="8"/>
      <c r="EM171" s="7"/>
      <c r="EN171" s="7"/>
      <c r="EO171" s="2" t="s">
        <v>140</v>
      </c>
      <c r="EP171" s="2" t="s">
        <v>166</v>
      </c>
      <c r="EQ171" s="2" t="s">
        <v>375</v>
      </c>
      <c r="ER171" s="2" t="s">
        <v>1944</v>
      </c>
      <c r="ES171" s="2" t="s">
        <v>142</v>
      </c>
      <c r="ET171" s="2" t="s">
        <v>132</v>
      </c>
      <c r="EU171" s="4">
        <v>12</v>
      </c>
      <c r="EV171" s="8">
        <v>375.6</v>
      </c>
      <c r="EW171" s="4">
        <v>22</v>
      </c>
      <c r="EX171" s="8">
        <v>779.46</v>
      </c>
      <c r="EY171" s="7">
        <v>-0.4545</v>
      </c>
      <c r="EZ171" s="7">
        <v>-0.5181</v>
      </c>
      <c r="FA171" s="2" t="s">
        <v>140</v>
      </c>
      <c r="FB171" s="2" t="s">
        <v>166</v>
      </c>
      <c r="FC171" s="2" t="s">
        <v>237</v>
      </c>
      <c r="FD171" s="2" t="s">
        <v>749</v>
      </c>
      <c r="FE171" s="2" t="s">
        <v>142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178</v>
      </c>
      <c r="FN171" s="2" t="s">
        <v>166</v>
      </c>
      <c r="FO171" s="2" t="s">
        <v>132</v>
      </c>
      <c r="FP171" s="2" t="s">
        <v>132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178</v>
      </c>
      <c r="FZ171" s="2" t="s">
        <v>166</v>
      </c>
      <c r="GA171" s="2" t="s">
        <v>132</v>
      </c>
      <c r="GB171" s="2" t="s">
        <v>132</v>
      </c>
      <c r="GC171" s="2" t="s">
        <v>142</v>
      </c>
      <c r="GD171" s="2" t="s">
        <v>132</v>
      </c>
      <c r="GE171" s="4">
        <v>1</v>
      </c>
      <c r="GF171" s="8">
        <v>35.43</v>
      </c>
      <c r="GG171" s="4">
        <v>1</v>
      </c>
      <c r="GH171" s="8">
        <v>35.43</v>
      </c>
      <c r="GI171" s="7"/>
      <c r="GJ171" s="7"/>
      <c r="GK171" s="2" t="s">
        <v>140</v>
      </c>
      <c r="GL171" s="2" t="s">
        <v>166</v>
      </c>
      <c r="GM171" s="2" t="s">
        <v>380</v>
      </c>
      <c r="GN171" s="2" t="s">
        <v>665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166</v>
      </c>
      <c r="GY171" s="2" t="s">
        <v>2427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166</v>
      </c>
      <c r="HK171" s="2" t="s">
        <v>382</v>
      </c>
      <c r="HL171" s="2" t="s">
        <v>132</v>
      </c>
      <c r="HM171" s="2" t="s">
        <v>142</v>
      </c>
      <c r="HN171" s="2" t="s">
        <v>132</v>
      </c>
      <c r="HO171" s="4">
        <v>6</v>
      </c>
      <c r="HP171" s="8">
        <v>170.53</v>
      </c>
      <c r="HQ171" s="4">
        <v>1</v>
      </c>
      <c r="HR171" s="8">
        <v>36.45</v>
      </c>
      <c r="HS171" s="7">
        <v>5</v>
      </c>
      <c r="HT171" s="7">
        <v>3.6785</v>
      </c>
      <c r="HU171" s="2" t="s">
        <v>140</v>
      </c>
      <c r="HV171" s="2" t="s">
        <v>166</v>
      </c>
      <c r="HW171" s="2" t="s">
        <v>545</v>
      </c>
      <c r="HX171" s="2" t="s">
        <v>383</v>
      </c>
      <c r="HY171" s="2" t="s">
        <v>142</v>
      </c>
      <c r="HZ171" s="2" t="s">
        <v>132</v>
      </c>
      <c r="IA171" s="4">
        <v>4</v>
      </c>
      <c r="IB171" s="8">
        <v>99.86</v>
      </c>
      <c r="IC171" s="4"/>
      <c r="ID171" s="8"/>
      <c r="IE171" s="7"/>
      <c r="IF171" s="7"/>
      <c r="IG171" s="2" t="s">
        <v>140</v>
      </c>
      <c r="IH171" s="2" t="s">
        <v>166</v>
      </c>
      <c r="II171" s="2" t="s">
        <v>460</v>
      </c>
      <c r="IJ171" s="2" t="s">
        <v>2428</v>
      </c>
      <c r="IK171" s="2" t="s">
        <v>142</v>
      </c>
      <c r="IL171" s="2" t="s">
        <v>132</v>
      </c>
      <c r="IM171" s="4"/>
      <c r="IN171" s="8"/>
      <c r="IO171" s="4">
        <v>1</v>
      </c>
      <c r="IP171" s="8">
        <v>29.15</v>
      </c>
      <c r="IQ171" s="7">
        <v>-1</v>
      </c>
      <c r="IR171" s="7">
        <v>-1</v>
      </c>
      <c r="IS171" s="2" t="s">
        <v>140</v>
      </c>
      <c r="IT171" s="2" t="s">
        <v>166</v>
      </c>
      <c r="IU171" s="2" t="s">
        <v>208</v>
      </c>
      <c r="IV171" s="2" t="s">
        <v>2429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159</v>
      </c>
      <c r="JF171" s="2" t="s">
        <v>166</v>
      </c>
      <c r="JG171" s="2" t="s">
        <v>132</v>
      </c>
      <c r="JH171" s="2" t="s">
        <v>132</v>
      </c>
      <c r="JI171" s="2" t="s">
        <v>142</v>
      </c>
      <c r="JJ171" s="2" t="s">
        <v>132</v>
      </c>
      <c r="JK171" s="4">
        <v>3</v>
      </c>
      <c r="JL171" s="8">
        <v>78.71</v>
      </c>
      <c r="JM171" s="4"/>
      <c r="JN171" s="8"/>
      <c r="JO171" s="7"/>
      <c r="JP171" s="7"/>
      <c r="JQ171" s="2" t="s">
        <v>171</v>
      </c>
      <c r="JR171" s="2" t="s">
        <v>166</v>
      </c>
      <c r="JS171" s="2" t="s">
        <v>546</v>
      </c>
      <c r="JT171" s="2" t="s">
        <v>2430</v>
      </c>
      <c r="JU171" s="2" t="s">
        <v>142</v>
      </c>
      <c r="JV171" s="2" t="s">
        <v>132</v>
      </c>
      <c r="JW171" s="4">
        <v>1</v>
      </c>
      <c r="JX171" s="8">
        <v>43.34</v>
      </c>
      <c r="JY171" s="4"/>
      <c r="JZ171" s="8"/>
      <c r="KA171" s="7"/>
      <c r="KB171" s="7"/>
      <c r="KC171" s="2" t="s">
        <v>140</v>
      </c>
      <c r="KD171" s="2" t="s">
        <v>166</v>
      </c>
      <c r="KE171" s="2" t="s">
        <v>760</v>
      </c>
      <c r="KF171" s="2" t="s">
        <v>644</v>
      </c>
      <c r="KG171" s="2" t="s">
        <v>142</v>
      </c>
      <c r="KH171" s="2" t="s">
        <v>132</v>
      </c>
      <c r="KI171" s="4">
        <v>1</v>
      </c>
      <c r="KJ171" s="8">
        <v>29.16</v>
      </c>
      <c r="KK171" s="4"/>
      <c r="KL171" s="8"/>
      <c r="KM171" s="7"/>
      <c r="KN171" s="7"/>
      <c r="KO171" s="2" t="s">
        <v>140</v>
      </c>
      <c r="KP171" s="2" t="s">
        <v>166</v>
      </c>
      <c r="KQ171" s="2" t="s">
        <v>214</v>
      </c>
      <c r="KR171" s="2" t="s">
        <v>883</v>
      </c>
      <c r="KS171" s="2" t="s">
        <v>142</v>
      </c>
      <c r="KT171" s="2" t="s">
        <v>132</v>
      </c>
      <c r="KU171" s="4"/>
      <c r="KV171" s="8"/>
      <c r="KW171" s="4">
        <v>1</v>
      </c>
      <c r="KX171" s="8">
        <v>37.12</v>
      </c>
      <c r="KY171" s="7">
        <v>-1</v>
      </c>
      <c r="KZ171" s="7">
        <v>-1</v>
      </c>
      <c r="LA171" s="2" t="s">
        <v>140</v>
      </c>
      <c r="LB171" s="2" t="s">
        <v>166</v>
      </c>
      <c r="LC171" s="2" t="s">
        <v>388</v>
      </c>
      <c r="LD171" s="2" t="s">
        <v>591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178</v>
      </c>
      <c r="LN171" s="2" t="s">
        <v>166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178</v>
      </c>
      <c r="LZ171" s="2" t="s">
        <v>166</v>
      </c>
      <c r="MA171" s="2" t="s">
        <v>132</v>
      </c>
      <c r="MB171" s="2" t="s">
        <v>132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159</v>
      </c>
      <c r="ML171" s="2" t="s">
        <v>166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140</v>
      </c>
      <c r="MX171" s="2" t="s">
        <v>166</v>
      </c>
      <c r="MY171" s="2" t="s">
        <v>179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178</v>
      </c>
      <c r="NV171" s="2" t="s">
        <v>166</v>
      </c>
      <c r="NW171" s="2" t="s">
        <v>132</v>
      </c>
      <c r="NX171" s="2" t="s">
        <v>132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178</v>
      </c>
      <c r="OH171" s="2" t="s">
        <v>166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181</v>
      </c>
      <c r="OT171" s="2" t="s">
        <v>166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181</v>
      </c>
      <c r="PF171" s="2" t="s">
        <v>166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178</v>
      </c>
      <c r="QP171" s="2" t="s">
        <v>166</v>
      </c>
      <c r="QQ171" s="2" t="s">
        <v>132</v>
      </c>
      <c r="QR171" s="2" t="s">
        <v>132</v>
      </c>
      <c r="QS171" s="2" t="s">
        <v>142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178</v>
      </c>
      <c r="RN171" s="2" t="s">
        <v>166</v>
      </c>
      <c r="RO171" s="2" t="s">
        <v>132</v>
      </c>
      <c r="RP171" s="2" t="s">
        <v>132</v>
      </c>
      <c r="RQ171" s="2" t="s">
        <v>142</v>
      </c>
      <c r="RR171" s="2" t="s">
        <v>183</v>
      </c>
    </row>
    <row r="172">
      <c r="A172" s="2" t="s">
        <v>2431</v>
      </c>
      <c r="B172" s="2" t="s">
        <v>121</v>
      </c>
      <c r="C172" s="2" t="s">
        <v>122</v>
      </c>
      <c r="D172" s="2" t="s">
        <v>1104</v>
      </c>
      <c r="E172" s="2" t="s">
        <v>124</v>
      </c>
      <c r="F172" s="2" t="s">
        <v>2432</v>
      </c>
      <c r="G172" s="2" t="s">
        <v>2432</v>
      </c>
      <c r="H172" s="2" t="s">
        <v>2432</v>
      </c>
      <c r="I172" s="2" t="s">
        <v>2433</v>
      </c>
      <c r="J172" s="2" t="s">
        <v>127</v>
      </c>
      <c r="K172" s="2" t="s">
        <v>506</v>
      </c>
      <c r="L172" s="3">
        <v>38.67</v>
      </c>
      <c r="M172" s="3">
        <v>40.6</v>
      </c>
      <c r="N172" s="3">
        <v>79.99</v>
      </c>
      <c r="O172" s="2" t="s">
        <v>727</v>
      </c>
      <c r="P172" s="2" t="s">
        <v>422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134</v>
      </c>
      <c r="V172" s="2" t="s">
        <v>135</v>
      </c>
      <c r="W172" s="2" t="s">
        <v>441</v>
      </c>
      <c r="X172" s="2" t="s">
        <v>508</v>
      </c>
      <c r="Y172" s="2" t="s">
        <v>2434</v>
      </c>
      <c r="Z172" s="4"/>
      <c r="AA172" s="4">
        <f>=ROUNDDOWN({0},0)</f>
      </c>
      <c r="AB172" s="5">
        <v>0.3</v>
      </c>
      <c r="AC172" s="2" t="s">
        <v>132</v>
      </c>
      <c r="AD172" s="4"/>
      <c r="AE172" s="4"/>
      <c r="AF172" s="6">
        <v>63</v>
      </c>
      <c r="AG172" s="6"/>
      <c r="AH172" s="7">
        <v>0.926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88</v>
      </c>
      <c r="AQ172" s="8">
        <v>3946.31</v>
      </c>
      <c r="AR172" s="4">
        <v>50</v>
      </c>
      <c r="AS172" s="8">
        <v>2284.13</v>
      </c>
      <c r="AT172" s="7">
        <v>0.76</v>
      </c>
      <c r="AU172" s="7">
        <v>0.7277</v>
      </c>
      <c r="AV172" s="4">
        <v>88</v>
      </c>
      <c r="AW172" s="8">
        <v>3946.31</v>
      </c>
      <c r="AX172" s="4">
        <v>50</v>
      </c>
      <c r="AY172" s="8">
        <v>2284.13</v>
      </c>
      <c r="AZ172" s="7">
        <v>0.76</v>
      </c>
      <c r="BA172" s="7">
        <v>0.7277</v>
      </c>
      <c r="BB172" s="7">
        <v>1</v>
      </c>
      <c r="BC172" s="4">
        <v>88</v>
      </c>
      <c r="BD172" s="8">
        <v>3946.31</v>
      </c>
      <c r="BE172" s="4">
        <v>50</v>
      </c>
      <c r="BF172" s="8">
        <v>2284.13</v>
      </c>
      <c r="BG172" s="7">
        <v>0.76</v>
      </c>
      <c r="BH172" s="7">
        <v>0.7277</v>
      </c>
      <c r="BI172" s="7">
        <v>1</v>
      </c>
      <c r="BJ172" s="4">
        <v>88</v>
      </c>
      <c r="BK172" s="8">
        <v>3946.31</v>
      </c>
      <c r="BL172" s="2" t="s">
        <v>2435</v>
      </c>
      <c r="BM172" s="7">
        <v>1</v>
      </c>
      <c r="BN172" s="7">
        <v>1</v>
      </c>
      <c r="BO172" s="4">
        <v>4</v>
      </c>
      <c r="BP172" s="8">
        <v>187.28</v>
      </c>
      <c r="BQ172" s="4"/>
      <c r="BR172" s="8"/>
      <c r="BS172" s="7"/>
      <c r="BT172" s="7"/>
      <c r="BU172" s="2" t="s">
        <v>140</v>
      </c>
      <c r="BV172" s="2" t="s">
        <v>166</v>
      </c>
      <c r="BW172" s="2" t="s">
        <v>132</v>
      </c>
      <c r="BX172" s="2" t="s">
        <v>132</v>
      </c>
      <c r="BY172" s="2" t="s">
        <v>142</v>
      </c>
      <c r="BZ172" s="2" t="s">
        <v>132</v>
      </c>
      <c r="CA172" s="4">
        <v>1</v>
      </c>
      <c r="CB172" s="8">
        <v>29.07</v>
      </c>
      <c r="CC172" s="4"/>
      <c r="CD172" s="8"/>
      <c r="CE172" s="7"/>
      <c r="CF172" s="7"/>
      <c r="CG172" s="2" t="s">
        <v>140</v>
      </c>
      <c r="CH172" s="2" t="s">
        <v>166</v>
      </c>
      <c r="CI172" s="2" t="s">
        <v>229</v>
      </c>
      <c r="CJ172" s="2" t="s">
        <v>2436</v>
      </c>
      <c r="CK172" s="2" t="s">
        <v>142</v>
      </c>
      <c r="CL172" s="2" t="s">
        <v>132</v>
      </c>
      <c r="CM172" s="4">
        <v>41</v>
      </c>
      <c r="CN172" s="8">
        <v>1921.84</v>
      </c>
      <c r="CO172" s="4">
        <v>24</v>
      </c>
      <c r="CP172" s="8">
        <v>1100.57</v>
      </c>
      <c r="CQ172" s="7">
        <v>0.7083</v>
      </c>
      <c r="CR172" s="7">
        <v>0.7462</v>
      </c>
      <c r="CS172" s="2" t="s">
        <v>140</v>
      </c>
      <c r="CT172" s="2" t="s">
        <v>166</v>
      </c>
      <c r="CU172" s="2" t="s">
        <v>2434</v>
      </c>
      <c r="CV172" s="2" t="s">
        <v>759</v>
      </c>
      <c r="CW172" s="2" t="s">
        <v>142</v>
      </c>
      <c r="CX172" s="2" t="s">
        <v>132</v>
      </c>
      <c r="CY172" s="4">
        <v>13</v>
      </c>
      <c r="CZ172" s="8">
        <v>565.52</v>
      </c>
      <c r="DA172" s="4">
        <v>9</v>
      </c>
      <c r="DB172" s="8">
        <v>403.92</v>
      </c>
      <c r="DC172" s="7">
        <v>0.4444</v>
      </c>
      <c r="DD172" s="7">
        <v>0.4001</v>
      </c>
      <c r="DE172" s="2" t="s">
        <v>140</v>
      </c>
      <c r="DF172" s="2" t="s">
        <v>166</v>
      </c>
      <c r="DG172" s="2" t="s">
        <v>229</v>
      </c>
      <c r="DH172" s="2" t="s">
        <v>367</v>
      </c>
      <c r="DI172" s="2" t="s">
        <v>142</v>
      </c>
      <c r="DJ172" s="2" t="s">
        <v>132</v>
      </c>
      <c r="DK172" s="4">
        <v>6</v>
      </c>
      <c r="DL172" s="8">
        <v>233.92</v>
      </c>
      <c r="DM172" s="4">
        <v>4</v>
      </c>
      <c r="DN172" s="8">
        <v>191.48</v>
      </c>
      <c r="DO172" s="7">
        <v>0.5</v>
      </c>
      <c r="DP172" s="7">
        <v>0.2216</v>
      </c>
      <c r="DQ172" s="2" t="s">
        <v>140</v>
      </c>
      <c r="DR172" s="2" t="s">
        <v>166</v>
      </c>
      <c r="DS172" s="2" t="s">
        <v>372</v>
      </c>
      <c r="DT172" s="2" t="s">
        <v>2437</v>
      </c>
      <c r="DU172" s="2" t="s">
        <v>142</v>
      </c>
      <c r="DV172" s="2" t="s">
        <v>132</v>
      </c>
      <c r="DW172" s="4">
        <v>2</v>
      </c>
      <c r="DX172" s="8">
        <v>94.04</v>
      </c>
      <c r="DY172" s="4"/>
      <c r="DZ172" s="8"/>
      <c r="EA172" s="7"/>
      <c r="EB172" s="7"/>
      <c r="EC172" s="2" t="s">
        <v>140</v>
      </c>
      <c r="ED172" s="2" t="s">
        <v>166</v>
      </c>
      <c r="EE172" s="2" t="s">
        <v>2438</v>
      </c>
      <c r="EF172" s="2" t="s">
        <v>2439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178</v>
      </c>
      <c r="EP172" s="2" t="s">
        <v>166</v>
      </c>
      <c r="EQ172" s="2" t="s">
        <v>132</v>
      </c>
      <c r="ER172" s="2" t="s">
        <v>132</v>
      </c>
      <c r="ES172" s="2" t="s">
        <v>142</v>
      </c>
      <c r="ET172" s="2" t="s">
        <v>132</v>
      </c>
      <c r="EU172" s="4">
        <v>15</v>
      </c>
      <c r="EV172" s="8">
        <v>648.45</v>
      </c>
      <c r="EW172" s="4">
        <v>9</v>
      </c>
      <c r="EX172" s="8">
        <v>403.92</v>
      </c>
      <c r="EY172" s="7">
        <v>0.6667</v>
      </c>
      <c r="EZ172" s="7">
        <v>0.6054</v>
      </c>
      <c r="FA172" s="2" t="s">
        <v>140</v>
      </c>
      <c r="FB172" s="2" t="s">
        <v>166</v>
      </c>
      <c r="FC172" s="2" t="s">
        <v>237</v>
      </c>
      <c r="FD172" s="2" t="s">
        <v>542</v>
      </c>
      <c r="FE172" s="2" t="s">
        <v>142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178</v>
      </c>
      <c r="FN172" s="2" t="s">
        <v>166</v>
      </c>
      <c r="FO172" s="2" t="s">
        <v>132</v>
      </c>
      <c r="FP172" s="2" t="s">
        <v>132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178</v>
      </c>
      <c r="FZ172" s="2" t="s">
        <v>166</v>
      </c>
      <c r="GA172" s="2" t="s">
        <v>132</v>
      </c>
      <c r="GB172" s="2" t="s">
        <v>132</v>
      </c>
      <c r="GC172" s="2" t="s">
        <v>142</v>
      </c>
      <c r="GD172" s="2" t="s">
        <v>132</v>
      </c>
      <c r="GE172" s="4">
        <v>3</v>
      </c>
      <c r="GF172" s="8">
        <v>134.64</v>
      </c>
      <c r="GG172" s="4">
        <v>1</v>
      </c>
      <c r="GH172" s="8">
        <v>44.88</v>
      </c>
      <c r="GI172" s="7">
        <v>2</v>
      </c>
      <c r="GJ172" s="7">
        <v>2</v>
      </c>
      <c r="GK172" s="2" t="s">
        <v>140</v>
      </c>
      <c r="GL172" s="2" t="s">
        <v>166</v>
      </c>
      <c r="GM172" s="2" t="s">
        <v>380</v>
      </c>
      <c r="GN172" s="2" t="s">
        <v>545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166</v>
      </c>
      <c r="GY172" s="2" t="s">
        <v>162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181</v>
      </c>
      <c r="HJ172" s="2" t="s">
        <v>166</v>
      </c>
      <c r="HK172" s="2" t="s">
        <v>132</v>
      </c>
      <c r="HL172" s="2" t="s">
        <v>132</v>
      </c>
      <c r="HM172" s="2" t="s">
        <v>142</v>
      </c>
      <c r="HN172" s="2" t="s">
        <v>132</v>
      </c>
      <c r="HO172" s="4">
        <v>3</v>
      </c>
      <c r="HP172" s="8">
        <v>131.55</v>
      </c>
      <c r="HQ172" s="4">
        <v>2</v>
      </c>
      <c r="HR172" s="8">
        <v>92.34</v>
      </c>
      <c r="HS172" s="7">
        <v>0.5</v>
      </c>
      <c r="HT172" s="7">
        <v>0.4246</v>
      </c>
      <c r="HU172" s="2" t="s">
        <v>140</v>
      </c>
      <c r="HV172" s="2" t="s">
        <v>166</v>
      </c>
      <c r="HW172" s="2" t="s">
        <v>545</v>
      </c>
      <c r="HX172" s="2" t="s">
        <v>2440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140</v>
      </c>
      <c r="IH172" s="2" t="s">
        <v>166</v>
      </c>
      <c r="II172" s="2" t="s">
        <v>460</v>
      </c>
      <c r="IJ172" s="2" t="s">
        <v>132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166</v>
      </c>
      <c r="IU172" s="2" t="s">
        <v>208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159</v>
      </c>
      <c r="JF172" s="2" t="s">
        <v>166</v>
      </c>
      <c r="JG172" s="2" t="s">
        <v>132</v>
      </c>
      <c r="JH172" s="2" t="s">
        <v>132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166</v>
      </c>
      <c r="JS172" s="2" t="s">
        <v>546</v>
      </c>
      <c r="JT172" s="2" t="s">
        <v>132</v>
      </c>
      <c r="JU172" s="2" t="s">
        <v>142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166</v>
      </c>
      <c r="KE172" s="2" t="s">
        <v>834</v>
      </c>
      <c r="KF172" s="2" t="s">
        <v>921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178</v>
      </c>
      <c r="KP172" s="2" t="s">
        <v>166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>
        <v>1</v>
      </c>
      <c r="KX172" s="8">
        <v>47.02</v>
      </c>
      <c r="KY172" s="7">
        <v>-1</v>
      </c>
      <c r="KZ172" s="7">
        <v>-1</v>
      </c>
      <c r="LA172" s="2" t="s">
        <v>140</v>
      </c>
      <c r="LB172" s="2" t="s">
        <v>166</v>
      </c>
      <c r="LC172" s="2" t="s">
        <v>388</v>
      </c>
      <c r="LD172" s="2" t="s">
        <v>846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178</v>
      </c>
      <c r="LN172" s="2" t="s">
        <v>166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178</v>
      </c>
      <c r="LZ172" s="2" t="s">
        <v>166</v>
      </c>
      <c r="MA172" s="2" t="s">
        <v>132</v>
      </c>
      <c r="MB172" s="2" t="s">
        <v>132</v>
      </c>
      <c r="MC172" s="2" t="s">
        <v>142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159</v>
      </c>
      <c r="ML172" s="2" t="s">
        <v>166</v>
      </c>
      <c r="MM172" s="2" t="s">
        <v>132</v>
      </c>
      <c r="MN172" s="2" t="s">
        <v>132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178</v>
      </c>
      <c r="NV172" s="2" t="s">
        <v>166</v>
      </c>
      <c r="NW172" s="2" t="s">
        <v>132</v>
      </c>
      <c r="NX172" s="2" t="s">
        <v>132</v>
      </c>
      <c r="NY172" s="2" t="s">
        <v>142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178</v>
      </c>
      <c r="OH172" s="2" t="s">
        <v>166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181</v>
      </c>
      <c r="OT172" s="2" t="s">
        <v>166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181</v>
      </c>
      <c r="PF172" s="2" t="s">
        <v>166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178</v>
      </c>
      <c r="QP172" s="2" t="s">
        <v>166</v>
      </c>
      <c r="QQ172" s="2" t="s">
        <v>132</v>
      </c>
      <c r="QR172" s="2" t="s">
        <v>132</v>
      </c>
      <c r="QS172" s="2" t="s">
        <v>142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132</v>
      </c>
      <c r="RB172" s="2" t="s">
        <v>132</v>
      </c>
      <c r="RC172" s="2" t="s">
        <v>132</v>
      </c>
      <c r="RD172" s="2" t="s">
        <v>132</v>
      </c>
      <c r="RE172" s="2" t="s">
        <v>132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178</v>
      </c>
      <c r="RN172" s="2" t="s">
        <v>166</v>
      </c>
      <c r="RO172" s="2" t="s">
        <v>132</v>
      </c>
      <c r="RP172" s="2" t="s">
        <v>132</v>
      </c>
      <c r="RQ172" s="2" t="s">
        <v>142</v>
      </c>
      <c r="RR172" s="2" t="s">
        <v>132</v>
      </c>
    </row>
    <row r="173">
      <c r="A173" s="2" t="s">
        <v>2441</v>
      </c>
      <c r="B173" s="2" t="s">
        <v>121</v>
      </c>
      <c r="C173" s="2" t="s">
        <v>122</v>
      </c>
      <c r="D173" s="2" t="s">
        <v>2442</v>
      </c>
      <c r="E173" s="2" t="s">
        <v>837</v>
      </c>
      <c r="F173" s="2" t="s">
        <v>2443</v>
      </c>
      <c r="G173" s="2" t="s">
        <v>2443</v>
      </c>
      <c r="H173" s="2" t="s">
        <v>2443</v>
      </c>
      <c r="I173" s="2" t="s">
        <v>2444</v>
      </c>
      <c r="J173" s="2" t="s">
        <v>127</v>
      </c>
      <c r="K173" s="2" t="s">
        <v>313</v>
      </c>
      <c r="L173" s="3">
        <v>59.5</v>
      </c>
      <c r="M173" s="3">
        <v>62.48</v>
      </c>
      <c r="N173" s="3">
        <v>127.49</v>
      </c>
      <c r="O173" s="2" t="s">
        <v>129</v>
      </c>
      <c r="P173" s="2" t="s">
        <v>219</v>
      </c>
      <c r="Q173" s="2" t="s">
        <v>131</v>
      </c>
      <c r="R173" s="2" t="s">
        <v>132</v>
      </c>
      <c r="S173" s="2" t="s">
        <v>2445</v>
      </c>
      <c r="T173" s="2" t="s">
        <v>132</v>
      </c>
      <c r="U173" s="2" t="s">
        <v>468</v>
      </c>
      <c r="V173" s="2" t="s">
        <v>625</v>
      </c>
      <c r="W173" s="2" t="s">
        <v>187</v>
      </c>
      <c r="X173" s="2" t="s">
        <v>132</v>
      </c>
      <c r="Y173" s="2" t="s">
        <v>926</v>
      </c>
      <c r="Z173" s="4">
        <v>360</v>
      </c>
      <c r="AA173" s="4">
        <f>=ROUNDDOWN(49.3150684931507,0)</f>
      </c>
      <c r="AB173" s="5">
        <v>7.3</v>
      </c>
      <c r="AC173" s="2" t="s">
        <v>132</v>
      </c>
      <c r="AD173" s="4"/>
      <c r="AE173" s="4"/>
      <c r="AF173" s="6">
        <v>63</v>
      </c>
      <c r="AG173" s="6"/>
      <c r="AH173" s="7">
        <v>0.9288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327</v>
      </c>
      <c r="AQ173" s="8">
        <v>24317.26</v>
      </c>
      <c r="AR173" s="4">
        <v>473</v>
      </c>
      <c r="AS173" s="8">
        <v>36456.59</v>
      </c>
      <c r="AT173" s="7">
        <v>-0.3087</v>
      </c>
      <c r="AU173" s="7">
        <v>-0.333</v>
      </c>
      <c r="AV173" s="4">
        <v>327</v>
      </c>
      <c r="AW173" s="8">
        <v>24317.26</v>
      </c>
      <c r="AX173" s="4">
        <v>473</v>
      </c>
      <c r="AY173" s="8">
        <v>36456.59</v>
      </c>
      <c r="AZ173" s="7">
        <v>-0.3087</v>
      </c>
      <c r="BA173" s="7">
        <v>-0.333</v>
      </c>
      <c r="BB173" s="7">
        <v>1</v>
      </c>
      <c r="BC173" s="4">
        <v>406</v>
      </c>
      <c r="BD173" s="8">
        <v>30054.16</v>
      </c>
      <c r="BE173" s="4">
        <v>579</v>
      </c>
      <c r="BF173" s="8">
        <v>44739.25</v>
      </c>
      <c r="BG173" s="7">
        <v>-0.2988</v>
      </c>
      <c r="BH173" s="7">
        <v>-0.3282</v>
      </c>
      <c r="BI173" s="7">
        <v>0.8091</v>
      </c>
      <c r="BJ173" s="4">
        <v>327</v>
      </c>
      <c r="BK173" s="8">
        <v>24317.26</v>
      </c>
      <c r="BL173" s="2" t="s">
        <v>2446</v>
      </c>
      <c r="BM173" s="7">
        <v>1</v>
      </c>
      <c r="BN173" s="7">
        <v>1</v>
      </c>
      <c r="BO173" s="4">
        <v>91</v>
      </c>
      <c r="BP173" s="8">
        <v>7432.88</v>
      </c>
      <c r="BQ173" s="4">
        <v>111</v>
      </c>
      <c r="BR173" s="8">
        <v>9066.48</v>
      </c>
      <c r="BS173" s="7">
        <v>-0.1802</v>
      </c>
      <c r="BT173" s="7">
        <v>-0.1802</v>
      </c>
      <c r="BU173" s="2" t="s">
        <v>140</v>
      </c>
      <c r="BV173" s="2" t="s">
        <v>129</v>
      </c>
      <c r="BW173" s="2" t="s">
        <v>132</v>
      </c>
      <c r="BX173" s="2" t="s">
        <v>928</v>
      </c>
      <c r="BY173" s="2" t="s">
        <v>142</v>
      </c>
      <c r="BZ173" s="2" t="s">
        <v>132</v>
      </c>
      <c r="CA173" s="4">
        <v>26</v>
      </c>
      <c r="CB173" s="8">
        <v>1645.6</v>
      </c>
      <c r="CC173" s="4">
        <v>16</v>
      </c>
      <c r="CD173" s="8">
        <v>1099.35</v>
      </c>
      <c r="CE173" s="7">
        <v>0.625</v>
      </c>
      <c r="CF173" s="7">
        <v>0.4969</v>
      </c>
      <c r="CG173" s="2" t="s">
        <v>140</v>
      </c>
      <c r="CH173" s="2" t="s">
        <v>129</v>
      </c>
      <c r="CI173" s="2" t="s">
        <v>931</v>
      </c>
      <c r="CJ173" s="2" t="s">
        <v>2447</v>
      </c>
      <c r="CK173" s="2" t="s">
        <v>142</v>
      </c>
      <c r="CL173" s="2" t="s">
        <v>132</v>
      </c>
      <c r="CM173" s="4">
        <v>93</v>
      </c>
      <c r="CN173" s="8">
        <v>6596.41</v>
      </c>
      <c r="CO173" s="4">
        <v>82</v>
      </c>
      <c r="CP173" s="8">
        <v>6165.33</v>
      </c>
      <c r="CQ173" s="7">
        <v>0.1341</v>
      </c>
      <c r="CR173" s="7">
        <v>0.0699</v>
      </c>
      <c r="CS173" s="2" t="s">
        <v>140</v>
      </c>
      <c r="CT173" s="2" t="s">
        <v>129</v>
      </c>
      <c r="CU173" s="2" t="s">
        <v>931</v>
      </c>
      <c r="CV173" s="2" t="s">
        <v>2448</v>
      </c>
      <c r="CW173" s="2" t="s">
        <v>142</v>
      </c>
      <c r="CX173" s="2" t="s">
        <v>132</v>
      </c>
      <c r="CY173" s="4">
        <v>1</v>
      </c>
      <c r="CZ173" s="8">
        <v>80</v>
      </c>
      <c r="DA173" s="4">
        <v>20</v>
      </c>
      <c r="DB173" s="8">
        <v>1600</v>
      </c>
      <c r="DC173" s="7">
        <v>-0.95</v>
      </c>
      <c r="DD173" s="7">
        <v>-0.95</v>
      </c>
      <c r="DE173" s="2" t="s">
        <v>140</v>
      </c>
      <c r="DF173" s="2" t="s">
        <v>129</v>
      </c>
      <c r="DG173" s="2" t="s">
        <v>584</v>
      </c>
      <c r="DH173" s="2" t="s">
        <v>451</v>
      </c>
      <c r="DI173" s="2" t="s">
        <v>142</v>
      </c>
      <c r="DJ173" s="2" t="s">
        <v>132</v>
      </c>
      <c r="DK173" s="4">
        <v>36</v>
      </c>
      <c r="DL173" s="8">
        <v>2546.91</v>
      </c>
      <c r="DM173" s="4">
        <v>74</v>
      </c>
      <c r="DN173" s="8">
        <v>5469.34</v>
      </c>
      <c r="DO173" s="7">
        <v>-0.5135</v>
      </c>
      <c r="DP173" s="7">
        <v>-0.5343</v>
      </c>
      <c r="DQ173" s="2" t="s">
        <v>140</v>
      </c>
      <c r="DR173" s="2" t="s">
        <v>129</v>
      </c>
      <c r="DS173" s="2" t="s">
        <v>931</v>
      </c>
      <c r="DT173" s="2" t="s">
        <v>2449</v>
      </c>
      <c r="DU173" s="2" t="s">
        <v>142</v>
      </c>
      <c r="DV173" s="2" t="s">
        <v>132</v>
      </c>
      <c r="DW173" s="4">
        <v>35</v>
      </c>
      <c r="DX173" s="8">
        <v>2662.55</v>
      </c>
      <c r="DY173" s="4">
        <v>53</v>
      </c>
      <c r="DZ173" s="8">
        <v>4150.43</v>
      </c>
      <c r="EA173" s="7">
        <v>-0.3396</v>
      </c>
      <c r="EB173" s="7">
        <v>-0.3585</v>
      </c>
      <c r="EC173" s="2" t="s">
        <v>140</v>
      </c>
      <c r="ED173" s="2" t="s">
        <v>129</v>
      </c>
      <c r="EE173" s="2" t="s">
        <v>931</v>
      </c>
      <c r="EF173" s="2" t="s">
        <v>2450</v>
      </c>
      <c r="EG173" s="2" t="s">
        <v>142</v>
      </c>
      <c r="EH173" s="2" t="s">
        <v>132</v>
      </c>
      <c r="EI173" s="4">
        <v>16</v>
      </c>
      <c r="EJ173" s="8">
        <v>1253.12</v>
      </c>
      <c r="EK173" s="4">
        <v>36</v>
      </c>
      <c r="EL173" s="8">
        <v>2819.52</v>
      </c>
      <c r="EM173" s="7">
        <v>-0.5556</v>
      </c>
      <c r="EN173" s="7">
        <v>-0.5556</v>
      </c>
      <c r="EO173" s="2" t="s">
        <v>140</v>
      </c>
      <c r="EP173" s="2" t="s">
        <v>129</v>
      </c>
      <c r="EQ173" s="2" t="s">
        <v>938</v>
      </c>
      <c r="ER173" s="2" t="s">
        <v>1797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166</v>
      </c>
      <c r="FC173" s="2" t="s">
        <v>1421</v>
      </c>
      <c r="FD173" s="2" t="s">
        <v>1675</v>
      </c>
      <c r="FE173" s="2" t="s">
        <v>142</v>
      </c>
      <c r="FF173" s="2" t="s">
        <v>132</v>
      </c>
      <c r="FG173" s="4">
        <v>5</v>
      </c>
      <c r="FH173" s="8">
        <v>345.46</v>
      </c>
      <c r="FI173" s="4">
        <v>1</v>
      </c>
      <c r="FJ173" s="8">
        <v>73.5</v>
      </c>
      <c r="FK173" s="7">
        <v>4</v>
      </c>
      <c r="FL173" s="7">
        <v>3.7001</v>
      </c>
      <c r="FM173" s="2" t="s">
        <v>140</v>
      </c>
      <c r="FN173" s="2" t="s">
        <v>129</v>
      </c>
      <c r="FO173" s="2" t="s">
        <v>329</v>
      </c>
      <c r="FP173" s="2" t="s">
        <v>293</v>
      </c>
      <c r="FQ173" s="2" t="s">
        <v>142</v>
      </c>
      <c r="FR173" s="2" t="s">
        <v>132</v>
      </c>
      <c r="FS173" s="4">
        <v>3</v>
      </c>
      <c r="FT173" s="8">
        <v>202.41</v>
      </c>
      <c r="FU173" s="4"/>
      <c r="FV173" s="8"/>
      <c r="FW173" s="7"/>
      <c r="FX173" s="7"/>
      <c r="FY173" s="2" t="s">
        <v>140</v>
      </c>
      <c r="FZ173" s="2" t="s">
        <v>129</v>
      </c>
      <c r="GA173" s="2" t="s">
        <v>157</v>
      </c>
      <c r="GB173" s="2" t="s">
        <v>2451</v>
      </c>
      <c r="GC173" s="2" t="s">
        <v>142</v>
      </c>
      <c r="GD173" s="2" t="s">
        <v>132</v>
      </c>
      <c r="GE173" s="4">
        <v>2</v>
      </c>
      <c r="GF173" s="8">
        <v>129</v>
      </c>
      <c r="GG173" s="4">
        <v>14</v>
      </c>
      <c r="GH173" s="8">
        <v>903</v>
      </c>
      <c r="GI173" s="7">
        <v>-0.8571</v>
      </c>
      <c r="GJ173" s="7">
        <v>-0.8571</v>
      </c>
      <c r="GK173" s="2" t="s">
        <v>140</v>
      </c>
      <c r="GL173" s="2" t="s">
        <v>129</v>
      </c>
      <c r="GM173" s="2" t="s">
        <v>942</v>
      </c>
      <c r="GN173" s="2" t="s">
        <v>1525</v>
      </c>
      <c r="GO173" s="2" t="s">
        <v>142</v>
      </c>
      <c r="GP173" s="2" t="s">
        <v>132</v>
      </c>
      <c r="GQ173" s="4">
        <v>6</v>
      </c>
      <c r="GR173" s="8">
        <v>429.98</v>
      </c>
      <c r="GS173" s="4">
        <v>1</v>
      </c>
      <c r="GT173" s="8">
        <v>73.5</v>
      </c>
      <c r="GU173" s="7">
        <v>5</v>
      </c>
      <c r="GV173" s="7">
        <v>4.8501</v>
      </c>
      <c r="GW173" s="2" t="s">
        <v>140</v>
      </c>
      <c r="GX173" s="2" t="s">
        <v>129</v>
      </c>
      <c r="GY173" s="2" t="s">
        <v>334</v>
      </c>
      <c r="GZ173" s="2" t="s">
        <v>1467</v>
      </c>
      <c r="HA173" s="2" t="s">
        <v>142</v>
      </c>
      <c r="HB173" s="2" t="s">
        <v>132</v>
      </c>
      <c r="HC173" s="4">
        <v>3</v>
      </c>
      <c r="HD173" s="8">
        <v>225.6</v>
      </c>
      <c r="HE173" s="4">
        <v>13</v>
      </c>
      <c r="HF173" s="8">
        <v>1040</v>
      </c>
      <c r="HG173" s="7">
        <v>-0.7692</v>
      </c>
      <c r="HH173" s="7">
        <v>-0.7831</v>
      </c>
      <c r="HI173" s="2" t="s">
        <v>140</v>
      </c>
      <c r="HJ173" s="2" t="s">
        <v>129</v>
      </c>
      <c r="HK173" s="2" t="s">
        <v>1481</v>
      </c>
      <c r="HL173" s="2" t="s">
        <v>602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165</v>
      </c>
      <c r="HV173" s="2" t="s">
        <v>129</v>
      </c>
      <c r="HW173" s="2" t="s">
        <v>132</v>
      </c>
      <c r="HX173" s="2" t="s">
        <v>132</v>
      </c>
      <c r="HY173" s="2" t="s">
        <v>142</v>
      </c>
      <c r="HZ173" s="2" t="s">
        <v>132</v>
      </c>
      <c r="IA173" s="4">
        <v>5</v>
      </c>
      <c r="IB173" s="8">
        <v>367.5</v>
      </c>
      <c r="IC173" s="4">
        <v>13</v>
      </c>
      <c r="ID173" s="8">
        <v>955.5</v>
      </c>
      <c r="IE173" s="7">
        <v>-0.6154</v>
      </c>
      <c r="IF173" s="7">
        <v>-0.6154</v>
      </c>
      <c r="IG173" s="2" t="s">
        <v>140</v>
      </c>
      <c r="IH173" s="2" t="s">
        <v>166</v>
      </c>
      <c r="II173" s="2" t="s">
        <v>338</v>
      </c>
      <c r="IJ173" s="2" t="s">
        <v>1860</v>
      </c>
      <c r="IK173" s="2" t="s">
        <v>142</v>
      </c>
      <c r="IL173" s="2" t="s">
        <v>132</v>
      </c>
      <c r="IM173" s="4">
        <v>2</v>
      </c>
      <c r="IN173" s="8">
        <v>158.76</v>
      </c>
      <c r="IO173" s="4">
        <v>3</v>
      </c>
      <c r="IP173" s="8">
        <v>238.14</v>
      </c>
      <c r="IQ173" s="7">
        <v>-0.3333</v>
      </c>
      <c r="IR173" s="7">
        <v>-0.3333</v>
      </c>
      <c r="IS173" s="2" t="s">
        <v>140</v>
      </c>
      <c r="IT173" s="2" t="s">
        <v>129</v>
      </c>
      <c r="IU173" s="2" t="s">
        <v>949</v>
      </c>
      <c r="IV173" s="2" t="s">
        <v>562</v>
      </c>
      <c r="IW173" s="2" t="s">
        <v>142</v>
      </c>
      <c r="IX173" s="2" t="s">
        <v>132</v>
      </c>
      <c r="IY173" s="4">
        <v>2</v>
      </c>
      <c r="IZ173" s="8">
        <v>161.7</v>
      </c>
      <c r="JA173" s="4"/>
      <c r="JB173" s="8"/>
      <c r="JC173" s="7"/>
      <c r="JD173" s="7"/>
      <c r="JE173" s="2" t="s">
        <v>140</v>
      </c>
      <c r="JF173" s="2" t="s">
        <v>129</v>
      </c>
      <c r="JG173" s="2" t="s">
        <v>2212</v>
      </c>
      <c r="JH173" s="2" t="s">
        <v>2452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341</v>
      </c>
      <c r="JT173" s="2" t="s">
        <v>223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931</v>
      </c>
      <c r="KF173" s="2" t="s">
        <v>2453</v>
      </c>
      <c r="KG173" s="2" t="s">
        <v>142</v>
      </c>
      <c r="KH173" s="2" t="s">
        <v>132</v>
      </c>
      <c r="KI173" s="4">
        <v>1</v>
      </c>
      <c r="KJ173" s="8">
        <v>79.38</v>
      </c>
      <c r="KK173" s="4">
        <v>5</v>
      </c>
      <c r="KL173" s="8">
        <v>396.9</v>
      </c>
      <c r="KM173" s="7">
        <v>-0.8</v>
      </c>
      <c r="KN173" s="7">
        <v>-0.8</v>
      </c>
      <c r="KO173" s="2" t="s">
        <v>140</v>
      </c>
      <c r="KP173" s="2" t="s">
        <v>166</v>
      </c>
      <c r="KQ173" s="2" t="s">
        <v>175</v>
      </c>
      <c r="KR173" s="2" t="s">
        <v>2454</v>
      </c>
      <c r="KS173" s="2" t="s">
        <v>142</v>
      </c>
      <c r="KT173" s="2" t="s">
        <v>132</v>
      </c>
      <c r="KU173" s="4"/>
      <c r="KV173" s="8"/>
      <c r="KW173" s="4">
        <v>31</v>
      </c>
      <c r="KX173" s="8">
        <v>2405.6</v>
      </c>
      <c r="KY173" s="7">
        <v>-1</v>
      </c>
      <c r="KZ173" s="7">
        <v>-1</v>
      </c>
      <c r="LA173" s="2" t="s">
        <v>140</v>
      </c>
      <c r="LB173" s="2" t="s">
        <v>177</v>
      </c>
      <c r="LC173" s="2" t="s">
        <v>954</v>
      </c>
      <c r="LD173" s="2" t="s">
        <v>2455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178</v>
      </c>
      <c r="LN173" s="2" t="s">
        <v>129</v>
      </c>
      <c r="LO173" s="2" t="s">
        <v>931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159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140</v>
      </c>
      <c r="MX173" s="2" t="s">
        <v>129</v>
      </c>
      <c r="MY173" s="2" t="s">
        <v>1220</v>
      </c>
      <c r="MZ173" s="2" t="s">
        <v>578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178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178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178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178</v>
      </c>
      <c r="PR173" s="2" t="s">
        <v>166</v>
      </c>
      <c r="PS173" s="2" t="s">
        <v>132</v>
      </c>
      <c r="PT173" s="2" t="s">
        <v>132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182</v>
      </c>
      <c r="QD173" s="2" t="s">
        <v>129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140</v>
      </c>
      <c r="RB173" s="2" t="s">
        <v>166</v>
      </c>
      <c r="RC173" s="2" t="s">
        <v>1322</v>
      </c>
      <c r="RD173" s="2" t="s">
        <v>1226</v>
      </c>
      <c r="RE173" s="2" t="s">
        <v>142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427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183</v>
      </c>
    </row>
    <row r="174">
      <c r="A174" s="2" t="s">
        <v>2456</v>
      </c>
      <c r="B174" s="2" t="s">
        <v>121</v>
      </c>
      <c r="C174" s="2" t="s">
        <v>122</v>
      </c>
      <c r="D174" s="2" t="s">
        <v>2442</v>
      </c>
      <c r="E174" s="2" t="s">
        <v>837</v>
      </c>
      <c r="F174" s="2" t="s">
        <v>2443</v>
      </c>
      <c r="G174" s="2" t="s">
        <v>2443</v>
      </c>
      <c r="H174" s="2" t="s">
        <v>2443</v>
      </c>
      <c r="I174" s="2" t="s">
        <v>2444</v>
      </c>
      <c r="J174" s="2" t="s">
        <v>127</v>
      </c>
      <c r="K174" s="2" t="s">
        <v>394</v>
      </c>
      <c r="L174" s="3">
        <v>59.5</v>
      </c>
      <c r="M174" s="3">
        <v>62.48</v>
      </c>
      <c r="N174" s="3">
        <v>135.99</v>
      </c>
      <c r="O174" s="2" t="s">
        <v>727</v>
      </c>
      <c r="P174" s="2" t="s">
        <v>422</v>
      </c>
      <c r="Q174" s="2" t="s">
        <v>131</v>
      </c>
      <c r="R174" s="2" t="s">
        <v>132</v>
      </c>
      <c r="S174" s="2" t="s">
        <v>2457</v>
      </c>
      <c r="T174" s="2" t="s">
        <v>132</v>
      </c>
      <c r="U174" s="2" t="s">
        <v>468</v>
      </c>
      <c r="V174" s="2" t="s">
        <v>625</v>
      </c>
      <c r="W174" s="2" t="s">
        <v>187</v>
      </c>
      <c r="X174" s="2" t="s">
        <v>132</v>
      </c>
      <c r="Y174" s="2" t="s">
        <v>926</v>
      </c>
      <c r="Z174" s="4"/>
      <c r="AA174" s="4">
        <f>=ROUNDDOWN({0},0)</f>
      </c>
      <c r="AB174" s="5">
        <v>1</v>
      </c>
      <c r="AC174" s="2" t="s">
        <v>132</v>
      </c>
      <c r="AD174" s="4"/>
      <c r="AE174" s="4"/>
      <c r="AF174" s="6">
        <v>63</v>
      </c>
      <c r="AG174" s="6"/>
      <c r="AH174" s="7">
        <v>0.9452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79</v>
      </c>
      <c r="AQ174" s="8">
        <v>5736.9</v>
      </c>
      <c r="AR174" s="4">
        <v>106</v>
      </c>
      <c r="AS174" s="8">
        <v>8282.66</v>
      </c>
      <c r="AT174" s="7">
        <v>-0.2547</v>
      </c>
      <c r="AU174" s="7">
        <v>-0.3074</v>
      </c>
      <c r="AV174" s="4">
        <v>79</v>
      </c>
      <c r="AW174" s="8">
        <v>5736.9</v>
      </c>
      <c r="AX174" s="4">
        <v>106</v>
      </c>
      <c r="AY174" s="8">
        <v>8282.66</v>
      </c>
      <c r="AZ174" s="7">
        <v>-0.2547</v>
      </c>
      <c r="BA174" s="7">
        <v>-0.3074</v>
      </c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0.1909</v>
      </c>
      <c r="BJ174" s="4">
        <v>79</v>
      </c>
      <c r="BK174" s="8">
        <v>5736.9</v>
      </c>
      <c r="BL174" s="2" t="s">
        <v>2458</v>
      </c>
      <c r="BM174" s="7">
        <v>1</v>
      </c>
      <c r="BN174" s="7">
        <v>1</v>
      </c>
      <c r="BO174" s="4">
        <v>13</v>
      </c>
      <c r="BP174" s="8">
        <v>1061.84</v>
      </c>
      <c r="BQ174" s="4">
        <v>28</v>
      </c>
      <c r="BR174" s="8">
        <v>2287.04</v>
      </c>
      <c r="BS174" s="7">
        <v>-0.5357</v>
      </c>
      <c r="BT174" s="7">
        <v>-0.5357</v>
      </c>
      <c r="BU174" s="2" t="s">
        <v>140</v>
      </c>
      <c r="BV174" s="2" t="s">
        <v>166</v>
      </c>
      <c r="BW174" s="2" t="s">
        <v>132</v>
      </c>
      <c r="BX174" s="2" t="s">
        <v>928</v>
      </c>
      <c r="BY174" s="2" t="s">
        <v>142</v>
      </c>
      <c r="BZ174" s="2" t="s">
        <v>132</v>
      </c>
      <c r="CA174" s="4">
        <v>9</v>
      </c>
      <c r="CB174" s="8">
        <v>504.31</v>
      </c>
      <c r="CC174" s="4">
        <v>5</v>
      </c>
      <c r="CD174" s="8">
        <v>346.53</v>
      </c>
      <c r="CE174" s="7">
        <v>0.8</v>
      </c>
      <c r="CF174" s="7">
        <v>0.4553</v>
      </c>
      <c r="CG174" s="2" t="s">
        <v>140</v>
      </c>
      <c r="CH174" s="2" t="s">
        <v>166</v>
      </c>
      <c r="CI174" s="2" t="s">
        <v>931</v>
      </c>
      <c r="CJ174" s="2" t="s">
        <v>2459</v>
      </c>
      <c r="CK174" s="2" t="s">
        <v>142</v>
      </c>
      <c r="CL174" s="2" t="s">
        <v>132</v>
      </c>
      <c r="CM174" s="4">
        <v>35</v>
      </c>
      <c r="CN174" s="8">
        <v>2429.79</v>
      </c>
      <c r="CO174" s="4">
        <v>27</v>
      </c>
      <c r="CP174" s="8">
        <v>2107.34</v>
      </c>
      <c r="CQ174" s="7">
        <v>0.2963</v>
      </c>
      <c r="CR174" s="7">
        <v>0.153</v>
      </c>
      <c r="CS174" s="2" t="s">
        <v>140</v>
      </c>
      <c r="CT174" s="2" t="s">
        <v>166</v>
      </c>
      <c r="CU174" s="2" t="s">
        <v>931</v>
      </c>
      <c r="CV174" s="2" t="s">
        <v>2460</v>
      </c>
      <c r="CW174" s="2" t="s">
        <v>142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140</v>
      </c>
      <c r="DF174" s="2" t="s">
        <v>166</v>
      </c>
      <c r="DG174" s="2" t="s">
        <v>660</v>
      </c>
      <c r="DH174" s="2" t="s">
        <v>132</v>
      </c>
      <c r="DI174" s="2" t="s">
        <v>142</v>
      </c>
      <c r="DJ174" s="2" t="s">
        <v>132</v>
      </c>
      <c r="DK174" s="4">
        <v>1</v>
      </c>
      <c r="DL174" s="8">
        <v>73.91</v>
      </c>
      <c r="DM174" s="4">
        <v>9</v>
      </c>
      <c r="DN174" s="8">
        <v>665.19</v>
      </c>
      <c r="DO174" s="7">
        <v>-0.8889</v>
      </c>
      <c r="DP174" s="7">
        <v>-0.8889</v>
      </c>
      <c r="DQ174" s="2" t="s">
        <v>140</v>
      </c>
      <c r="DR174" s="2" t="s">
        <v>166</v>
      </c>
      <c r="DS174" s="2" t="s">
        <v>931</v>
      </c>
      <c r="DT174" s="2" t="s">
        <v>2461</v>
      </c>
      <c r="DU174" s="2" t="s">
        <v>142</v>
      </c>
      <c r="DV174" s="2" t="s">
        <v>132</v>
      </c>
      <c r="DW174" s="4">
        <v>7</v>
      </c>
      <c r="DX174" s="8">
        <v>540.34</v>
      </c>
      <c r="DY174" s="4">
        <v>8</v>
      </c>
      <c r="DZ174" s="8">
        <v>626.48</v>
      </c>
      <c r="EA174" s="7">
        <v>-0.125</v>
      </c>
      <c r="EB174" s="7">
        <v>-0.1375</v>
      </c>
      <c r="EC174" s="2" t="s">
        <v>140</v>
      </c>
      <c r="ED174" s="2" t="s">
        <v>166</v>
      </c>
      <c r="EE174" s="2" t="s">
        <v>931</v>
      </c>
      <c r="EF174" s="2" t="s">
        <v>2462</v>
      </c>
      <c r="EG174" s="2" t="s">
        <v>142</v>
      </c>
      <c r="EH174" s="2" t="s">
        <v>132</v>
      </c>
      <c r="EI174" s="4">
        <v>7</v>
      </c>
      <c r="EJ174" s="8">
        <v>548.24</v>
      </c>
      <c r="EK174" s="4">
        <v>9</v>
      </c>
      <c r="EL174" s="8">
        <v>704.88</v>
      </c>
      <c r="EM174" s="7">
        <v>-0.2222</v>
      </c>
      <c r="EN174" s="7">
        <v>-0.2222</v>
      </c>
      <c r="EO174" s="2" t="s">
        <v>140</v>
      </c>
      <c r="EP174" s="2" t="s">
        <v>166</v>
      </c>
      <c r="EQ174" s="2" t="s">
        <v>938</v>
      </c>
      <c r="ER174" s="2" t="s">
        <v>2463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166</v>
      </c>
      <c r="FC174" s="2" t="s">
        <v>1421</v>
      </c>
      <c r="FD174" s="2" t="s">
        <v>132</v>
      </c>
      <c r="FE174" s="2" t="s">
        <v>142</v>
      </c>
      <c r="FF174" s="2" t="s">
        <v>132</v>
      </c>
      <c r="FG174" s="4">
        <v>1</v>
      </c>
      <c r="FH174" s="8">
        <v>73.5</v>
      </c>
      <c r="FI174" s="4"/>
      <c r="FJ174" s="8"/>
      <c r="FK174" s="7"/>
      <c r="FL174" s="7"/>
      <c r="FM174" s="2" t="s">
        <v>140</v>
      </c>
      <c r="FN174" s="2" t="s">
        <v>166</v>
      </c>
      <c r="FO174" s="2" t="s">
        <v>292</v>
      </c>
      <c r="FP174" s="2" t="s">
        <v>2464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182</v>
      </c>
      <c r="FZ174" s="2" t="s">
        <v>166</v>
      </c>
      <c r="GA174" s="2" t="s">
        <v>132</v>
      </c>
      <c r="GB174" s="2" t="s">
        <v>132</v>
      </c>
      <c r="GC174" s="2" t="s">
        <v>142</v>
      </c>
      <c r="GD174" s="2" t="s">
        <v>132</v>
      </c>
      <c r="GE174" s="4"/>
      <c r="GF174" s="8"/>
      <c r="GG174" s="4">
        <v>1</v>
      </c>
      <c r="GH174" s="8">
        <v>80</v>
      </c>
      <c r="GI174" s="7">
        <v>-1</v>
      </c>
      <c r="GJ174" s="7">
        <v>-1</v>
      </c>
      <c r="GK174" s="2" t="s">
        <v>140</v>
      </c>
      <c r="GL174" s="2" t="s">
        <v>166</v>
      </c>
      <c r="GM174" s="2" t="s">
        <v>1423</v>
      </c>
      <c r="GN174" s="2" t="s">
        <v>2465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166</v>
      </c>
      <c r="GY174" s="2" t="s">
        <v>334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>
        <v>3</v>
      </c>
      <c r="HF174" s="8">
        <v>240</v>
      </c>
      <c r="HG174" s="7">
        <v>-1</v>
      </c>
      <c r="HH174" s="7">
        <v>-1</v>
      </c>
      <c r="HI174" s="2" t="s">
        <v>140</v>
      </c>
      <c r="HJ174" s="2" t="s">
        <v>166</v>
      </c>
      <c r="HK174" s="2" t="s">
        <v>944</v>
      </c>
      <c r="HL174" s="2" t="s">
        <v>2466</v>
      </c>
      <c r="HM174" s="2" t="s">
        <v>142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165</v>
      </c>
      <c r="HV174" s="2" t="s">
        <v>166</v>
      </c>
      <c r="HW174" s="2" t="s">
        <v>132</v>
      </c>
      <c r="HX174" s="2" t="s">
        <v>132</v>
      </c>
      <c r="HY174" s="2" t="s">
        <v>142</v>
      </c>
      <c r="HZ174" s="2" t="s">
        <v>132</v>
      </c>
      <c r="IA174" s="4">
        <v>3</v>
      </c>
      <c r="IB174" s="8">
        <v>220.5</v>
      </c>
      <c r="IC174" s="4">
        <v>4</v>
      </c>
      <c r="ID174" s="8">
        <v>294</v>
      </c>
      <c r="IE174" s="7">
        <v>-0.25</v>
      </c>
      <c r="IF174" s="7">
        <v>-0.25</v>
      </c>
      <c r="IG174" s="2" t="s">
        <v>140</v>
      </c>
      <c r="IH174" s="2" t="s">
        <v>166</v>
      </c>
      <c r="II174" s="2" t="s">
        <v>2138</v>
      </c>
      <c r="IJ174" s="2" t="s">
        <v>199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166</v>
      </c>
      <c r="IU174" s="2" t="s">
        <v>2169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178</v>
      </c>
      <c r="JF174" s="2" t="s">
        <v>166</v>
      </c>
      <c r="JG174" s="2" t="s">
        <v>132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166</v>
      </c>
      <c r="JS174" s="2" t="s">
        <v>341</v>
      </c>
      <c r="JT174" s="2" t="s">
        <v>2467</v>
      </c>
      <c r="JU174" s="2" t="s">
        <v>142</v>
      </c>
      <c r="JV174" s="2" t="s">
        <v>132</v>
      </c>
      <c r="JW174" s="4">
        <v>1</v>
      </c>
      <c r="JX174" s="8">
        <v>127.49</v>
      </c>
      <c r="JY174" s="4"/>
      <c r="JZ174" s="8"/>
      <c r="KA174" s="7"/>
      <c r="KB174" s="7"/>
      <c r="KC174" s="2" t="s">
        <v>140</v>
      </c>
      <c r="KD174" s="2" t="s">
        <v>166</v>
      </c>
      <c r="KE174" s="2" t="s">
        <v>931</v>
      </c>
      <c r="KF174" s="2" t="s">
        <v>2468</v>
      </c>
      <c r="KG174" s="2" t="s">
        <v>142</v>
      </c>
      <c r="KH174" s="2" t="s">
        <v>132</v>
      </c>
      <c r="KI174" s="4">
        <v>1</v>
      </c>
      <c r="KJ174" s="8">
        <v>79.38</v>
      </c>
      <c r="KK174" s="4"/>
      <c r="KL174" s="8"/>
      <c r="KM174" s="7"/>
      <c r="KN174" s="7"/>
      <c r="KO174" s="2" t="s">
        <v>140</v>
      </c>
      <c r="KP174" s="2" t="s">
        <v>166</v>
      </c>
      <c r="KQ174" s="2" t="s">
        <v>575</v>
      </c>
      <c r="KR174" s="2" t="s">
        <v>1789</v>
      </c>
      <c r="KS174" s="2" t="s">
        <v>142</v>
      </c>
      <c r="KT174" s="2" t="s">
        <v>132</v>
      </c>
      <c r="KU174" s="4">
        <v>1</v>
      </c>
      <c r="KV174" s="8">
        <v>77.6</v>
      </c>
      <c r="KW174" s="4">
        <v>12</v>
      </c>
      <c r="KX174" s="8">
        <v>931.2</v>
      </c>
      <c r="KY174" s="7">
        <v>-0.9167</v>
      </c>
      <c r="KZ174" s="7">
        <v>-0.9167</v>
      </c>
      <c r="LA174" s="2" t="s">
        <v>140</v>
      </c>
      <c r="LB174" s="2" t="s">
        <v>166</v>
      </c>
      <c r="LC174" s="2" t="s">
        <v>954</v>
      </c>
      <c r="LD174" s="2" t="s">
        <v>1801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178</v>
      </c>
      <c r="LN174" s="2" t="s">
        <v>166</v>
      </c>
      <c r="LO174" s="2" t="s">
        <v>931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159</v>
      </c>
      <c r="ML174" s="2" t="s">
        <v>166</v>
      </c>
      <c r="MM174" s="2" t="s">
        <v>1208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140</v>
      </c>
      <c r="MX174" s="2" t="s">
        <v>166</v>
      </c>
      <c r="MY174" s="2" t="s">
        <v>1220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178</v>
      </c>
      <c r="NV174" s="2" t="s">
        <v>166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178</v>
      </c>
      <c r="OH174" s="2" t="s">
        <v>166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166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178</v>
      </c>
      <c r="PR174" s="2" t="s">
        <v>166</v>
      </c>
      <c r="PS174" s="2" t="s">
        <v>132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140</v>
      </c>
      <c r="RB174" s="2" t="s">
        <v>166</v>
      </c>
      <c r="RC174" s="2" t="s">
        <v>1322</v>
      </c>
      <c r="RD174" s="2" t="s">
        <v>1014</v>
      </c>
      <c r="RE174" s="2" t="s">
        <v>142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178</v>
      </c>
      <c r="RN174" s="2" t="s">
        <v>166</v>
      </c>
      <c r="RO174" s="2" t="s">
        <v>132</v>
      </c>
      <c r="RP174" s="2" t="s">
        <v>132</v>
      </c>
      <c r="RQ174" s="2" t="s">
        <v>142</v>
      </c>
      <c r="RR174" s="2" t="s">
        <v>132</v>
      </c>
    </row>
    <row r="175">
      <c r="A175" s="2" t="s">
        <v>2469</v>
      </c>
      <c r="B175" s="2" t="s">
        <v>121</v>
      </c>
      <c r="C175" s="2" t="s">
        <v>122</v>
      </c>
      <c r="D175" s="2" t="s">
        <v>2442</v>
      </c>
      <c r="E175" s="2" t="s">
        <v>837</v>
      </c>
      <c r="F175" s="2" t="s">
        <v>2470</v>
      </c>
      <c r="G175" s="2" t="s">
        <v>2470</v>
      </c>
      <c r="H175" s="2" t="s">
        <v>2470</v>
      </c>
      <c r="I175" s="2" t="s">
        <v>2471</v>
      </c>
      <c r="J175" s="2" t="s">
        <v>127</v>
      </c>
      <c r="K175" s="2" t="s">
        <v>974</v>
      </c>
      <c r="L175" s="3">
        <v>25.25</v>
      </c>
      <c r="M175" s="3">
        <v>26.51</v>
      </c>
      <c r="N175" s="3">
        <v>53.54</v>
      </c>
      <c r="O175" s="2" t="s">
        <v>129</v>
      </c>
      <c r="P175" s="2" t="s">
        <v>219</v>
      </c>
      <c r="Q175" s="2" t="s">
        <v>131</v>
      </c>
      <c r="R175" s="2" t="s">
        <v>132</v>
      </c>
      <c r="S175" s="2" t="s">
        <v>2472</v>
      </c>
      <c r="T175" s="2" t="s">
        <v>132</v>
      </c>
      <c r="U175" s="2" t="s">
        <v>134</v>
      </c>
      <c r="V175" s="2" t="s">
        <v>2473</v>
      </c>
      <c r="W175" s="2" t="s">
        <v>247</v>
      </c>
      <c r="X175" s="2" t="s">
        <v>132</v>
      </c>
      <c r="Y175" s="2" t="s">
        <v>944</v>
      </c>
      <c r="Z175" s="4">
        <v>136</v>
      </c>
      <c r="AA175" s="4">
        <f>=ROUNDDOWN(8.55345911949686,0)</f>
      </c>
      <c r="AB175" s="5">
        <v>15.9</v>
      </c>
      <c r="AC175" s="2" t="s">
        <v>1192</v>
      </c>
      <c r="AD175" s="4">
        <v>180</v>
      </c>
      <c r="AE175" s="4">
        <v>180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856</v>
      </c>
      <c r="AQ175" s="8">
        <v>25571.17</v>
      </c>
      <c r="AR175" s="4">
        <v>972</v>
      </c>
      <c r="AS175" s="8">
        <v>32689.61</v>
      </c>
      <c r="AT175" s="7">
        <v>-0.1193</v>
      </c>
      <c r="AU175" s="7">
        <v>-0.2178</v>
      </c>
      <c r="AV175" s="4">
        <v>856</v>
      </c>
      <c r="AW175" s="8">
        <v>25571.17</v>
      </c>
      <c r="AX175" s="4">
        <v>972</v>
      </c>
      <c r="AY175" s="8">
        <v>32689.61</v>
      </c>
      <c r="AZ175" s="7">
        <v>-0.1193</v>
      </c>
      <c r="BA175" s="7">
        <v>-0.2178</v>
      </c>
      <c r="BB175" s="7">
        <v>1</v>
      </c>
      <c r="BC175" s="4">
        <v>856</v>
      </c>
      <c r="BD175" s="8">
        <v>25571.17</v>
      </c>
      <c r="BE175" s="4">
        <v>972</v>
      </c>
      <c r="BF175" s="8">
        <v>32689.61</v>
      </c>
      <c r="BG175" s="7">
        <v>-0.1193</v>
      </c>
      <c r="BH175" s="7">
        <v>-0.2178</v>
      </c>
      <c r="BI175" s="7">
        <v>1</v>
      </c>
      <c r="BJ175" s="4">
        <v>856</v>
      </c>
      <c r="BK175" s="8">
        <v>25571.17</v>
      </c>
      <c r="BL175" s="2" t="s">
        <v>2474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140</v>
      </c>
      <c r="BV175" s="2" t="s">
        <v>129</v>
      </c>
      <c r="BW175" s="2" t="s">
        <v>132</v>
      </c>
      <c r="BX175" s="2" t="s">
        <v>132</v>
      </c>
      <c r="BY175" s="2" t="s">
        <v>142</v>
      </c>
      <c r="BZ175" s="2" t="s">
        <v>132</v>
      </c>
      <c r="CA175" s="4">
        <v>363</v>
      </c>
      <c r="CB175" s="8">
        <v>9102.84</v>
      </c>
      <c r="CC175" s="4">
        <v>159</v>
      </c>
      <c r="CD175" s="8">
        <v>4839.27</v>
      </c>
      <c r="CE175" s="7">
        <v>1.283</v>
      </c>
      <c r="CF175" s="7">
        <v>0.881</v>
      </c>
      <c r="CG175" s="2" t="s">
        <v>140</v>
      </c>
      <c r="CH175" s="2" t="s">
        <v>129</v>
      </c>
      <c r="CI175" s="2" t="s">
        <v>143</v>
      </c>
      <c r="CJ175" s="2" t="s">
        <v>1515</v>
      </c>
      <c r="CK175" s="2" t="s">
        <v>142</v>
      </c>
      <c r="CL175" s="2" t="s">
        <v>132</v>
      </c>
      <c r="CM175" s="4">
        <v>62</v>
      </c>
      <c r="CN175" s="8">
        <v>2360.07</v>
      </c>
      <c r="CO175" s="4">
        <v>74</v>
      </c>
      <c r="CP175" s="8">
        <v>2794.85</v>
      </c>
      <c r="CQ175" s="7">
        <v>-0.1622</v>
      </c>
      <c r="CR175" s="7">
        <v>-0.1556</v>
      </c>
      <c r="CS175" s="2" t="s">
        <v>140</v>
      </c>
      <c r="CT175" s="2" t="s">
        <v>129</v>
      </c>
      <c r="CU175" s="2" t="s">
        <v>944</v>
      </c>
      <c r="CV175" s="2" t="s">
        <v>153</v>
      </c>
      <c r="CW175" s="2" t="s">
        <v>142</v>
      </c>
      <c r="CX175" s="2" t="s">
        <v>132</v>
      </c>
      <c r="CY175" s="4">
        <v>106</v>
      </c>
      <c r="CZ175" s="8">
        <v>3271.4</v>
      </c>
      <c r="DA175" s="4">
        <v>88</v>
      </c>
      <c r="DB175" s="8">
        <v>2841.52</v>
      </c>
      <c r="DC175" s="7">
        <v>0.2045</v>
      </c>
      <c r="DD175" s="7">
        <v>0.1513</v>
      </c>
      <c r="DE175" s="2" t="s">
        <v>140</v>
      </c>
      <c r="DF175" s="2" t="s">
        <v>129</v>
      </c>
      <c r="DG175" s="2" t="s">
        <v>1037</v>
      </c>
      <c r="DH175" s="2" t="s">
        <v>2169</v>
      </c>
      <c r="DI175" s="2" t="s">
        <v>142</v>
      </c>
      <c r="DJ175" s="2" t="s">
        <v>132</v>
      </c>
      <c r="DK175" s="4">
        <v>22</v>
      </c>
      <c r="DL175" s="8">
        <v>667.06</v>
      </c>
      <c r="DM175" s="4">
        <v>95</v>
      </c>
      <c r="DN175" s="8">
        <v>3118.85</v>
      </c>
      <c r="DO175" s="7">
        <v>-0.7684</v>
      </c>
      <c r="DP175" s="7">
        <v>-0.7861</v>
      </c>
      <c r="DQ175" s="2" t="s">
        <v>140</v>
      </c>
      <c r="DR175" s="2" t="s">
        <v>129</v>
      </c>
      <c r="DS175" s="2" t="s">
        <v>148</v>
      </c>
      <c r="DT175" s="2" t="s">
        <v>1016</v>
      </c>
      <c r="DU175" s="2" t="s">
        <v>142</v>
      </c>
      <c r="DV175" s="2" t="s">
        <v>132</v>
      </c>
      <c r="DW175" s="4">
        <v>47</v>
      </c>
      <c r="DX175" s="8">
        <v>1609.83</v>
      </c>
      <c r="DY175" s="4">
        <v>89</v>
      </c>
      <c r="DZ175" s="8">
        <v>3094.53</v>
      </c>
      <c r="EA175" s="7">
        <v>-0.4719</v>
      </c>
      <c r="EB175" s="7">
        <v>-0.4798</v>
      </c>
      <c r="EC175" s="2" t="s">
        <v>140</v>
      </c>
      <c r="ED175" s="2" t="s">
        <v>129</v>
      </c>
      <c r="EE175" s="2" t="s">
        <v>2394</v>
      </c>
      <c r="EF175" s="2" t="s">
        <v>150</v>
      </c>
      <c r="EG175" s="2" t="s">
        <v>142</v>
      </c>
      <c r="EH175" s="2" t="s">
        <v>132</v>
      </c>
      <c r="EI175" s="4">
        <v>172</v>
      </c>
      <c r="EJ175" s="8">
        <v>5980.44</v>
      </c>
      <c r="EK175" s="4">
        <v>333</v>
      </c>
      <c r="EL175" s="8">
        <v>11578.41</v>
      </c>
      <c r="EM175" s="7">
        <v>-0.4835</v>
      </c>
      <c r="EN175" s="7">
        <v>-0.4835</v>
      </c>
      <c r="EO175" s="2" t="s">
        <v>140</v>
      </c>
      <c r="EP175" s="2" t="s">
        <v>129</v>
      </c>
      <c r="EQ175" s="2" t="s">
        <v>519</v>
      </c>
      <c r="ER175" s="2" t="s">
        <v>1039</v>
      </c>
      <c r="ES175" s="2" t="s">
        <v>142</v>
      </c>
      <c r="ET175" s="2" t="s">
        <v>132</v>
      </c>
      <c r="EU175" s="4">
        <v>5</v>
      </c>
      <c r="EV175" s="8">
        <v>163.7</v>
      </c>
      <c r="EW175" s="4">
        <v>6</v>
      </c>
      <c r="EX175" s="8">
        <v>193.74</v>
      </c>
      <c r="EY175" s="7">
        <v>-0.1667</v>
      </c>
      <c r="EZ175" s="7">
        <v>-0.1551</v>
      </c>
      <c r="FA175" s="2" t="s">
        <v>140</v>
      </c>
      <c r="FB175" s="2" t="s">
        <v>129</v>
      </c>
      <c r="FC175" s="2" t="s">
        <v>154</v>
      </c>
      <c r="FD175" s="2" t="s">
        <v>967</v>
      </c>
      <c r="FE175" s="2" t="s">
        <v>142</v>
      </c>
      <c r="FF175" s="2" t="s">
        <v>132</v>
      </c>
      <c r="FG175" s="4">
        <v>17</v>
      </c>
      <c r="FH175" s="8">
        <v>516.05</v>
      </c>
      <c r="FI175" s="4"/>
      <c r="FJ175" s="8"/>
      <c r="FK175" s="7"/>
      <c r="FL175" s="7"/>
      <c r="FM175" s="2" t="s">
        <v>140</v>
      </c>
      <c r="FN175" s="2" t="s">
        <v>129</v>
      </c>
      <c r="FO175" s="2" t="s">
        <v>292</v>
      </c>
      <c r="FP175" s="2" t="s">
        <v>2419</v>
      </c>
      <c r="FQ175" s="2" t="s">
        <v>142</v>
      </c>
      <c r="FR175" s="2" t="s">
        <v>132</v>
      </c>
      <c r="FS175" s="4">
        <v>6</v>
      </c>
      <c r="FT175" s="8">
        <v>183.16</v>
      </c>
      <c r="FU175" s="4"/>
      <c r="FV175" s="8"/>
      <c r="FW175" s="7"/>
      <c r="FX175" s="7"/>
      <c r="FY175" s="2" t="s">
        <v>140</v>
      </c>
      <c r="FZ175" s="2" t="s">
        <v>129</v>
      </c>
      <c r="GA175" s="2" t="s">
        <v>157</v>
      </c>
      <c r="GB175" s="2" t="s">
        <v>901</v>
      </c>
      <c r="GC175" s="2" t="s">
        <v>142</v>
      </c>
      <c r="GD175" s="2" t="s">
        <v>132</v>
      </c>
      <c r="GE175" s="4">
        <v>7</v>
      </c>
      <c r="GF175" s="8">
        <v>189.88</v>
      </c>
      <c r="GG175" s="4">
        <v>26</v>
      </c>
      <c r="GH175" s="8">
        <v>851.24</v>
      </c>
      <c r="GI175" s="7">
        <v>-0.7308</v>
      </c>
      <c r="GJ175" s="7">
        <v>-0.7769</v>
      </c>
      <c r="GK175" s="2" t="s">
        <v>140</v>
      </c>
      <c r="GL175" s="2" t="s">
        <v>129</v>
      </c>
      <c r="GM175" s="2" t="s">
        <v>188</v>
      </c>
      <c r="GN175" s="2" t="s">
        <v>417</v>
      </c>
      <c r="GO175" s="2" t="s">
        <v>142</v>
      </c>
      <c r="GP175" s="2" t="s">
        <v>132</v>
      </c>
      <c r="GQ175" s="4">
        <v>18</v>
      </c>
      <c r="GR175" s="8">
        <v>523.98</v>
      </c>
      <c r="GS175" s="4">
        <v>8</v>
      </c>
      <c r="GT175" s="8">
        <v>249.52</v>
      </c>
      <c r="GU175" s="7">
        <v>1.25</v>
      </c>
      <c r="GV175" s="7">
        <v>1.1</v>
      </c>
      <c r="GW175" s="2" t="s">
        <v>140</v>
      </c>
      <c r="GX175" s="2" t="s">
        <v>129</v>
      </c>
      <c r="GY175" s="2" t="s">
        <v>334</v>
      </c>
      <c r="GZ175" s="2" t="s">
        <v>2475</v>
      </c>
      <c r="HA175" s="2" t="s">
        <v>142</v>
      </c>
      <c r="HB175" s="2" t="s">
        <v>132</v>
      </c>
      <c r="HC175" s="4">
        <v>10</v>
      </c>
      <c r="HD175" s="8">
        <v>312.7</v>
      </c>
      <c r="HE175" s="4">
        <v>32</v>
      </c>
      <c r="HF175" s="8">
        <v>1047.68</v>
      </c>
      <c r="HG175" s="7">
        <v>-0.6875</v>
      </c>
      <c r="HH175" s="7">
        <v>-0.7015</v>
      </c>
      <c r="HI175" s="2" t="s">
        <v>140</v>
      </c>
      <c r="HJ175" s="2" t="s">
        <v>129</v>
      </c>
      <c r="HK175" s="2" t="s">
        <v>163</v>
      </c>
      <c r="HL175" s="2" t="s">
        <v>967</v>
      </c>
      <c r="HM175" s="2" t="s">
        <v>142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129</v>
      </c>
      <c r="HW175" s="2" t="s">
        <v>132</v>
      </c>
      <c r="HX175" s="2" t="s">
        <v>132</v>
      </c>
      <c r="HY175" s="2" t="s">
        <v>142</v>
      </c>
      <c r="HZ175" s="2" t="s">
        <v>132</v>
      </c>
      <c r="IA175" s="4">
        <v>2</v>
      </c>
      <c r="IB175" s="8">
        <v>62.38</v>
      </c>
      <c r="IC175" s="4">
        <v>24</v>
      </c>
      <c r="ID175" s="8">
        <v>745.44</v>
      </c>
      <c r="IE175" s="7">
        <v>-0.9167</v>
      </c>
      <c r="IF175" s="7">
        <v>-0.9163</v>
      </c>
      <c r="IG175" s="2" t="s">
        <v>140</v>
      </c>
      <c r="IH175" s="2" t="s">
        <v>166</v>
      </c>
      <c r="II175" s="2" t="s">
        <v>167</v>
      </c>
      <c r="IJ175" s="2" t="s">
        <v>2476</v>
      </c>
      <c r="IK175" s="2" t="s">
        <v>142</v>
      </c>
      <c r="IL175" s="2" t="s">
        <v>132</v>
      </c>
      <c r="IM175" s="4">
        <v>1</v>
      </c>
      <c r="IN175" s="8">
        <v>28.63</v>
      </c>
      <c r="IO175" s="4">
        <v>3</v>
      </c>
      <c r="IP175" s="8">
        <v>101.04</v>
      </c>
      <c r="IQ175" s="7">
        <v>-0.6667</v>
      </c>
      <c r="IR175" s="7">
        <v>-0.7166</v>
      </c>
      <c r="IS175" s="2" t="s">
        <v>140</v>
      </c>
      <c r="IT175" s="2" t="s">
        <v>129</v>
      </c>
      <c r="IU175" s="2" t="s">
        <v>614</v>
      </c>
      <c r="IV175" s="2" t="s">
        <v>1483</v>
      </c>
      <c r="IW175" s="2" t="s">
        <v>142</v>
      </c>
      <c r="IX175" s="2" t="s">
        <v>132</v>
      </c>
      <c r="IY175" s="4">
        <v>4</v>
      </c>
      <c r="IZ175" s="8">
        <v>137.2</v>
      </c>
      <c r="JA175" s="4"/>
      <c r="JB175" s="8"/>
      <c r="JC175" s="7"/>
      <c r="JD175" s="7"/>
      <c r="JE175" s="2" t="s">
        <v>140</v>
      </c>
      <c r="JF175" s="2" t="s">
        <v>129</v>
      </c>
      <c r="JG175" s="2" t="s">
        <v>2212</v>
      </c>
      <c r="JH175" s="2" t="s">
        <v>457</v>
      </c>
      <c r="JI175" s="2" t="s">
        <v>142</v>
      </c>
      <c r="JJ175" s="2" t="s">
        <v>132</v>
      </c>
      <c r="JK175" s="4">
        <v>4</v>
      </c>
      <c r="JL175" s="8">
        <v>129.67</v>
      </c>
      <c r="JM175" s="4"/>
      <c r="JN175" s="8"/>
      <c r="JO175" s="7"/>
      <c r="JP175" s="7"/>
      <c r="JQ175" s="2" t="s">
        <v>140</v>
      </c>
      <c r="JR175" s="2" t="s">
        <v>129</v>
      </c>
      <c r="JS175" s="2" t="s">
        <v>1037</v>
      </c>
      <c r="JT175" s="2" t="s">
        <v>2477</v>
      </c>
      <c r="JU175" s="2" t="s">
        <v>142</v>
      </c>
      <c r="JV175" s="2" t="s">
        <v>132</v>
      </c>
      <c r="JW175" s="4">
        <v>1</v>
      </c>
      <c r="JX175" s="8">
        <v>53.54</v>
      </c>
      <c r="JY175" s="4">
        <v>1</v>
      </c>
      <c r="JZ175" s="8">
        <v>62.99</v>
      </c>
      <c r="KA175" s="7"/>
      <c r="KB175" s="7">
        <v>-0.15</v>
      </c>
      <c r="KC175" s="2" t="s">
        <v>140</v>
      </c>
      <c r="KD175" s="2" t="s">
        <v>129</v>
      </c>
      <c r="KE175" s="2" t="s">
        <v>944</v>
      </c>
      <c r="KF175" s="2" t="s">
        <v>619</v>
      </c>
      <c r="KG175" s="2" t="s">
        <v>142</v>
      </c>
      <c r="KH175" s="2" t="s">
        <v>132</v>
      </c>
      <c r="KI175" s="4">
        <v>8</v>
      </c>
      <c r="KJ175" s="8">
        <v>244.19</v>
      </c>
      <c r="KK175" s="4">
        <v>1</v>
      </c>
      <c r="KL175" s="8">
        <v>33.68</v>
      </c>
      <c r="KM175" s="7">
        <v>7</v>
      </c>
      <c r="KN175" s="7">
        <v>6.2503</v>
      </c>
      <c r="KO175" s="2" t="s">
        <v>140</v>
      </c>
      <c r="KP175" s="2" t="s">
        <v>166</v>
      </c>
      <c r="KQ175" s="2" t="s">
        <v>575</v>
      </c>
      <c r="KR175" s="2" t="s">
        <v>489</v>
      </c>
      <c r="KS175" s="2" t="s">
        <v>142</v>
      </c>
      <c r="KT175" s="2" t="s">
        <v>132</v>
      </c>
      <c r="KU175" s="4">
        <v>1</v>
      </c>
      <c r="KV175" s="8">
        <v>34.45</v>
      </c>
      <c r="KW175" s="4">
        <v>33</v>
      </c>
      <c r="KX175" s="8">
        <v>1136.85</v>
      </c>
      <c r="KY175" s="7">
        <v>-0.9697</v>
      </c>
      <c r="KZ175" s="7">
        <v>-0.9697</v>
      </c>
      <c r="LA175" s="2" t="s">
        <v>140</v>
      </c>
      <c r="LB175" s="2" t="s">
        <v>177</v>
      </c>
      <c r="LC175" s="2" t="s">
        <v>304</v>
      </c>
      <c r="LD175" s="2" t="s">
        <v>702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178</v>
      </c>
      <c r="LN175" s="2" t="s">
        <v>129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178</v>
      </c>
      <c r="LZ175" s="2" t="s">
        <v>166</v>
      </c>
      <c r="MA175" s="2" t="s">
        <v>132</v>
      </c>
      <c r="MB175" s="2" t="s">
        <v>132</v>
      </c>
      <c r="MC175" s="2" t="s">
        <v>142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159</v>
      </c>
      <c r="ML175" s="2" t="s">
        <v>129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140</v>
      </c>
      <c r="MX175" s="2" t="s">
        <v>129</v>
      </c>
      <c r="MY175" s="2" t="s">
        <v>179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178</v>
      </c>
      <c r="NV175" s="2" t="s">
        <v>129</v>
      </c>
      <c r="NW175" s="2" t="s">
        <v>132</v>
      </c>
      <c r="NX175" s="2" t="s">
        <v>132</v>
      </c>
      <c r="NY175" s="2" t="s">
        <v>142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178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181</v>
      </c>
      <c r="OT175" s="2" t="s">
        <v>129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178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178</v>
      </c>
      <c r="PR175" s="2" t="s">
        <v>166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140</v>
      </c>
      <c r="QD175" s="2" t="s">
        <v>129</v>
      </c>
      <c r="QE175" s="2" t="s">
        <v>276</v>
      </c>
      <c r="QF175" s="2" t="s">
        <v>2478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159</v>
      </c>
      <c r="RB175" s="2" t="s">
        <v>166</v>
      </c>
      <c r="RC175" s="2" t="s">
        <v>132</v>
      </c>
      <c r="RD175" s="2" t="s">
        <v>132</v>
      </c>
      <c r="RE175" s="2" t="s">
        <v>142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178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183</v>
      </c>
    </row>
    <row r="176">
      <c r="A176" s="2" t="s">
        <v>2479</v>
      </c>
      <c r="B176" s="2" t="s">
        <v>121</v>
      </c>
      <c r="C176" s="2" t="s">
        <v>122</v>
      </c>
      <c r="D176" s="2" t="s">
        <v>2442</v>
      </c>
      <c r="E176" s="2" t="s">
        <v>837</v>
      </c>
      <c r="F176" s="2" t="s">
        <v>2480</v>
      </c>
      <c r="G176" s="2" t="s">
        <v>2480</v>
      </c>
      <c r="H176" s="2" t="s">
        <v>2480</v>
      </c>
      <c r="I176" s="2" t="s">
        <v>2481</v>
      </c>
      <c r="J176" s="2" t="s">
        <v>127</v>
      </c>
      <c r="K176" s="2" t="s">
        <v>506</v>
      </c>
      <c r="L176" s="3">
        <v>42.43</v>
      </c>
      <c r="M176" s="3">
        <v>44.55</v>
      </c>
      <c r="N176" s="3">
        <v>89.99</v>
      </c>
      <c r="O176" s="2" t="s">
        <v>129</v>
      </c>
      <c r="P176" s="2" t="s">
        <v>348</v>
      </c>
      <c r="Q176" s="2" t="s">
        <v>131</v>
      </c>
      <c r="R176" s="2" t="s">
        <v>132</v>
      </c>
      <c r="S176" s="2" t="s">
        <v>2482</v>
      </c>
      <c r="T176" s="2" t="s">
        <v>132</v>
      </c>
      <c r="U176" s="2" t="s">
        <v>468</v>
      </c>
      <c r="V176" s="2" t="s">
        <v>815</v>
      </c>
      <c r="W176" s="2" t="s">
        <v>247</v>
      </c>
      <c r="X176" s="2" t="s">
        <v>132</v>
      </c>
      <c r="Y176" s="2" t="s">
        <v>1244</v>
      </c>
      <c r="Z176" s="4">
        <v>88</v>
      </c>
      <c r="AA176" s="4">
        <f>=ROUNDDOWN(14.6666666666667,0)</f>
      </c>
      <c r="AB176" s="5">
        <v>6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480</v>
      </c>
      <c r="AQ176" s="8">
        <v>22112.44</v>
      </c>
      <c r="AR176" s="4">
        <v>286</v>
      </c>
      <c r="AS176" s="8">
        <v>12821.22</v>
      </c>
      <c r="AT176" s="7">
        <v>0.6783</v>
      </c>
      <c r="AU176" s="7">
        <v>0.7247</v>
      </c>
      <c r="AV176" s="4">
        <v>480</v>
      </c>
      <c r="AW176" s="8">
        <v>22112.44</v>
      </c>
      <c r="AX176" s="4">
        <v>286</v>
      </c>
      <c r="AY176" s="8">
        <v>12821.22</v>
      </c>
      <c r="AZ176" s="7">
        <v>0.6783</v>
      </c>
      <c r="BA176" s="7">
        <v>0.7247</v>
      </c>
      <c r="BB176" s="7">
        <v>1</v>
      </c>
      <c r="BC176" s="4">
        <v>480</v>
      </c>
      <c r="BD176" s="8">
        <v>22112.44</v>
      </c>
      <c r="BE176" s="4">
        <v>286</v>
      </c>
      <c r="BF176" s="8">
        <v>12821.22</v>
      </c>
      <c r="BG176" s="7">
        <v>0.6783</v>
      </c>
      <c r="BH176" s="7">
        <v>0.7247</v>
      </c>
      <c r="BI176" s="7">
        <v>1</v>
      </c>
      <c r="BJ176" s="4">
        <v>480</v>
      </c>
      <c r="BK176" s="8">
        <v>22112.44</v>
      </c>
      <c r="BL176" s="2" t="s">
        <v>2483</v>
      </c>
      <c r="BM176" s="7">
        <v>1</v>
      </c>
      <c r="BN176" s="7">
        <v>1</v>
      </c>
      <c r="BO176" s="4">
        <v>55</v>
      </c>
      <c r="BP176" s="8">
        <v>2439.8</v>
      </c>
      <c r="BQ176" s="4">
        <v>35</v>
      </c>
      <c r="BR176" s="8">
        <v>1552.6</v>
      </c>
      <c r="BS176" s="7">
        <v>0.5714</v>
      </c>
      <c r="BT176" s="7">
        <v>0.5714</v>
      </c>
      <c r="BU176" s="2" t="s">
        <v>140</v>
      </c>
      <c r="BV176" s="2" t="s">
        <v>129</v>
      </c>
      <c r="BW176" s="2" t="s">
        <v>132</v>
      </c>
      <c r="BX176" s="2" t="s">
        <v>154</v>
      </c>
      <c r="BY176" s="2" t="s">
        <v>142</v>
      </c>
      <c r="BZ176" s="2" t="s">
        <v>132</v>
      </c>
      <c r="CA176" s="4"/>
      <c r="CB176" s="8"/>
      <c r="CC176" s="4">
        <v>2</v>
      </c>
      <c r="CD176" s="8">
        <v>85.04</v>
      </c>
      <c r="CE176" s="7">
        <v>-1</v>
      </c>
      <c r="CF176" s="7">
        <v>-1</v>
      </c>
      <c r="CG176" s="2" t="s">
        <v>140</v>
      </c>
      <c r="CH176" s="2" t="s">
        <v>129</v>
      </c>
      <c r="CI176" s="2" t="s">
        <v>1384</v>
      </c>
      <c r="CJ176" s="2" t="s">
        <v>1026</v>
      </c>
      <c r="CK176" s="2" t="s">
        <v>142</v>
      </c>
      <c r="CL176" s="2" t="s">
        <v>132</v>
      </c>
      <c r="CM176" s="4">
        <v>75</v>
      </c>
      <c r="CN176" s="8">
        <v>3864.75</v>
      </c>
      <c r="CO176" s="4">
        <v>136</v>
      </c>
      <c r="CP176" s="8">
        <v>6221.54</v>
      </c>
      <c r="CQ176" s="7">
        <v>-0.4485</v>
      </c>
      <c r="CR176" s="7">
        <v>-0.3788</v>
      </c>
      <c r="CS176" s="2" t="s">
        <v>140</v>
      </c>
      <c r="CT176" s="2" t="s">
        <v>129</v>
      </c>
      <c r="CU176" s="2" t="s">
        <v>1244</v>
      </c>
      <c r="CV176" s="2" t="s">
        <v>2484</v>
      </c>
      <c r="CW176" s="2" t="s">
        <v>142</v>
      </c>
      <c r="CX176" s="2" t="s">
        <v>132</v>
      </c>
      <c r="CY176" s="4">
        <v>23</v>
      </c>
      <c r="CZ176" s="8">
        <v>1075.94</v>
      </c>
      <c r="DA176" s="4"/>
      <c r="DB176" s="8"/>
      <c r="DC176" s="7"/>
      <c r="DD176" s="7"/>
      <c r="DE176" s="2" t="s">
        <v>140</v>
      </c>
      <c r="DF176" s="2" t="s">
        <v>129</v>
      </c>
      <c r="DG176" s="2" t="s">
        <v>255</v>
      </c>
      <c r="DH176" s="2" t="s">
        <v>867</v>
      </c>
      <c r="DI176" s="2" t="s">
        <v>142</v>
      </c>
      <c r="DJ176" s="2" t="s">
        <v>132</v>
      </c>
      <c r="DK176" s="4">
        <v>13</v>
      </c>
      <c r="DL176" s="8">
        <v>551.59</v>
      </c>
      <c r="DM176" s="4">
        <v>37</v>
      </c>
      <c r="DN176" s="8">
        <v>1569.91</v>
      </c>
      <c r="DO176" s="7">
        <v>-0.6486</v>
      </c>
      <c r="DP176" s="7">
        <v>-0.6486</v>
      </c>
      <c r="DQ176" s="2" t="s">
        <v>140</v>
      </c>
      <c r="DR176" s="2" t="s">
        <v>129</v>
      </c>
      <c r="DS176" s="2" t="s">
        <v>776</v>
      </c>
      <c r="DT176" s="2" t="s">
        <v>1401</v>
      </c>
      <c r="DU176" s="2" t="s">
        <v>142</v>
      </c>
      <c r="DV176" s="2" t="s">
        <v>132</v>
      </c>
      <c r="DW176" s="4">
        <v>10</v>
      </c>
      <c r="DX176" s="8">
        <v>490.1</v>
      </c>
      <c r="DY176" s="4">
        <v>8</v>
      </c>
      <c r="DZ176" s="8">
        <v>356.4</v>
      </c>
      <c r="EA176" s="7">
        <v>0.25</v>
      </c>
      <c r="EB176" s="7">
        <v>0.3751</v>
      </c>
      <c r="EC176" s="2" t="s">
        <v>140</v>
      </c>
      <c r="ED176" s="2" t="s">
        <v>129</v>
      </c>
      <c r="EE176" s="2" t="s">
        <v>2485</v>
      </c>
      <c r="EF176" s="2" t="s">
        <v>721</v>
      </c>
      <c r="EG176" s="2" t="s">
        <v>142</v>
      </c>
      <c r="EH176" s="2" t="s">
        <v>132</v>
      </c>
      <c r="EI176" s="4">
        <v>260</v>
      </c>
      <c r="EJ176" s="8">
        <v>11583</v>
      </c>
      <c r="EK176" s="4">
        <v>52</v>
      </c>
      <c r="EL176" s="8">
        <v>2316.6</v>
      </c>
      <c r="EM176" s="7">
        <v>4</v>
      </c>
      <c r="EN176" s="7">
        <v>4</v>
      </c>
      <c r="EO176" s="2" t="s">
        <v>140</v>
      </c>
      <c r="EP176" s="2" t="s">
        <v>129</v>
      </c>
      <c r="EQ176" s="2" t="s">
        <v>367</v>
      </c>
      <c r="ER176" s="2" t="s">
        <v>374</v>
      </c>
      <c r="ES176" s="2" t="s">
        <v>142</v>
      </c>
      <c r="ET176" s="2" t="s">
        <v>132</v>
      </c>
      <c r="EU176" s="4">
        <v>14</v>
      </c>
      <c r="EV176" s="8">
        <v>654.92</v>
      </c>
      <c r="EW176" s="4">
        <v>2</v>
      </c>
      <c r="EX176" s="8">
        <v>85.04</v>
      </c>
      <c r="EY176" s="7">
        <v>6</v>
      </c>
      <c r="EZ176" s="7">
        <v>6.7013</v>
      </c>
      <c r="FA176" s="2" t="s">
        <v>140</v>
      </c>
      <c r="FB176" s="2" t="s">
        <v>129</v>
      </c>
      <c r="FC176" s="2" t="s">
        <v>367</v>
      </c>
      <c r="FD176" s="2" t="s">
        <v>169</v>
      </c>
      <c r="FE176" s="2" t="s">
        <v>142</v>
      </c>
      <c r="FF176" s="2" t="s">
        <v>132</v>
      </c>
      <c r="FG176" s="4">
        <v>2</v>
      </c>
      <c r="FH176" s="8">
        <v>89.1</v>
      </c>
      <c r="FI176" s="4"/>
      <c r="FJ176" s="8"/>
      <c r="FK176" s="7"/>
      <c r="FL176" s="7"/>
      <c r="FM176" s="2" t="s">
        <v>140</v>
      </c>
      <c r="FN176" s="2" t="s">
        <v>129</v>
      </c>
      <c r="FO176" s="2" t="s">
        <v>2486</v>
      </c>
      <c r="FP176" s="2" t="s">
        <v>2487</v>
      </c>
      <c r="FQ176" s="2" t="s">
        <v>142</v>
      </c>
      <c r="FR176" s="2" t="s">
        <v>132</v>
      </c>
      <c r="FS176" s="4">
        <v>2</v>
      </c>
      <c r="FT176" s="8">
        <v>96.24</v>
      </c>
      <c r="FU176" s="4"/>
      <c r="FV176" s="8"/>
      <c r="FW176" s="7"/>
      <c r="FX176" s="7"/>
      <c r="FY176" s="2" t="s">
        <v>140</v>
      </c>
      <c r="FZ176" s="2" t="s">
        <v>129</v>
      </c>
      <c r="GA176" s="2" t="s">
        <v>157</v>
      </c>
      <c r="GB176" s="2" t="s">
        <v>294</v>
      </c>
      <c r="GC176" s="2" t="s">
        <v>142</v>
      </c>
      <c r="GD176" s="2" t="s">
        <v>132</v>
      </c>
      <c r="GE176" s="4">
        <v>9</v>
      </c>
      <c r="GF176" s="8">
        <v>421.02</v>
      </c>
      <c r="GG176" s="4">
        <v>1</v>
      </c>
      <c r="GH176" s="8">
        <v>46.78</v>
      </c>
      <c r="GI176" s="7">
        <v>8</v>
      </c>
      <c r="GJ176" s="7">
        <v>8</v>
      </c>
      <c r="GK176" s="2" t="s">
        <v>140</v>
      </c>
      <c r="GL176" s="2" t="s">
        <v>129</v>
      </c>
      <c r="GM176" s="2" t="s">
        <v>205</v>
      </c>
      <c r="GN176" s="2" t="s">
        <v>2488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171</v>
      </c>
      <c r="GX176" s="2" t="s">
        <v>129</v>
      </c>
      <c r="GY176" s="2" t="s">
        <v>162</v>
      </c>
      <c r="GZ176" s="2" t="s">
        <v>132</v>
      </c>
      <c r="HA176" s="2" t="s">
        <v>142</v>
      </c>
      <c r="HB176" s="2" t="s">
        <v>132</v>
      </c>
      <c r="HC176" s="4">
        <v>5</v>
      </c>
      <c r="HD176" s="8">
        <v>233.9</v>
      </c>
      <c r="HE176" s="4">
        <v>4</v>
      </c>
      <c r="HF176" s="8">
        <v>174.34</v>
      </c>
      <c r="HG176" s="7">
        <v>0.25</v>
      </c>
      <c r="HH176" s="7">
        <v>0.3416</v>
      </c>
      <c r="HI176" s="2" t="s">
        <v>140</v>
      </c>
      <c r="HJ176" s="2" t="s">
        <v>129</v>
      </c>
      <c r="HK176" s="2" t="s">
        <v>367</v>
      </c>
      <c r="HL176" s="2" t="s">
        <v>444</v>
      </c>
      <c r="HM176" s="2" t="s">
        <v>142</v>
      </c>
      <c r="HN176" s="2" t="s">
        <v>132</v>
      </c>
      <c r="HO176" s="4">
        <v>5</v>
      </c>
      <c r="HP176" s="8">
        <v>240.55</v>
      </c>
      <c r="HQ176" s="4">
        <v>2</v>
      </c>
      <c r="HR176" s="8">
        <v>96.22</v>
      </c>
      <c r="HS176" s="7">
        <v>1.5</v>
      </c>
      <c r="HT176" s="7">
        <v>1.5</v>
      </c>
      <c r="HU176" s="2" t="s">
        <v>140</v>
      </c>
      <c r="HV176" s="2" t="s">
        <v>129</v>
      </c>
      <c r="HW176" s="2" t="s">
        <v>367</v>
      </c>
      <c r="HX176" s="2" t="s">
        <v>612</v>
      </c>
      <c r="HY176" s="2" t="s">
        <v>142</v>
      </c>
      <c r="HZ176" s="2" t="s">
        <v>132</v>
      </c>
      <c r="IA176" s="4">
        <v>2</v>
      </c>
      <c r="IB176" s="8">
        <v>89.1</v>
      </c>
      <c r="IC176" s="4"/>
      <c r="ID176" s="8"/>
      <c r="IE176" s="7"/>
      <c r="IF176" s="7"/>
      <c r="IG176" s="2" t="s">
        <v>140</v>
      </c>
      <c r="IH176" s="2" t="s">
        <v>166</v>
      </c>
      <c r="II176" s="2" t="s">
        <v>780</v>
      </c>
      <c r="IJ176" s="2" t="s">
        <v>765</v>
      </c>
      <c r="IK176" s="2" t="s">
        <v>142</v>
      </c>
      <c r="IL176" s="2" t="s">
        <v>132</v>
      </c>
      <c r="IM176" s="4">
        <v>2</v>
      </c>
      <c r="IN176" s="8">
        <v>96.22</v>
      </c>
      <c r="IO176" s="4"/>
      <c r="IP176" s="8"/>
      <c r="IQ176" s="7"/>
      <c r="IR176" s="7"/>
      <c r="IS176" s="2" t="s">
        <v>140</v>
      </c>
      <c r="IT176" s="2" t="s">
        <v>129</v>
      </c>
      <c r="IU176" s="2" t="s">
        <v>363</v>
      </c>
      <c r="IV176" s="2" t="s">
        <v>2489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2212</v>
      </c>
      <c r="JH176" s="2" t="s">
        <v>2490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750</v>
      </c>
      <c r="JT176" s="2" t="s">
        <v>1611</v>
      </c>
      <c r="JU176" s="2" t="s">
        <v>142</v>
      </c>
      <c r="JV176" s="2" t="s">
        <v>132</v>
      </c>
      <c r="JW176" s="4">
        <v>1</v>
      </c>
      <c r="JX176" s="8">
        <v>89.99</v>
      </c>
      <c r="JY176" s="4">
        <v>1</v>
      </c>
      <c r="JZ176" s="8">
        <v>44.99</v>
      </c>
      <c r="KA176" s="7"/>
      <c r="KB176" s="7">
        <v>1.0002</v>
      </c>
      <c r="KC176" s="2" t="s">
        <v>140</v>
      </c>
      <c r="KD176" s="2" t="s">
        <v>129</v>
      </c>
      <c r="KE176" s="2" t="s">
        <v>1374</v>
      </c>
      <c r="KF176" s="2" t="s">
        <v>2491</v>
      </c>
      <c r="KG176" s="2" t="s">
        <v>142</v>
      </c>
      <c r="KH176" s="2" t="s">
        <v>132</v>
      </c>
      <c r="KI176" s="4">
        <v>2</v>
      </c>
      <c r="KJ176" s="8">
        <v>96.22</v>
      </c>
      <c r="KK176" s="4"/>
      <c r="KL176" s="8"/>
      <c r="KM176" s="7"/>
      <c r="KN176" s="7"/>
      <c r="KO176" s="2" t="s">
        <v>140</v>
      </c>
      <c r="KP176" s="2" t="s">
        <v>166</v>
      </c>
      <c r="KQ176" s="2" t="s">
        <v>575</v>
      </c>
      <c r="KR176" s="2" t="s">
        <v>192</v>
      </c>
      <c r="KS176" s="2" t="s">
        <v>142</v>
      </c>
      <c r="KT176" s="2" t="s">
        <v>132</v>
      </c>
      <c r="KU176" s="4"/>
      <c r="KV176" s="8"/>
      <c r="KW176" s="4">
        <v>6</v>
      </c>
      <c r="KX176" s="8">
        <v>271.76</v>
      </c>
      <c r="KY176" s="7">
        <v>-1</v>
      </c>
      <c r="KZ176" s="7">
        <v>-1</v>
      </c>
      <c r="LA176" s="2" t="s">
        <v>140</v>
      </c>
      <c r="LB176" s="2" t="s">
        <v>177</v>
      </c>
      <c r="LC176" s="2" t="s">
        <v>471</v>
      </c>
      <c r="LD176" s="2" t="s">
        <v>2492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178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178</v>
      </c>
      <c r="LZ176" s="2" t="s">
        <v>166</v>
      </c>
      <c r="MA176" s="2" t="s">
        <v>132</v>
      </c>
      <c r="MB176" s="2" t="s">
        <v>132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159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140</v>
      </c>
      <c r="MX176" s="2" t="s">
        <v>129</v>
      </c>
      <c r="MY176" s="2" t="s">
        <v>179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178</v>
      </c>
      <c r="NV176" s="2" t="s">
        <v>129</v>
      </c>
      <c r="NW176" s="2" t="s">
        <v>132</v>
      </c>
      <c r="NX176" s="2" t="s">
        <v>132</v>
      </c>
      <c r="NY176" s="2" t="s">
        <v>142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178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181</v>
      </c>
      <c r="OT176" s="2" t="s">
        <v>129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178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178</v>
      </c>
      <c r="PR176" s="2" t="s">
        <v>166</v>
      </c>
      <c r="PS176" s="2" t="s">
        <v>132</v>
      </c>
      <c r="PT176" s="2" t="s">
        <v>132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159</v>
      </c>
      <c r="RB176" s="2" t="s">
        <v>166</v>
      </c>
      <c r="RC176" s="2" t="s">
        <v>132</v>
      </c>
      <c r="RD176" s="2" t="s">
        <v>132</v>
      </c>
      <c r="RE176" s="2" t="s">
        <v>142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178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183</v>
      </c>
    </row>
    <row r="177">
      <c r="A177" s="2" t="s">
        <v>2493</v>
      </c>
      <c r="B177" s="2" t="s">
        <v>121</v>
      </c>
      <c r="C177" s="2" t="s">
        <v>122</v>
      </c>
      <c r="D177" s="2" t="s">
        <v>2442</v>
      </c>
      <c r="E177" s="2" t="s">
        <v>837</v>
      </c>
      <c r="F177" s="2" t="s">
        <v>2494</v>
      </c>
      <c r="G177" s="2" t="s">
        <v>2494</v>
      </c>
      <c r="H177" s="2" t="s">
        <v>2494</v>
      </c>
      <c r="I177" s="2" t="s">
        <v>2495</v>
      </c>
      <c r="J177" s="2" t="s">
        <v>127</v>
      </c>
      <c r="K177" s="2" t="s">
        <v>313</v>
      </c>
      <c r="L177" s="3">
        <v>45.33</v>
      </c>
      <c r="M177" s="3">
        <v>47.6</v>
      </c>
      <c r="N177" s="3">
        <v>101.99</v>
      </c>
      <c r="O177" s="2" t="s">
        <v>129</v>
      </c>
      <c r="P177" s="2" t="s">
        <v>348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468</v>
      </c>
      <c r="V177" s="2" t="s">
        <v>815</v>
      </c>
      <c r="W177" s="2" t="s">
        <v>247</v>
      </c>
      <c r="X177" s="2" t="s">
        <v>132</v>
      </c>
      <c r="Y177" s="2" t="s">
        <v>386</v>
      </c>
      <c r="Z177" s="4">
        <v>164</v>
      </c>
      <c r="AA177" s="4">
        <f>=ROUNDDOWN(23.4285714285714,0)</f>
      </c>
      <c r="AB177" s="5">
        <v>7</v>
      </c>
      <c r="AC177" s="2" t="s">
        <v>132</v>
      </c>
      <c r="AD177" s="4"/>
      <c r="AE177" s="4"/>
      <c r="AF177" s="6">
        <v>65</v>
      </c>
      <c r="AG177" s="6"/>
      <c r="AH177" s="7">
        <v>0.8877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207</v>
      </c>
      <c r="AQ177" s="8">
        <v>11445.35</v>
      </c>
      <c r="AR177" s="4">
        <v>17</v>
      </c>
      <c r="AS177" s="8">
        <v>1230.99</v>
      </c>
      <c r="AT177" s="7">
        <v>11.1765</v>
      </c>
      <c r="AU177" s="7">
        <v>8.2977</v>
      </c>
      <c r="AV177" s="4">
        <v>207</v>
      </c>
      <c r="AW177" s="8">
        <v>11445.35</v>
      </c>
      <c r="AX177" s="4">
        <v>17</v>
      </c>
      <c r="AY177" s="8">
        <v>1230.99</v>
      </c>
      <c r="AZ177" s="7">
        <v>11.1765</v>
      </c>
      <c r="BA177" s="7">
        <v>8.2977</v>
      </c>
      <c r="BB177" s="7">
        <v>1</v>
      </c>
      <c r="BC177" s="4">
        <v>207</v>
      </c>
      <c r="BD177" s="8">
        <v>11445.35</v>
      </c>
      <c r="BE177" s="4">
        <v>17</v>
      </c>
      <c r="BF177" s="8">
        <v>1230.99</v>
      </c>
      <c r="BG177" s="7">
        <v>11.1765</v>
      </c>
      <c r="BH177" s="7">
        <v>8.2977</v>
      </c>
      <c r="BI177" s="7">
        <v>1</v>
      </c>
      <c r="BJ177" s="4">
        <v>207</v>
      </c>
      <c r="BK177" s="8">
        <v>11445.35</v>
      </c>
      <c r="BL177" s="2" t="s">
        <v>2496</v>
      </c>
      <c r="BM177" s="7">
        <v>1</v>
      </c>
      <c r="BN177" s="7">
        <v>1</v>
      </c>
      <c r="BO177" s="4">
        <v>1</v>
      </c>
      <c r="BP177" s="8">
        <v>52.13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132</v>
      </c>
      <c r="BX177" s="2" t="s">
        <v>1088</v>
      </c>
      <c r="BY177" s="2" t="s">
        <v>142</v>
      </c>
      <c r="BZ177" s="2" t="s">
        <v>132</v>
      </c>
      <c r="CA177" s="4">
        <v>3</v>
      </c>
      <c r="CB177" s="8">
        <v>147.81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2497</v>
      </c>
      <c r="CJ177" s="2" t="s">
        <v>1694</v>
      </c>
      <c r="CK177" s="2" t="s">
        <v>142</v>
      </c>
      <c r="CL177" s="2" t="s">
        <v>132</v>
      </c>
      <c r="CM177" s="4">
        <v>141</v>
      </c>
      <c r="CN177" s="8">
        <v>7659.29</v>
      </c>
      <c r="CO177" s="4">
        <v>15</v>
      </c>
      <c r="CP177" s="8">
        <v>1103.99</v>
      </c>
      <c r="CQ177" s="7">
        <v>8.4</v>
      </c>
      <c r="CR177" s="7">
        <v>5.9378</v>
      </c>
      <c r="CS177" s="2" t="s">
        <v>140</v>
      </c>
      <c r="CT177" s="2" t="s">
        <v>129</v>
      </c>
      <c r="CU177" s="2" t="s">
        <v>386</v>
      </c>
      <c r="CV177" s="2" t="s">
        <v>2498</v>
      </c>
      <c r="CW177" s="2" t="s">
        <v>142</v>
      </c>
      <c r="CX177" s="2" t="s">
        <v>132</v>
      </c>
      <c r="CY177" s="4">
        <v>37</v>
      </c>
      <c r="CZ177" s="8">
        <v>2175.6</v>
      </c>
      <c r="DA177" s="4"/>
      <c r="DB177" s="8"/>
      <c r="DC177" s="7"/>
      <c r="DD177" s="7"/>
      <c r="DE177" s="2" t="s">
        <v>140</v>
      </c>
      <c r="DF177" s="2" t="s">
        <v>129</v>
      </c>
      <c r="DG177" s="2" t="s">
        <v>2499</v>
      </c>
      <c r="DH177" s="2" t="s">
        <v>2500</v>
      </c>
      <c r="DI177" s="2" t="s">
        <v>142</v>
      </c>
      <c r="DJ177" s="2" t="s">
        <v>132</v>
      </c>
      <c r="DK177" s="4">
        <v>7</v>
      </c>
      <c r="DL177" s="8">
        <v>416.64</v>
      </c>
      <c r="DM177" s="4">
        <v>1</v>
      </c>
      <c r="DN177" s="8">
        <v>62</v>
      </c>
      <c r="DO177" s="7">
        <v>6</v>
      </c>
      <c r="DP177" s="7">
        <v>5.72</v>
      </c>
      <c r="DQ177" s="2" t="s">
        <v>140</v>
      </c>
      <c r="DR177" s="2" t="s">
        <v>129</v>
      </c>
      <c r="DS177" s="2" t="s">
        <v>1041</v>
      </c>
      <c r="DT177" s="2" t="s">
        <v>549</v>
      </c>
      <c r="DU177" s="2" t="s">
        <v>142</v>
      </c>
      <c r="DV177" s="2" t="s">
        <v>132</v>
      </c>
      <c r="DW177" s="4"/>
      <c r="DX177" s="8"/>
      <c r="DY177" s="4">
        <v>1</v>
      </c>
      <c r="DZ177" s="8">
        <v>65</v>
      </c>
      <c r="EA177" s="7">
        <v>-1</v>
      </c>
      <c r="EB177" s="7">
        <v>-1</v>
      </c>
      <c r="EC177" s="2" t="s">
        <v>140</v>
      </c>
      <c r="ED177" s="2" t="s">
        <v>129</v>
      </c>
      <c r="EE177" s="2" t="s">
        <v>383</v>
      </c>
      <c r="EF177" s="2" t="s">
        <v>860</v>
      </c>
      <c r="EG177" s="2" t="s">
        <v>142</v>
      </c>
      <c r="EH177" s="2" t="s">
        <v>132</v>
      </c>
      <c r="EI177" s="4">
        <v>4</v>
      </c>
      <c r="EJ177" s="8">
        <v>250.88</v>
      </c>
      <c r="EK177" s="4"/>
      <c r="EL177" s="8"/>
      <c r="EM177" s="7"/>
      <c r="EN177" s="7"/>
      <c r="EO177" s="2" t="s">
        <v>140</v>
      </c>
      <c r="EP177" s="2" t="s">
        <v>129</v>
      </c>
      <c r="EQ177" s="2" t="s">
        <v>375</v>
      </c>
      <c r="ER177" s="2" t="s">
        <v>2501</v>
      </c>
      <c r="ES177" s="2" t="s">
        <v>142</v>
      </c>
      <c r="ET177" s="2" t="s">
        <v>132</v>
      </c>
      <c r="EU177" s="4">
        <v>1</v>
      </c>
      <c r="EV177" s="8">
        <v>58.8</v>
      </c>
      <c r="EW177" s="4"/>
      <c r="EX177" s="8"/>
      <c r="EY177" s="7"/>
      <c r="EZ177" s="7"/>
      <c r="FA177" s="2" t="s">
        <v>140</v>
      </c>
      <c r="FB177" s="2" t="s">
        <v>129</v>
      </c>
      <c r="FC177" s="2" t="s">
        <v>1058</v>
      </c>
      <c r="FD177" s="2" t="s">
        <v>1088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129</v>
      </c>
      <c r="FO177" s="2" t="s">
        <v>156</v>
      </c>
      <c r="FP177" s="2" t="s">
        <v>132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129</v>
      </c>
      <c r="GA177" s="2" t="s">
        <v>1504</v>
      </c>
      <c r="GB177" s="2" t="s">
        <v>2264</v>
      </c>
      <c r="GC177" s="2" t="s">
        <v>142</v>
      </c>
      <c r="GD177" s="2" t="s">
        <v>132</v>
      </c>
      <c r="GE177" s="4">
        <v>1</v>
      </c>
      <c r="GF177" s="8">
        <v>58.8</v>
      </c>
      <c r="GG177" s="4"/>
      <c r="GH177" s="8"/>
      <c r="GI177" s="7"/>
      <c r="GJ177" s="7"/>
      <c r="GK177" s="2" t="s">
        <v>140</v>
      </c>
      <c r="GL177" s="2" t="s">
        <v>129</v>
      </c>
      <c r="GM177" s="2" t="s">
        <v>677</v>
      </c>
      <c r="GN177" s="2" t="s">
        <v>2502</v>
      </c>
      <c r="GO177" s="2" t="s">
        <v>142</v>
      </c>
      <c r="GP177" s="2" t="s">
        <v>132</v>
      </c>
      <c r="GQ177" s="4">
        <v>1</v>
      </c>
      <c r="GR177" s="8">
        <v>56</v>
      </c>
      <c r="GS177" s="4"/>
      <c r="GT177" s="8"/>
      <c r="GU177" s="7"/>
      <c r="GV177" s="7"/>
      <c r="GW177" s="2" t="s">
        <v>140</v>
      </c>
      <c r="GX177" s="2" t="s">
        <v>129</v>
      </c>
      <c r="GY177" s="2" t="s">
        <v>1056</v>
      </c>
      <c r="GZ177" s="2" t="s">
        <v>2503</v>
      </c>
      <c r="HA177" s="2" t="s">
        <v>142</v>
      </c>
      <c r="HB177" s="2" t="s">
        <v>132</v>
      </c>
      <c r="HC177" s="4">
        <v>3</v>
      </c>
      <c r="HD177" s="8">
        <v>176.4</v>
      </c>
      <c r="HE177" s="4"/>
      <c r="HF177" s="8"/>
      <c r="HG177" s="7"/>
      <c r="HH177" s="7"/>
      <c r="HI177" s="2" t="s">
        <v>140</v>
      </c>
      <c r="HJ177" s="2" t="s">
        <v>129</v>
      </c>
      <c r="HK177" s="2" t="s">
        <v>382</v>
      </c>
      <c r="HL177" s="2" t="s">
        <v>2286</v>
      </c>
      <c r="HM177" s="2" t="s">
        <v>142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165</v>
      </c>
      <c r="HV177" s="2" t="s">
        <v>129</v>
      </c>
      <c r="HW177" s="2" t="s">
        <v>132</v>
      </c>
      <c r="HX177" s="2" t="s">
        <v>132</v>
      </c>
      <c r="HY177" s="2" t="s">
        <v>142</v>
      </c>
      <c r="HZ177" s="2" t="s">
        <v>132</v>
      </c>
      <c r="IA177" s="4">
        <v>7</v>
      </c>
      <c r="IB177" s="8">
        <v>341.6</v>
      </c>
      <c r="IC177" s="4"/>
      <c r="ID177" s="8"/>
      <c r="IE177" s="7"/>
      <c r="IF177" s="7"/>
      <c r="IG177" s="2" t="s">
        <v>140</v>
      </c>
      <c r="IH177" s="2" t="s">
        <v>166</v>
      </c>
      <c r="II177" s="2" t="s">
        <v>1021</v>
      </c>
      <c r="IJ177" s="2" t="s">
        <v>494</v>
      </c>
      <c r="IK177" s="2" t="s">
        <v>142</v>
      </c>
      <c r="IL177" s="2" t="s">
        <v>132</v>
      </c>
      <c r="IM177" s="4">
        <v>1</v>
      </c>
      <c r="IN177" s="8">
        <v>51.4</v>
      </c>
      <c r="IO177" s="4"/>
      <c r="IP177" s="8"/>
      <c r="IQ177" s="7"/>
      <c r="IR177" s="7"/>
      <c r="IS177" s="2" t="s">
        <v>140</v>
      </c>
      <c r="IT177" s="2" t="s">
        <v>129</v>
      </c>
      <c r="IU177" s="2" t="s">
        <v>2504</v>
      </c>
      <c r="IV177" s="2" t="s">
        <v>2505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159</v>
      </c>
      <c r="JF177" s="2" t="s">
        <v>129</v>
      </c>
      <c r="JG177" s="2" t="s">
        <v>132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129</v>
      </c>
      <c r="JS177" s="2" t="s">
        <v>484</v>
      </c>
      <c r="JT177" s="2" t="s">
        <v>1389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386</v>
      </c>
      <c r="KF177" s="2" t="s">
        <v>1612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140</v>
      </c>
      <c r="KP177" s="2" t="s">
        <v>166</v>
      </c>
      <c r="KQ177" s="2" t="s">
        <v>214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159</v>
      </c>
      <c r="LB177" s="2" t="s">
        <v>129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178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178</v>
      </c>
      <c r="LZ177" s="2" t="s">
        <v>166</v>
      </c>
      <c r="MA177" s="2" t="s">
        <v>132</v>
      </c>
      <c r="MB177" s="2" t="s">
        <v>132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159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140</v>
      </c>
      <c r="MX177" s="2" t="s">
        <v>129</v>
      </c>
      <c r="MY177" s="2" t="s">
        <v>179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129</v>
      </c>
      <c r="NW177" s="2" t="s">
        <v>132</v>
      </c>
      <c r="NX177" s="2" t="s">
        <v>132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178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178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182</v>
      </c>
      <c r="QD177" s="2" t="s">
        <v>129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178</v>
      </c>
      <c r="QP177" s="2" t="s">
        <v>129</v>
      </c>
      <c r="QQ177" s="2" t="s">
        <v>132</v>
      </c>
      <c r="QR177" s="2" t="s">
        <v>132</v>
      </c>
      <c r="QS177" s="2" t="s">
        <v>142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132</v>
      </c>
      <c r="RB177" s="2" t="s">
        <v>132</v>
      </c>
      <c r="RC177" s="2" t="s">
        <v>132</v>
      </c>
      <c r="RD177" s="2" t="s">
        <v>132</v>
      </c>
      <c r="RE177" s="2" t="s">
        <v>132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178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183</v>
      </c>
    </row>
    <row r="178">
      <c r="A178" s="2" t="s">
        <v>2506</v>
      </c>
      <c r="B178" s="2" t="s">
        <v>121</v>
      </c>
      <c r="C178" s="2" t="s">
        <v>122</v>
      </c>
      <c r="D178" s="2" t="s">
        <v>2442</v>
      </c>
      <c r="E178" s="2" t="s">
        <v>837</v>
      </c>
      <c r="F178" s="2" t="s">
        <v>2507</v>
      </c>
      <c r="G178" s="2" t="s">
        <v>2507</v>
      </c>
      <c r="H178" s="2" t="s">
        <v>2507</v>
      </c>
      <c r="I178" s="2" t="s">
        <v>2444</v>
      </c>
      <c r="J178" s="2" t="s">
        <v>127</v>
      </c>
      <c r="K178" s="2" t="s">
        <v>313</v>
      </c>
      <c r="L178" s="3">
        <v>25.02</v>
      </c>
      <c r="M178" s="3">
        <v>26.27</v>
      </c>
      <c r="N178" s="3">
        <v>55.24</v>
      </c>
      <c r="O178" s="2" t="s">
        <v>129</v>
      </c>
      <c r="P178" s="2" t="s">
        <v>422</v>
      </c>
      <c r="Q178" s="2" t="s">
        <v>131</v>
      </c>
      <c r="R178" s="2" t="s">
        <v>132</v>
      </c>
      <c r="S178" s="2" t="s">
        <v>2508</v>
      </c>
      <c r="T178" s="2" t="s">
        <v>132</v>
      </c>
      <c r="U178" s="2" t="s">
        <v>468</v>
      </c>
      <c r="V178" s="2" t="s">
        <v>625</v>
      </c>
      <c r="W178" s="2" t="s">
        <v>187</v>
      </c>
      <c r="X178" s="2" t="s">
        <v>132</v>
      </c>
      <c r="Y178" s="2" t="s">
        <v>1729</v>
      </c>
      <c r="Z178" s="4">
        <v>21</v>
      </c>
      <c r="AA178" s="4">
        <f>=ROUNDDOWN(6,0)</f>
      </c>
      <c r="AB178" s="5">
        <v>3.5</v>
      </c>
      <c r="AC178" s="2" t="s">
        <v>132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193</v>
      </c>
      <c r="AQ178" s="8">
        <v>5899.23</v>
      </c>
      <c r="AR178" s="4">
        <v>312</v>
      </c>
      <c r="AS178" s="8">
        <v>9782.8</v>
      </c>
      <c r="AT178" s="7">
        <v>-0.3814</v>
      </c>
      <c r="AU178" s="7">
        <v>-0.397</v>
      </c>
      <c r="AV178" s="4">
        <v>193</v>
      </c>
      <c r="AW178" s="8">
        <v>5899.23</v>
      </c>
      <c r="AX178" s="4">
        <v>312</v>
      </c>
      <c r="AY178" s="8">
        <v>9782.8</v>
      </c>
      <c r="AZ178" s="7">
        <v>-0.3814</v>
      </c>
      <c r="BA178" s="7">
        <v>-0.397</v>
      </c>
      <c r="BB178" s="7">
        <v>1</v>
      </c>
      <c r="BC178" s="4">
        <v>309</v>
      </c>
      <c r="BD178" s="8">
        <v>9294.03</v>
      </c>
      <c r="BE178" s="4">
        <v>515</v>
      </c>
      <c r="BF178" s="8">
        <v>16133.01</v>
      </c>
      <c r="BG178" s="7">
        <v>-0.4</v>
      </c>
      <c r="BH178" s="7">
        <v>-0.4239</v>
      </c>
      <c r="BI178" s="7">
        <v>0.6347</v>
      </c>
      <c r="BJ178" s="4">
        <v>193</v>
      </c>
      <c r="BK178" s="8">
        <v>5899.23</v>
      </c>
      <c r="BL178" s="2" t="s">
        <v>2509</v>
      </c>
      <c r="BM178" s="7">
        <v>1</v>
      </c>
      <c r="BN178" s="7">
        <v>1</v>
      </c>
      <c r="BO178" s="4">
        <v>30</v>
      </c>
      <c r="BP178" s="8">
        <v>980.1</v>
      </c>
      <c r="BQ178" s="4">
        <v>35</v>
      </c>
      <c r="BR178" s="8">
        <v>1143.45</v>
      </c>
      <c r="BS178" s="7">
        <v>-0.1429</v>
      </c>
      <c r="BT178" s="7">
        <v>-0.1429</v>
      </c>
      <c r="BU178" s="2" t="s">
        <v>140</v>
      </c>
      <c r="BV178" s="2" t="s">
        <v>129</v>
      </c>
      <c r="BW178" s="2" t="s">
        <v>132</v>
      </c>
      <c r="BX178" s="2" t="s">
        <v>928</v>
      </c>
      <c r="BY178" s="2" t="s">
        <v>142</v>
      </c>
      <c r="BZ178" s="2" t="s">
        <v>132</v>
      </c>
      <c r="CA178" s="4">
        <v>11</v>
      </c>
      <c r="CB178" s="8">
        <v>293.42</v>
      </c>
      <c r="CC178" s="4">
        <v>21</v>
      </c>
      <c r="CD178" s="8">
        <v>606.11</v>
      </c>
      <c r="CE178" s="7">
        <v>-0.4762</v>
      </c>
      <c r="CF178" s="7">
        <v>-0.5159</v>
      </c>
      <c r="CG178" s="2" t="s">
        <v>140</v>
      </c>
      <c r="CH178" s="2" t="s">
        <v>129</v>
      </c>
      <c r="CI178" s="2" t="s">
        <v>931</v>
      </c>
      <c r="CJ178" s="2" t="s">
        <v>2510</v>
      </c>
      <c r="CK178" s="2" t="s">
        <v>142</v>
      </c>
      <c r="CL178" s="2" t="s">
        <v>132</v>
      </c>
      <c r="CM178" s="4">
        <v>70</v>
      </c>
      <c r="CN178" s="8">
        <v>2129.62</v>
      </c>
      <c r="CO178" s="4">
        <v>103</v>
      </c>
      <c r="CP178" s="8">
        <v>3343.84</v>
      </c>
      <c r="CQ178" s="7">
        <v>-0.3204</v>
      </c>
      <c r="CR178" s="7">
        <v>-0.3631</v>
      </c>
      <c r="CS178" s="2" t="s">
        <v>140</v>
      </c>
      <c r="CT178" s="2" t="s">
        <v>129</v>
      </c>
      <c r="CU178" s="2" t="s">
        <v>931</v>
      </c>
      <c r="CV178" s="2" t="s">
        <v>2511</v>
      </c>
      <c r="CW178" s="2" t="s">
        <v>142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166</v>
      </c>
      <c r="DG178" s="2" t="s">
        <v>584</v>
      </c>
      <c r="DH178" s="2" t="s">
        <v>515</v>
      </c>
      <c r="DI178" s="2" t="s">
        <v>142</v>
      </c>
      <c r="DJ178" s="2" t="s">
        <v>132</v>
      </c>
      <c r="DK178" s="4">
        <v>14</v>
      </c>
      <c r="DL178" s="8">
        <v>413.98</v>
      </c>
      <c r="DM178" s="4">
        <v>65</v>
      </c>
      <c r="DN178" s="8">
        <v>1922.05</v>
      </c>
      <c r="DO178" s="7">
        <v>-0.7846</v>
      </c>
      <c r="DP178" s="7">
        <v>-0.7846</v>
      </c>
      <c r="DQ178" s="2" t="s">
        <v>140</v>
      </c>
      <c r="DR178" s="2" t="s">
        <v>129</v>
      </c>
      <c r="DS178" s="2" t="s">
        <v>931</v>
      </c>
      <c r="DT178" s="2" t="s">
        <v>2449</v>
      </c>
      <c r="DU178" s="2" t="s">
        <v>142</v>
      </c>
      <c r="DV178" s="2" t="s">
        <v>132</v>
      </c>
      <c r="DW178" s="4">
        <v>10</v>
      </c>
      <c r="DX178" s="8">
        <v>313.3</v>
      </c>
      <c r="DY178" s="4">
        <v>26</v>
      </c>
      <c r="DZ178" s="8">
        <v>814.58</v>
      </c>
      <c r="EA178" s="7">
        <v>-0.6154</v>
      </c>
      <c r="EB178" s="7">
        <v>-0.6154</v>
      </c>
      <c r="EC178" s="2" t="s">
        <v>140</v>
      </c>
      <c r="ED178" s="2" t="s">
        <v>129</v>
      </c>
      <c r="EE178" s="2" t="s">
        <v>931</v>
      </c>
      <c r="EF178" s="2" t="s">
        <v>2512</v>
      </c>
      <c r="EG178" s="2" t="s">
        <v>142</v>
      </c>
      <c r="EH178" s="2" t="s">
        <v>132</v>
      </c>
      <c r="EI178" s="4">
        <v>32</v>
      </c>
      <c r="EJ178" s="8">
        <v>1002.56</v>
      </c>
      <c r="EK178" s="4">
        <v>22</v>
      </c>
      <c r="EL178" s="8">
        <v>689.26</v>
      </c>
      <c r="EM178" s="7">
        <v>0.4545</v>
      </c>
      <c r="EN178" s="7">
        <v>0.4545</v>
      </c>
      <c r="EO178" s="2" t="s">
        <v>140</v>
      </c>
      <c r="EP178" s="2" t="s">
        <v>129</v>
      </c>
      <c r="EQ178" s="2" t="s">
        <v>938</v>
      </c>
      <c r="ER178" s="2" t="s">
        <v>2513</v>
      </c>
      <c r="ES178" s="2" t="s">
        <v>142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166</v>
      </c>
      <c r="FC178" s="2" t="s">
        <v>1421</v>
      </c>
      <c r="FD178" s="2" t="s">
        <v>1134</v>
      </c>
      <c r="FE178" s="2" t="s">
        <v>142</v>
      </c>
      <c r="FF178" s="2" t="s">
        <v>132</v>
      </c>
      <c r="FG178" s="4">
        <v>3</v>
      </c>
      <c r="FH178" s="8">
        <v>83.44</v>
      </c>
      <c r="FI178" s="4">
        <v>2</v>
      </c>
      <c r="FJ178" s="8">
        <v>61.8</v>
      </c>
      <c r="FK178" s="7">
        <v>0.5</v>
      </c>
      <c r="FL178" s="7">
        <v>0.3502</v>
      </c>
      <c r="FM178" s="2" t="s">
        <v>140</v>
      </c>
      <c r="FN178" s="2" t="s">
        <v>129</v>
      </c>
      <c r="FO178" s="2" t="s">
        <v>329</v>
      </c>
      <c r="FP178" s="2" t="s">
        <v>567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178</v>
      </c>
      <c r="FZ178" s="2" t="s">
        <v>129</v>
      </c>
      <c r="GA178" s="2" t="s">
        <v>132</v>
      </c>
      <c r="GB178" s="2" t="s">
        <v>132</v>
      </c>
      <c r="GC178" s="2" t="s">
        <v>142</v>
      </c>
      <c r="GD178" s="2" t="s">
        <v>132</v>
      </c>
      <c r="GE178" s="4">
        <v>2</v>
      </c>
      <c r="GF178" s="8">
        <v>64</v>
      </c>
      <c r="GG178" s="4">
        <v>11</v>
      </c>
      <c r="GH178" s="8">
        <v>352</v>
      </c>
      <c r="GI178" s="7">
        <v>-0.8182</v>
      </c>
      <c r="GJ178" s="7">
        <v>-0.8182</v>
      </c>
      <c r="GK178" s="2" t="s">
        <v>140</v>
      </c>
      <c r="GL178" s="2" t="s">
        <v>129</v>
      </c>
      <c r="GM178" s="2" t="s">
        <v>1271</v>
      </c>
      <c r="GN178" s="2" t="s">
        <v>2408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334</v>
      </c>
      <c r="GZ178" s="2" t="s">
        <v>132</v>
      </c>
      <c r="HA178" s="2" t="s">
        <v>142</v>
      </c>
      <c r="HB178" s="2" t="s">
        <v>132</v>
      </c>
      <c r="HC178" s="4">
        <v>7</v>
      </c>
      <c r="HD178" s="8">
        <v>219.58</v>
      </c>
      <c r="HE178" s="4">
        <v>6</v>
      </c>
      <c r="HF178" s="8">
        <v>192</v>
      </c>
      <c r="HG178" s="7">
        <v>0.1667</v>
      </c>
      <c r="HH178" s="7">
        <v>0.1436</v>
      </c>
      <c r="HI178" s="2" t="s">
        <v>140</v>
      </c>
      <c r="HJ178" s="2" t="s">
        <v>129</v>
      </c>
      <c r="HK178" s="2" t="s">
        <v>1481</v>
      </c>
      <c r="HL178" s="2" t="s">
        <v>2514</v>
      </c>
      <c r="HM178" s="2" t="s">
        <v>142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165</v>
      </c>
      <c r="HV178" s="2" t="s">
        <v>129</v>
      </c>
      <c r="HW178" s="2" t="s">
        <v>132</v>
      </c>
      <c r="HX178" s="2" t="s">
        <v>132</v>
      </c>
      <c r="HY178" s="2" t="s">
        <v>142</v>
      </c>
      <c r="HZ178" s="2" t="s">
        <v>132</v>
      </c>
      <c r="IA178" s="4">
        <v>8</v>
      </c>
      <c r="IB178" s="8">
        <v>224.01</v>
      </c>
      <c r="IC178" s="4">
        <v>8</v>
      </c>
      <c r="ID178" s="8">
        <v>247.2</v>
      </c>
      <c r="IE178" s="7"/>
      <c r="IF178" s="7">
        <v>-0.0938</v>
      </c>
      <c r="IG178" s="2" t="s">
        <v>140</v>
      </c>
      <c r="IH178" s="2" t="s">
        <v>166</v>
      </c>
      <c r="II178" s="2" t="s">
        <v>947</v>
      </c>
      <c r="IJ178" s="2" t="s">
        <v>948</v>
      </c>
      <c r="IK178" s="2" t="s">
        <v>142</v>
      </c>
      <c r="IL178" s="2" t="s">
        <v>132</v>
      </c>
      <c r="IM178" s="4">
        <v>2</v>
      </c>
      <c r="IN178" s="8">
        <v>61.74</v>
      </c>
      <c r="IO178" s="4">
        <v>3</v>
      </c>
      <c r="IP178" s="8">
        <v>100.11</v>
      </c>
      <c r="IQ178" s="7">
        <v>-0.3333</v>
      </c>
      <c r="IR178" s="7">
        <v>-0.3833</v>
      </c>
      <c r="IS178" s="2" t="s">
        <v>140</v>
      </c>
      <c r="IT178" s="2" t="s">
        <v>129</v>
      </c>
      <c r="IU178" s="2" t="s">
        <v>614</v>
      </c>
      <c r="IV178" s="2" t="s">
        <v>163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178</v>
      </c>
      <c r="JF178" s="2" t="s">
        <v>129</v>
      </c>
      <c r="JG178" s="2" t="s">
        <v>132</v>
      </c>
      <c r="JH178" s="2" t="s">
        <v>132</v>
      </c>
      <c r="JI178" s="2" t="s">
        <v>142</v>
      </c>
      <c r="JJ178" s="2" t="s">
        <v>132</v>
      </c>
      <c r="JK178" s="4">
        <v>4</v>
      </c>
      <c r="JL178" s="8">
        <v>113.48</v>
      </c>
      <c r="JM178" s="4"/>
      <c r="JN178" s="8"/>
      <c r="JO178" s="7"/>
      <c r="JP178" s="7"/>
      <c r="JQ178" s="2" t="s">
        <v>140</v>
      </c>
      <c r="JR178" s="2" t="s">
        <v>129</v>
      </c>
      <c r="JS178" s="2" t="s">
        <v>341</v>
      </c>
      <c r="JT178" s="2" t="s">
        <v>1233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931</v>
      </c>
      <c r="KF178" s="2" t="s">
        <v>2515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140</v>
      </c>
      <c r="KP178" s="2" t="s">
        <v>166</v>
      </c>
      <c r="KQ178" s="2" t="s">
        <v>214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>
        <v>10</v>
      </c>
      <c r="KX178" s="8">
        <v>310.4</v>
      </c>
      <c r="KY178" s="7">
        <v>-1</v>
      </c>
      <c r="KZ178" s="7">
        <v>-1</v>
      </c>
      <c r="LA178" s="2" t="s">
        <v>140</v>
      </c>
      <c r="LB178" s="2" t="s">
        <v>177</v>
      </c>
      <c r="LC178" s="2" t="s">
        <v>954</v>
      </c>
      <c r="LD178" s="2" t="s">
        <v>2516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178</v>
      </c>
      <c r="LN178" s="2" t="s">
        <v>129</v>
      </c>
      <c r="LO178" s="2" t="s">
        <v>931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159</v>
      </c>
      <c r="ML178" s="2" t="s">
        <v>129</v>
      </c>
      <c r="MM178" s="2" t="s">
        <v>1208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140</v>
      </c>
      <c r="MX178" s="2" t="s">
        <v>129</v>
      </c>
      <c r="MY178" s="2" t="s">
        <v>179</v>
      </c>
      <c r="MZ178" s="2" t="s">
        <v>578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178</v>
      </c>
      <c r="NV178" s="2" t="s">
        <v>129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178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181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178</v>
      </c>
      <c r="PR178" s="2" t="s">
        <v>166</v>
      </c>
      <c r="PS178" s="2" t="s">
        <v>132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140</v>
      </c>
      <c r="RB178" s="2" t="s">
        <v>166</v>
      </c>
      <c r="RC178" s="2" t="s">
        <v>1322</v>
      </c>
      <c r="RD178" s="2" t="s">
        <v>1655</v>
      </c>
      <c r="RE178" s="2" t="s">
        <v>142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178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183</v>
      </c>
    </row>
    <row r="179">
      <c r="A179" s="2" t="s">
        <v>2517</v>
      </c>
      <c r="B179" s="2" t="s">
        <v>121</v>
      </c>
      <c r="C179" s="2" t="s">
        <v>122</v>
      </c>
      <c r="D179" s="2" t="s">
        <v>2442</v>
      </c>
      <c r="E179" s="2" t="s">
        <v>837</v>
      </c>
      <c r="F179" s="2" t="s">
        <v>2507</v>
      </c>
      <c r="G179" s="2" t="s">
        <v>2507</v>
      </c>
      <c r="H179" s="2" t="s">
        <v>2507</v>
      </c>
      <c r="I179" s="2" t="s">
        <v>2444</v>
      </c>
      <c r="J179" s="2" t="s">
        <v>127</v>
      </c>
      <c r="K179" s="2" t="s">
        <v>394</v>
      </c>
      <c r="L179" s="3">
        <v>25.02</v>
      </c>
      <c r="M179" s="3">
        <v>26.27</v>
      </c>
      <c r="N179" s="3">
        <v>55.24</v>
      </c>
      <c r="O179" s="2" t="s">
        <v>421</v>
      </c>
      <c r="P179" s="2" t="s">
        <v>422</v>
      </c>
      <c r="Q179" s="2" t="s">
        <v>131</v>
      </c>
      <c r="R179" s="2" t="s">
        <v>132</v>
      </c>
      <c r="S179" s="2" t="s">
        <v>2518</v>
      </c>
      <c r="T179" s="2" t="s">
        <v>132</v>
      </c>
      <c r="U179" s="2" t="s">
        <v>468</v>
      </c>
      <c r="V179" s="2" t="s">
        <v>625</v>
      </c>
      <c r="W179" s="2" t="s">
        <v>187</v>
      </c>
      <c r="X179" s="2" t="s">
        <v>132</v>
      </c>
      <c r="Y179" s="2" t="s">
        <v>926</v>
      </c>
      <c r="Z179" s="4"/>
      <c r="AA179" s="4">
        <f>=ROUNDDOWN({0},0)</f>
      </c>
      <c r="AB179" s="5">
        <v>0.1</v>
      </c>
      <c r="AC179" s="2" t="s">
        <v>132</v>
      </c>
      <c r="AD179" s="4"/>
      <c r="AE179" s="4"/>
      <c r="AF179" s="6">
        <v>63</v>
      </c>
      <c r="AG179" s="6"/>
      <c r="AH179" s="7">
        <v>0.9973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116</v>
      </c>
      <c r="AQ179" s="8">
        <v>3394.8</v>
      </c>
      <c r="AR179" s="4">
        <v>203</v>
      </c>
      <c r="AS179" s="8">
        <v>6350.21</v>
      </c>
      <c r="AT179" s="7">
        <v>-0.4286</v>
      </c>
      <c r="AU179" s="7">
        <v>-0.4654</v>
      </c>
      <c r="AV179" s="4">
        <v>116</v>
      </c>
      <c r="AW179" s="8">
        <v>3394.8</v>
      </c>
      <c r="AX179" s="4">
        <v>203</v>
      </c>
      <c r="AY179" s="8">
        <v>6350.21</v>
      </c>
      <c r="AZ179" s="7">
        <v>-0.4286</v>
      </c>
      <c r="BA179" s="7">
        <v>-0.4654</v>
      </c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0.3653</v>
      </c>
      <c r="BJ179" s="4">
        <v>116</v>
      </c>
      <c r="BK179" s="8">
        <v>3394.8</v>
      </c>
      <c r="BL179" s="2" t="s">
        <v>2519</v>
      </c>
      <c r="BM179" s="7">
        <v>1</v>
      </c>
      <c r="BN179" s="7">
        <v>1</v>
      </c>
      <c r="BO179" s="4">
        <v>12</v>
      </c>
      <c r="BP179" s="8">
        <v>386.64</v>
      </c>
      <c r="BQ179" s="4">
        <v>28</v>
      </c>
      <c r="BR179" s="8">
        <v>831.6</v>
      </c>
      <c r="BS179" s="7">
        <v>-0.5714</v>
      </c>
      <c r="BT179" s="7">
        <v>-0.5351</v>
      </c>
      <c r="BU179" s="2" t="s">
        <v>140</v>
      </c>
      <c r="BV179" s="2" t="s">
        <v>166</v>
      </c>
      <c r="BW179" s="2" t="s">
        <v>132</v>
      </c>
      <c r="BX179" s="2" t="s">
        <v>928</v>
      </c>
      <c r="BY179" s="2" t="s">
        <v>142</v>
      </c>
      <c r="BZ179" s="2" t="s">
        <v>132</v>
      </c>
      <c r="CA179" s="4">
        <v>16</v>
      </c>
      <c r="CB179" s="8">
        <v>402.55</v>
      </c>
      <c r="CC179" s="4">
        <v>17</v>
      </c>
      <c r="CD179" s="8">
        <v>480.07</v>
      </c>
      <c r="CE179" s="7">
        <v>-0.0588</v>
      </c>
      <c r="CF179" s="7">
        <v>-0.1615</v>
      </c>
      <c r="CG179" s="2" t="s">
        <v>140</v>
      </c>
      <c r="CH179" s="2" t="s">
        <v>166</v>
      </c>
      <c r="CI179" s="2" t="s">
        <v>931</v>
      </c>
      <c r="CJ179" s="2" t="s">
        <v>2122</v>
      </c>
      <c r="CK179" s="2" t="s">
        <v>142</v>
      </c>
      <c r="CL179" s="2" t="s">
        <v>132</v>
      </c>
      <c r="CM179" s="4">
        <v>49</v>
      </c>
      <c r="CN179" s="8">
        <v>1411.74</v>
      </c>
      <c r="CO179" s="4">
        <v>55</v>
      </c>
      <c r="CP179" s="8">
        <v>1862.28</v>
      </c>
      <c r="CQ179" s="7">
        <v>-0.1091</v>
      </c>
      <c r="CR179" s="7">
        <v>-0.2419</v>
      </c>
      <c r="CS179" s="2" t="s">
        <v>140</v>
      </c>
      <c r="CT179" s="2" t="s">
        <v>166</v>
      </c>
      <c r="CU179" s="2" t="s">
        <v>931</v>
      </c>
      <c r="CV179" s="2" t="s">
        <v>2460</v>
      </c>
      <c r="CW179" s="2" t="s">
        <v>142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140</v>
      </c>
      <c r="DF179" s="2" t="s">
        <v>166</v>
      </c>
      <c r="DG179" s="2" t="s">
        <v>660</v>
      </c>
      <c r="DH179" s="2" t="s">
        <v>1384</v>
      </c>
      <c r="DI179" s="2" t="s">
        <v>142</v>
      </c>
      <c r="DJ179" s="2" t="s">
        <v>132</v>
      </c>
      <c r="DK179" s="4">
        <v>11</v>
      </c>
      <c r="DL179" s="8">
        <v>325.27</v>
      </c>
      <c r="DM179" s="4">
        <v>36</v>
      </c>
      <c r="DN179" s="8">
        <v>1064.52</v>
      </c>
      <c r="DO179" s="7">
        <v>-0.6944</v>
      </c>
      <c r="DP179" s="7">
        <v>-0.6944</v>
      </c>
      <c r="DQ179" s="2" t="s">
        <v>140</v>
      </c>
      <c r="DR179" s="2" t="s">
        <v>166</v>
      </c>
      <c r="DS179" s="2" t="s">
        <v>931</v>
      </c>
      <c r="DT179" s="2" t="s">
        <v>2449</v>
      </c>
      <c r="DU179" s="2" t="s">
        <v>142</v>
      </c>
      <c r="DV179" s="2" t="s">
        <v>132</v>
      </c>
      <c r="DW179" s="4">
        <v>7</v>
      </c>
      <c r="DX179" s="8">
        <v>219.31</v>
      </c>
      <c r="DY179" s="4">
        <v>13</v>
      </c>
      <c r="DZ179" s="8">
        <v>407.29</v>
      </c>
      <c r="EA179" s="7">
        <v>-0.4615</v>
      </c>
      <c r="EB179" s="7">
        <v>-0.4615</v>
      </c>
      <c r="EC179" s="2" t="s">
        <v>140</v>
      </c>
      <c r="ED179" s="2" t="s">
        <v>166</v>
      </c>
      <c r="EE179" s="2" t="s">
        <v>931</v>
      </c>
      <c r="EF179" s="2" t="s">
        <v>2520</v>
      </c>
      <c r="EG179" s="2" t="s">
        <v>142</v>
      </c>
      <c r="EH179" s="2" t="s">
        <v>132</v>
      </c>
      <c r="EI179" s="4">
        <v>15</v>
      </c>
      <c r="EJ179" s="8">
        <v>469.95</v>
      </c>
      <c r="EK179" s="4">
        <v>29</v>
      </c>
      <c r="EL179" s="8">
        <v>908.57</v>
      </c>
      <c r="EM179" s="7">
        <v>-0.4828</v>
      </c>
      <c r="EN179" s="7">
        <v>-0.4828</v>
      </c>
      <c r="EO179" s="2" t="s">
        <v>140</v>
      </c>
      <c r="EP179" s="2" t="s">
        <v>166</v>
      </c>
      <c r="EQ179" s="2" t="s">
        <v>2521</v>
      </c>
      <c r="ER179" s="2" t="s">
        <v>1978</v>
      </c>
      <c r="ES179" s="2" t="s">
        <v>142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166</v>
      </c>
      <c r="FC179" s="2" t="s">
        <v>1731</v>
      </c>
      <c r="FD179" s="2" t="s">
        <v>1235</v>
      </c>
      <c r="FE179" s="2" t="s">
        <v>142</v>
      </c>
      <c r="FF179" s="2" t="s">
        <v>132</v>
      </c>
      <c r="FG179" s="4">
        <v>2</v>
      </c>
      <c r="FH179" s="8">
        <v>57.17</v>
      </c>
      <c r="FI179" s="4"/>
      <c r="FJ179" s="8"/>
      <c r="FK179" s="7"/>
      <c r="FL179" s="7"/>
      <c r="FM179" s="2" t="s">
        <v>140</v>
      </c>
      <c r="FN179" s="2" t="s">
        <v>166</v>
      </c>
      <c r="FO179" s="2" t="s">
        <v>329</v>
      </c>
      <c r="FP179" s="2" t="s">
        <v>455</v>
      </c>
      <c r="FQ179" s="2" t="s">
        <v>142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178</v>
      </c>
      <c r="FZ179" s="2" t="s">
        <v>166</v>
      </c>
      <c r="GA179" s="2" t="s">
        <v>132</v>
      </c>
      <c r="GB179" s="2" t="s">
        <v>132</v>
      </c>
      <c r="GC179" s="2" t="s">
        <v>142</v>
      </c>
      <c r="GD179" s="2" t="s">
        <v>132</v>
      </c>
      <c r="GE179" s="4"/>
      <c r="GF179" s="8"/>
      <c r="GG179" s="4">
        <v>2</v>
      </c>
      <c r="GH179" s="8">
        <v>64</v>
      </c>
      <c r="GI179" s="7">
        <v>-1</v>
      </c>
      <c r="GJ179" s="7">
        <v>-1</v>
      </c>
      <c r="GK179" s="2" t="s">
        <v>140</v>
      </c>
      <c r="GL179" s="2" t="s">
        <v>166</v>
      </c>
      <c r="GM179" s="2" t="s">
        <v>1423</v>
      </c>
      <c r="GN179" s="2" t="s">
        <v>2522</v>
      </c>
      <c r="GO179" s="2" t="s">
        <v>142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166</v>
      </c>
      <c r="GY179" s="2" t="s">
        <v>162</v>
      </c>
      <c r="GZ179" s="2" t="s">
        <v>132</v>
      </c>
      <c r="HA179" s="2" t="s">
        <v>142</v>
      </c>
      <c r="HB179" s="2" t="s">
        <v>132</v>
      </c>
      <c r="HC179" s="4">
        <v>1</v>
      </c>
      <c r="HD179" s="8">
        <v>32</v>
      </c>
      <c r="HE179" s="4">
        <v>9</v>
      </c>
      <c r="HF179" s="8">
        <v>288</v>
      </c>
      <c r="HG179" s="7">
        <v>-0.8889</v>
      </c>
      <c r="HH179" s="7">
        <v>-0.8889</v>
      </c>
      <c r="HI179" s="2" t="s">
        <v>140</v>
      </c>
      <c r="HJ179" s="2" t="s">
        <v>166</v>
      </c>
      <c r="HK179" s="2" t="s">
        <v>1370</v>
      </c>
      <c r="HL179" s="2" t="s">
        <v>703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165</v>
      </c>
      <c r="HV179" s="2" t="s">
        <v>166</v>
      </c>
      <c r="HW179" s="2" t="s">
        <v>132</v>
      </c>
      <c r="HX179" s="2" t="s">
        <v>132</v>
      </c>
      <c r="HY179" s="2" t="s">
        <v>142</v>
      </c>
      <c r="HZ179" s="2" t="s">
        <v>132</v>
      </c>
      <c r="IA179" s="4">
        <v>2</v>
      </c>
      <c r="IB179" s="8">
        <v>61.8</v>
      </c>
      <c r="IC179" s="4"/>
      <c r="ID179" s="8"/>
      <c r="IE179" s="7"/>
      <c r="IF179" s="7"/>
      <c r="IG179" s="2" t="s">
        <v>140</v>
      </c>
      <c r="IH179" s="2" t="s">
        <v>166</v>
      </c>
      <c r="II179" s="2" t="s">
        <v>947</v>
      </c>
      <c r="IJ179" s="2" t="s">
        <v>948</v>
      </c>
      <c r="IK179" s="2" t="s">
        <v>142</v>
      </c>
      <c r="IL179" s="2" t="s">
        <v>132</v>
      </c>
      <c r="IM179" s="4"/>
      <c r="IN179" s="8"/>
      <c r="IO179" s="4">
        <v>3</v>
      </c>
      <c r="IP179" s="8">
        <v>100.11</v>
      </c>
      <c r="IQ179" s="7">
        <v>-1</v>
      </c>
      <c r="IR179" s="7">
        <v>-1</v>
      </c>
      <c r="IS179" s="2" t="s">
        <v>140</v>
      </c>
      <c r="IT179" s="2" t="s">
        <v>166</v>
      </c>
      <c r="IU179" s="2" t="s">
        <v>614</v>
      </c>
      <c r="IV179" s="2" t="s">
        <v>163</v>
      </c>
      <c r="IW179" s="2" t="s">
        <v>142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178</v>
      </c>
      <c r="JF179" s="2" t="s">
        <v>166</v>
      </c>
      <c r="JG179" s="2" t="s">
        <v>132</v>
      </c>
      <c r="JH179" s="2" t="s">
        <v>132</v>
      </c>
      <c r="JI179" s="2" t="s">
        <v>142</v>
      </c>
      <c r="JJ179" s="2" t="s">
        <v>132</v>
      </c>
      <c r="JK179" s="4">
        <v>1</v>
      </c>
      <c r="JL179" s="8">
        <v>28.37</v>
      </c>
      <c r="JM179" s="4">
        <v>1</v>
      </c>
      <c r="JN179" s="8">
        <v>33.37</v>
      </c>
      <c r="JO179" s="7"/>
      <c r="JP179" s="7">
        <v>-0.1498</v>
      </c>
      <c r="JQ179" s="2" t="s">
        <v>140</v>
      </c>
      <c r="JR179" s="2" t="s">
        <v>166</v>
      </c>
      <c r="JS179" s="2" t="s">
        <v>1988</v>
      </c>
      <c r="JT179" s="2" t="s">
        <v>1910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166</v>
      </c>
      <c r="KE179" s="2" t="s">
        <v>931</v>
      </c>
      <c r="KF179" s="2" t="s">
        <v>2515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140</v>
      </c>
      <c r="KP179" s="2" t="s">
        <v>166</v>
      </c>
      <c r="KQ179" s="2" t="s">
        <v>214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>
        <v>10</v>
      </c>
      <c r="KX179" s="8">
        <v>310.4</v>
      </c>
      <c r="KY179" s="7">
        <v>-1</v>
      </c>
      <c r="KZ179" s="7">
        <v>-1</v>
      </c>
      <c r="LA179" s="2" t="s">
        <v>140</v>
      </c>
      <c r="LB179" s="2" t="s">
        <v>166</v>
      </c>
      <c r="LC179" s="2" t="s">
        <v>954</v>
      </c>
      <c r="LD179" s="2" t="s">
        <v>1277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178</v>
      </c>
      <c r="LN179" s="2" t="s">
        <v>166</v>
      </c>
      <c r="LO179" s="2" t="s">
        <v>931</v>
      </c>
      <c r="LP179" s="2" t="s">
        <v>132</v>
      </c>
      <c r="LQ179" s="2" t="s">
        <v>142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159</v>
      </c>
      <c r="ML179" s="2" t="s">
        <v>166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178</v>
      </c>
      <c r="NV179" s="2" t="s">
        <v>166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178</v>
      </c>
      <c r="OH179" s="2" t="s">
        <v>166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181</v>
      </c>
      <c r="PF179" s="2" t="s">
        <v>166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178</v>
      </c>
      <c r="PR179" s="2" t="s">
        <v>166</v>
      </c>
      <c r="PS179" s="2" t="s">
        <v>132</v>
      </c>
      <c r="PT179" s="2" t="s">
        <v>132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140</v>
      </c>
      <c r="RB179" s="2" t="s">
        <v>166</v>
      </c>
      <c r="RC179" s="2" t="s">
        <v>1322</v>
      </c>
      <c r="RD179" s="2" t="s">
        <v>2185</v>
      </c>
      <c r="RE179" s="2" t="s">
        <v>142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178</v>
      </c>
      <c r="RN179" s="2" t="s">
        <v>166</v>
      </c>
      <c r="RO179" s="2" t="s">
        <v>132</v>
      </c>
      <c r="RP179" s="2" t="s">
        <v>132</v>
      </c>
      <c r="RQ179" s="2" t="s">
        <v>142</v>
      </c>
      <c r="RR179" s="2" t="s">
        <v>132</v>
      </c>
    </row>
    <row r="180">
      <c r="A180" s="2" t="s">
        <v>2523</v>
      </c>
      <c r="B180" s="2" t="s">
        <v>121</v>
      </c>
      <c r="C180" s="2" t="s">
        <v>122</v>
      </c>
      <c r="D180" s="2" t="s">
        <v>2442</v>
      </c>
      <c r="E180" s="2" t="s">
        <v>837</v>
      </c>
      <c r="F180" s="2" t="s">
        <v>2524</v>
      </c>
      <c r="G180" s="2" t="s">
        <v>2524</v>
      </c>
      <c r="H180" s="2" t="s">
        <v>2524</v>
      </c>
      <c r="I180" s="2" t="s">
        <v>2525</v>
      </c>
      <c r="J180" s="2" t="s">
        <v>127</v>
      </c>
      <c r="K180" s="2" t="s">
        <v>394</v>
      </c>
      <c r="L180" s="3">
        <v>21.78</v>
      </c>
      <c r="M180" s="3">
        <v>22.87</v>
      </c>
      <c r="N180" s="3">
        <v>46.74</v>
      </c>
      <c r="O180" s="2" t="s">
        <v>129</v>
      </c>
      <c r="P180" s="2" t="s">
        <v>640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134</v>
      </c>
      <c r="V180" s="2" t="s">
        <v>135</v>
      </c>
      <c r="W180" s="2" t="s">
        <v>508</v>
      </c>
      <c r="X180" s="2" t="s">
        <v>441</v>
      </c>
      <c r="Y180" s="2" t="s">
        <v>526</v>
      </c>
      <c r="Z180" s="4">
        <v>115</v>
      </c>
      <c r="AA180" s="4">
        <f>=ROUNDDOWN(23,0)</f>
      </c>
      <c r="AB180" s="5">
        <v>5</v>
      </c>
      <c r="AC180" s="2" t="s">
        <v>132</v>
      </c>
      <c r="AD180" s="4"/>
      <c r="AE180" s="4"/>
      <c r="AF180" s="6">
        <v>63</v>
      </c>
      <c r="AG180" s="6"/>
      <c r="AH180" s="7">
        <v>0.9616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304</v>
      </c>
      <c r="AQ180" s="8">
        <v>7796.81</v>
      </c>
      <c r="AR180" s="4">
        <v>577</v>
      </c>
      <c r="AS180" s="8">
        <v>14585.95</v>
      </c>
      <c r="AT180" s="7">
        <v>-0.4731</v>
      </c>
      <c r="AU180" s="7">
        <v>-0.4655</v>
      </c>
      <c r="AV180" s="4">
        <v>304</v>
      </c>
      <c r="AW180" s="8">
        <v>7796.81</v>
      </c>
      <c r="AX180" s="4">
        <v>577</v>
      </c>
      <c r="AY180" s="8">
        <v>14585.95</v>
      </c>
      <c r="AZ180" s="7">
        <v>-0.4731</v>
      </c>
      <c r="BA180" s="7">
        <v>-0.4655</v>
      </c>
      <c r="BB180" s="7">
        <v>1</v>
      </c>
      <c r="BC180" s="4">
        <v>304</v>
      </c>
      <c r="BD180" s="8">
        <v>7796.81</v>
      </c>
      <c r="BE180" s="4">
        <v>577</v>
      </c>
      <c r="BF180" s="8">
        <v>14585.95</v>
      </c>
      <c r="BG180" s="7">
        <v>-0.4731</v>
      </c>
      <c r="BH180" s="7">
        <v>-0.4655</v>
      </c>
      <c r="BI180" s="7">
        <v>1</v>
      </c>
      <c r="BJ180" s="4">
        <v>304</v>
      </c>
      <c r="BK180" s="8">
        <v>7796.81</v>
      </c>
      <c r="BL180" s="2" t="s">
        <v>2526</v>
      </c>
      <c r="BM180" s="7">
        <v>1</v>
      </c>
      <c r="BN180" s="7">
        <v>1</v>
      </c>
      <c r="BO180" s="4">
        <v>11</v>
      </c>
      <c r="BP180" s="8">
        <v>306.13</v>
      </c>
      <c r="BQ180" s="4">
        <v>3</v>
      </c>
      <c r="BR180" s="8">
        <v>83.49</v>
      </c>
      <c r="BS180" s="7">
        <v>2.6667</v>
      </c>
      <c r="BT180" s="7">
        <v>2.6667</v>
      </c>
      <c r="BU180" s="2" t="s">
        <v>140</v>
      </c>
      <c r="BV180" s="2" t="s">
        <v>129</v>
      </c>
      <c r="BW180" s="2" t="s">
        <v>132</v>
      </c>
      <c r="BX180" s="2" t="s">
        <v>132</v>
      </c>
      <c r="BY180" s="2" t="s">
        <v>142</v>
      </c>
      <c r="BZ180" s="2" t="s">
        <v>132</v>
      </c>
      <c r="CA180" s="4">
        <v>4</v>
      </c>
      <c r="CB180" s="8">
        <v>92.04</v>
      </c>
      <c r="CC180" s="4">
        <v>5</v>
      </c>
      <c r="CD180" s="8">
        <v>116.82</v>
      </c>
      <c r="CE180" s="7">
        <v>-0.2</v>
      </c>
      <c r="CF180" s="7">
        <v>-0.2121</v>
      </c>
      <c r="CG180" s="2" t="s">
        <v>140</v>
      </c>
      <c r="CH180" s="2" t="s">
        <v>129</v>
      </c>
      <c r="CI180" s="2" t="s">
        <v>818</v>
      </c>
      <c r="CJ180" s="2" t="s">
        <v>819</v>
      </c>
      <c r="CK180" s="2" t="s">
        <v>142</v>
      </c>
      <c r="CL180" s="2" t="s">
        <v>132</v>
      </c>
      <c r="CM180" s="4">
        <v>33</v>
      </c>
      <c r="CN180" s="8">
        <v>927.04</v>
      </c>
      <c r="CO180" s="4">
        <v>41</v>
      </c>
      <c r="CP180" s="8">
        <v>1307.51</v>
      </c>
      <c r="CQ180" s="7">
        <v>-0.1951</v>
      </c>
      <c r="CR180" s="7">
        <v>-0.291</v>
      </c>
      <c r="CS180" s="2" t="s">
        <v>140</v>
      </c>
      <c r="CT180" s="2" t="s">
        <v>129</v>
      </c>
      <c r="CU180" s="2" t="s">
        <v>526</v>
      </c>
      <c r="CV180" s="2" t="s">
        <v>818</v>
      </c>
      <c r="CW180" s="2" t="s">
        <v>142</v>
      </c>
      <c r="CX180" s="2" t="s">
        <v>132</v>
      </c>
      <c r="CY180" s="4">
        <v>43</v>
      </c>
      <c r="CZ180" s="8">
        <v>1019.1</v>
      </c>
      <c r="DA180" s="4">
        <v>30</v>
      </c>
      <c r="DB180" s="8">
        <v>711</v>
      </c>
      <c r="DC180" s="7">
        <v>0.4333</v>
      </c>
      <c r="DD180" s="7">
        <v>0.4333</v>
      </c>
      <c r="DE180" s="2" t="s">
        <v>140</v>
      </c>
      <c r="DF180" s="2" t="s">
        <v>129</v>
      </c>
      <c r="DG180" s="2" t="s">
        <v>781</v>
      </c>
      <c r="DH180" s="2" t="s">
        <v>775</v>
      </c>
      <c r="DI180" s="2" t="s">
        <v>142</v>
      </c>
      <c r="DJ180" s="2" t="s">
        <v>132</v>
      </c>
      <c r="DK180" s="4">
        <v>99</v>
      </c>
      <c r="DL180" s="8">
        <v>2384.91</v>
      </c>
      <c r="DM180" s="4">
        <v>357</v>
      </c>
      <c r="DN180" s="8">
        <v>8600.13</v>
      </c>
      <c r="DO180" s="7">
        <v>-0.7227</v>
      </c>
      <c r="DP180" s="7">
        <v>-0.7227</v>
      </c>
      <c r="DQ180" s="2" t="s">
        <v>140</v>
      </c>
      <c r="DR180" s="2" t="s">
        <v>129</v>
      </c>
      <c r="DS180" s="2" t="s">
        <v>823</v>
      </c>
      <c r="DT180" s="2" t="s">
        <v>2527</v>
      </c>
      <c r="DU180" s="2" t="s">
        <v>142</v>
      </c>
      <c r="DV180" s="2" t="s">
        <v>132</v>
      </c>
      <c r="DW180" s="4">
        <v>7</v>
      </c>
      <c r="DX180" s="8">
        <v>207.9</v>
      </c>
      <c r="DY180" s="4">
        <v>9</v>
      </c>
      <c r="DZ180" s="8">
        <v>245.7</v>
      </c>
      <c r="EA180" s="7">
        <v>-0.2222</v>
      </c>
      <c r="EB180" s="7">
        <v>-0.1538</v>
      </c>
      <c r="EC180" s="2" t="s">
        <v>140</v>
      </c>
      <c r="ED180" s="2" t="s">
        <v>129</v>
      </c>
      <c r="EE180" s="2" t="s">
        <v>825</v>
      </c>
      <c r="EF180" s="2" t="s">
        <v>1037</v>
      </c>
      <c r="EG180" s="2" t="s">
        <v>142</v>
      </c>
      <c r="EH180" s="2" t="s">
        <v>132</v>
      </c>
      <c r="EI180" s="4">
        <v>24</v>
      </c>
      <c r="EJ180" s="8">
        <v>670.8</v>
      </c>
      <c r="EK180" s="4">
        <v>9</v>
      </c>
      <c r="EL180" s="8">
        <v>251.55</v>
      </c>
      <c r="EM180" s="7">
        <v>1.6667</v>
      </c>
      <c r="EN180" s="7">
        <v>1.6667</v>
      </c>
      <c r="EO180" s="2" t="s">
        <v>140</v>
      </c>
      <c r="EP180" s="2" t="s">
        <v>129</v>
      </c>
      <c r="EQ180" s="2" t="s">
        <v>475</v>
      </c>
      <c r="ER180" s="2" t="s">
        <v>429</v>
      </c>
      <c r="ES180" s="2" t="s">
        <v>142</v>
      </c>
      <c r="ET180" s="2" t="s">
        <v>132</v>
      </c>
      <c r="EU180" s="4">
        <v>73</v>
      </c>
      <c r="EV180" s="8">
        <v>1947.64</v>
      </c>
      <c r="EW180" s="4">
        <v>107</v>
      </c>
      <c r="EX180" s="8">
        <v>2854.76</v>
      </c>
      <c r="EY180" s="7">
        <v>-0.3178</v>
      </c>
      <c r="EZ180" s="7">
        <v>-0.3178</v>
      </c>
      <c r="FA180" s="2" t="s">
        <v>140</v>
      </c>
      <c r="FB180" s="2" t="s">
        <v>129</v>
      </c>
      <c r="FC180" s="2" t="s">
        <v>629</v>
      </c>
      <c r="FD180" s="2" t="s">
        <v>2528</v>
      </c>
      <c r="FE180" s="2" t="s">
        <v>142</v>
      </c>
      <c r="FF180" s="2" t="s">
        <v>132</v>
      </c>
      <c r="FG180" s="4">
        <v>7</v>
      </c>
      <c r="FH180" s="8">
        <v>165.17</v>
      </c>
      <c r="FI180" s="4">
        <v>5</v>
      </c>
      <c r="FJ180" s="8">
        <v>127.05</v>
      </c>
      <c r="FK180" s="7">
        <v>0.4</v>
      </c>
      <c r="FL180" s="7">
        <v>0.3</v>
      </c>
      <c r="FM180" s="2" t="s">
        <v>140</v>
      </c>
      <c r="FN180" s="2" t="s">
        <v>129</v>
      </c>
      <c r="FO180" s="2" t="s">
        <v>329</v>
      </c>
      <c r="FP180" s="2" t="s">
        <v>2440</v>
      </c>
      <c r="FQ180" s="2" t="s">
        <v>142</v>
      </c>
      <c r="FR180" s="2" t="s">
        <v>132</v>
      </c>
      <c r="FS180" s="4">
        <v>1</v>
      </c>
      <c r="FT180" s="8">
        <v>24.7</v>
      </c>
      <c r="FU180" s="4"/>
      <c r="FV180" s="8"/>
      <c r="FW180" s="7"/>
      <c r="FX180" s="7"/>
      <c r="FY180" s="2" t="s">
        <v>140</v>
      </c>
      <c r="FZ180" s="2" t="s">
        <v>129</v>
      </c>
      <c r="GA180" s="2" t="s">
        <v>157</v>
      </c>
      <c r="GB180" s="2" t="s">
        <v>457</v>
      </c>
      <c r="GC180" s="2" t="s">
        <v>142</v>
      </c>
      <c r="GD180" s="2" t="s">
        <v>132</v>
      </c>
      <c r="GE180" s="4">
        <v>1</v>
      </c>
      <c r="GF180" s="8">
        <v>26.68</v>
      </c>
      <c r="GG180" s="4">
        <v>5</v>
      </c>
      <c r="GH180" s="8">
        <v>133.4</v>
      </c>
      <c r="GI180" s="7">
        <v>-0.8</v>
      </c>
      <c r="GJ180" s="7">
        <v>-0.8</v>
      </c>
      <c r="GK180" s="2" t="s">
        <v>140</v>
      </c>
      <c r="GL180" s="2" t="s">
        <v>129</v>
      </c>
      <c r="GM180" s="2" t="s">
        <v>781</v>
      </c>
      <c r="GN180" s="2" t="s">
        <v>527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129</v>
      </c>
      <c r="GY180" s="2" t="s">
        <v>162</v>
      </c>
      <c r="GZ180" s="2" t="s">
        <v>132</v>
      </c>
      <c r="HA180" s="2" t="s">
        <v>142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382</v>
      </c>
      <c r="HL180" s="2" t="s">
        <v>132</v>
      </c>
      <c r="HM180" s="2" t="s">
        <v>142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129</v>
      </c>
      <c r="HW180" s="2" t="s">
        <v>132</v>
      </c>
      <c r="HX180" s="2" t="s">
        <v>132</v>
      </c>
      <c r="HY180" s="2" t="s">
        <v>142</v>
      </c>
      <c r="HZ180" s="2" t="s">
        <v>132</v>
      </c>
      <c r="IA180" s="4"/>
      <c r="IB180" s="8"/>
      <c r="IC180" s="4">
        <v>5</v>
      </c>
      <c r="ID180" s="8">
        <v>127.05</v>
      </c>
      <c r="IE180" s="7">
        <v>-1</v>
      </c>
      <c r="IF180" s="7">
        <v>-1</v>
      </c>
      <c r="IG180" s="2" t="s">
        <v>140</v>
      </c>
      <c r="IH180" s="2" t="s">
        <v>166</v>
      </c>
      <c r="II180" s="2" t="s">
        <v>668</v>
      </c>
      <c r="IJ180" s="2" t="s">
        <v>633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480</v>
      </c>
      <c r="IV180" s="2" t="s">
        <v>132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159</v>
      </c>
      <c r="JF180" s="2" t="s">
        <v>129</v>
      </c>
      <c r="JG180" s="2" t="s">
        <v>132</v>
      </c>
      <c r="JH180" s="2" t="s">
        <v>132</v>
      </c>
      <c r="JI180" s="2" t="s">
        <v>142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182</v>
      </c>
      <c r="JR180" s="2" t="s">
        <v>129</v>
      </c>
      <c r="JS180" s="2" t="s">
        <v>132</v>
      </c>
      <c r="JT180" s="2" t="s">
        <v>132</v>
      </c>
      <c r="JU180" s="2" t="s">
        <v>142</v>
      </c>
      <c r="JV180" s="2" t="s">
        <v>132</v>
      </c>
      <c r="JW180" s="4"/>
      <c r="JX180" s="8"/>
      <c r="JY180" s="4">
        <v>1</v>
      </c>
      <c r="JZ180" s="8">
        <v>27.49</v>
      </c>
      <c r="KA180" s="7">
        <v>-1</v>
      </c>
      <c r="KB180" s="7">
        <v>-1</v>
      </c>
      <c r="KC180" s="2" t="s">
        <v>140</v>
      </c>
      <c r="KD180" s="2" t="s">
        <v>129</v>
      </c>
      <c r="KE180" s="2" t="s">
        <v>526</v>
      </c>
      <c r="KF180" s="2" t="s">
        <v>2529</v>
      </c>
      <c r="KG180" s="2" t="s">
        <v>142</v>
      </c>
      <c r="KH180" s="2" t="s">
        <v>132</v>
      </c>
      <c r="KI180" s="4">
        <v>1</v>
      </c>
      <c r="KJ180" s="8">
        <v>24.7</v>
      </c>
      <c r="KK180" s="4"/>
      <c r="KL180" s="8"/>
      <c r="KM180" s="7"/>
      <c r="KN180" s="7"/>
      <c r="KO180" s="2" t="s">
        <v>140</v>
      </c>
      <c r="KP180" s="2" t="s">
        <v>166</v>
      </c>
      <c r="KQ180" s="2" t="s">
        <v>575</v>
      </c>
      <c r="KR180" s="2" t="s">
        <v>1368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140</v>
      </c>
      <c r="LB180" s="2" t="s">
        <v>177</v>
      </c>
      <c r="LC180" s="2" t="s">
        <v>463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178</v>
      </c>
      <c r="LN180" s="2" t="s">
        <v>129</v>
      </c>
      <c r="LO180" s="2" t="s">
        <v>132</v>
      </c>
      <c r="LP180" s="2" t="s">
        <v>132</v>
      </c>
      <c r="LQ180" s="2" t="s">
        <v>142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182</v>
      </c>
      <c r="LZ180" s="2" t="s">
        <v>166</v>
      </c>
      <c r="MA180" s="2" t="s">
        <v>132</v>
      </c>
      <c r="MB180" s="2" t="s">
        <v>132</v>
      </c>
      <c r="MC180" s="2" t="s">
        <v>142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159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140</v>
      </c>
      <c r="MX180" s="2" t="s">
        <v>129</v>
      </c>
      <c r="MY180" s="2" t="s">
        <v>179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178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178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181</v>
      </c>
      <c r="OT180" s="2" t="s">
        <v>129</v>
      </c>
      <c r="OU180" s="2" t="s">
        <v>132</v>
      </c>
      <c r="OV180" s="2" t="s">
        <v>132</v>
      </c>
      <c r="OW180" s="2" t="s">
        <v>142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178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178</v>
      </c>
      <c r="PR180" s="2" t="s">
        <v>166</v>
      </c>
      <c r="PS180" s="2" t="s">
        <v>132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140</v>
      </c>
      <c r="QD180" s="2" t="s">
        <v>129</v>
      </c>
      <c r="QE180" s="2" t="s">
        <v>276</v>
      </c>
      <c r="QF180" s="2" t="s">
        <v>132</v>
      </c>
      <c r="QG180" s="2" t="s">
        <v>142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159</v>
      </c>
      <c r="RB180" s="2" t="s">
        <v>166</v>
      </c>
      <c r="RC180" s="2" t="s">
        <v>132</v>
      </c>
      <c r="RD180" s="2" t="s">
        <v>132</v>
      </c>
      <c r="RE180" s="2" t="s">
        <v>142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178</v>
      </c>
      <c r="RN180" s="2" t="s">
        <v>129</v>
      </c>
      <c r="RO180" s="2" t="s">
        <v>132</v>
      </c>
      <c r="RP180" s="2" t="s">
        <v>132</v>
      </c>
      <c r="RQ180" s="2" t="s">
        <v>142</v>
      </c>
      <c r="RR180" s="2" t="s">
        <v>183</v>
      </c>
    </row>
    <row r="181">
      <c r="A181" s="2" t="s">
        <v>2530</v>
      </c>
      <c r="B181" s="2" t="s">
        <v>121</v>
      </c>
      <c r="C181" s="2" t="s">
        <v>122</v>
      </c>
      <c r="D181" s="2" t="s">
        <v>2442</v>
      </c>
      <c r="E181" s="2" t="s">
        <v>837</v>
      </c>
      <c r="F181" s="2" t="s">
        <v>2531</v>
      </c>
      <c r="G181" s="2" t="s">
        <v>2531</v>
      </c>
      <c r="H181" s="2" t="s">
        <v>2531</v>
      </c>
      <c r="I181" s="2" t="s">
        <v>2532</v>
      </c>
      <c r="J181" s="2" t="s">
        <v>127</v>
      </c>
      <c r="K181" s="2" t="s">
        <v>2533</v>
      </c>
      <c r="L181" s="3">
        <v>62.86</v>
      </c>
      <c r="M181" s="3">
        <v>66</v>
      </c>
      <c r="N181" s="3">
        <v>139.99</v>
      </c>
      <c r="O181" s="2" t="s">
        <v>727</v>
      </c>
      <c r="P181" s="2" t="s">
        <v>422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468</v>
      </c>
      <c r="V181" s="2" t="s">
        <v>1191</v>
      </c>
      <c r="W181" s="2" t="s">
        <v>136</v>
      </c>
      <c r="X181" s="2" t="s">
        <v>891</v>
      </c>
      <c r="Y181" s="2" t="s">
        <v>386</v>
      </c>
      <c r="Z181" s="4">
        <v>33</v>
      </c>
      <c r="AA181" s="4">
        <f>=ROUNDDOWN(47.1428571428571,0)</f>
      </c>
      <c r="AB181" s="5">
        <v>0.7</v>
      </c>
      <c r="AC181" s="2" t="s">
        <v>132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41</v>
      </c>
      <c r="AQ181" s="8">
        <v>3014.54</v>
      </c>
      <c r="AR181" s="4">
        <v>6</v>
      </c>
      <c r="AS181" s="8">
        <v>512.79</v>
      </c>
      <c r="AT181" s="7">
        <v>5.8333</v>
      </c>
      <c r="AU181" s="7">
        <v>4.8787</v>
      </c>
      <c r="AV181" s="4">
        <v>41</v>
      </c>
      <c r="AW181" s="8">
        <v>3014.54</v>
      </c>
      <c r="AX181" s="4">
        <v>6</v>
      </c>
      <c r="AY181" s="8">
        <v>512.79</v>
      </c>
      <c r="AZ181" s="7">
        <v>5.8333</v>
      </c>
      <c r="BA181" s="7">
        <v>4.8787</v>
      </c>
      <c r="BB181" s="7">
        <v>1</v>
      </c>
      <c r="BC181" s="4">
        <v>41</v>
      </c>
      <c r="BD181" s="8">
        <v>3014.54</v>
      </c>
      <c r="BE181" s="4">
        <v>6</v>
      </c>
      <c r="BF181" s="8">
        <v>512.79</v>
      </c>
      <c r="BG181" s="7">
        <v>5.8333</v>
      </c>
      <c r="BH181" s="7">
        <v>4.8787</v>
      </c>
      <c r="BI181" s="7">
        <v>1</v>
      </c>
      <c r="BJ181" s="4">
        <v>41</v>
      </c>
      <c r="BK181" s="8">
        <v>3014.54</v>
      </c>
      <c r="BL181" s="2" t="s">
        <v>2534</v>
      </c>
      <c r="BM181" s="7">
        <v>1</v>
      </c>
      <c r="BN181" s="7">
        <v>1</v>
      </c>
      <c r="BO181" s="4">
        <v>2</v>
      </c>
      <c r="BP181" s="8">
        <v>144.58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1088</v>
      </c>
      <c r="BY181" s="2" t="s">
        <v>142</v>
      </c>
      <c r="BZ181" s="2" t="s">
        <v>132</v>
      </c>
      <c r="CA181" s="4">
        <v>1</v>
      </c>
      <c r="CB181" s="8">
        <v>66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2497</v>
      </c>
      <c r="CJ181" s="2" t="s">
        <v>1694</v>
      </c>
      <c r="CK181" s="2" t="s">
        <v>142</v>
      </c>
      <c r="CL181" s="2" t="s">
        <v>132</v>
      </c>
      <c r="CM181" s="4">
        <v>21</v>
      </c>
      <c r="CN181" s="8">
        <v>1652.88</v>
      </c>
      <c r="CO181" s="4">
        <v>6</v>
      </c>
      <c r="CP181" s="8">
        <v>512.79</v>
      </c>
      <c r="CQ181" s="7">
        <v>2.5</v>
      </c>
      <c r="CR181" s="7">
        <v>2.2233</v>
      </c>
      <c r="CS181" s="2" t="s">
        <v>140</v>
      </c>
      <c r="CT181" s="2" t="s">
        <v>129</v>
      </c>
      <c r="CU181" s="2" t="s">
        <v>386</v>
      </c>
      <c r="CV181" s="2" t="s">
        <v>690</v>
      </c>
      <c r="CW181" s="2" t="s">
        <v>142</v>
      </c>
      <c r="CX181" s="2" t="s">
        <v>132</v>
      </c>
      <c r="CY181" s="4">
        <v>5</v>
      </c>
      <c r="CZ181" s="8">
        <v>346.5</v>
      </c>
      <c r="DA181" s="4"/>
      <c r="DB181" s="8"/>
      <c r="DC181" s="7"/>
      <c r="DD181" s="7"/>
      <c r="DE181" s="2" t="s">
        <v>140</v>
      </c>
      <c r="DF181" s="2" t="s">
        <v>166</v>
      </c>
      <c r="DG181" s="2" t="s">
        <v>2499</v>
      </c>
      <c r="DH181" s="2" t="s">
        <v>2487</v>
      </c>
      <c r="DI181" s="2" t="s">
        <v>142</v>
      </c>
      <c r="DJ181" s="2" t="s">
        <v>132</v>
      </c>
      <c r="DK181" s="4">
        <v>8</v>
      </c>
      <c r="DL181" s="8">
        <v>532</v>
      </c>
      <c r="DM181" s="4"/>
      <c r="DN181" s="8"/>
      <c r="DO181" s="7"/>
      <c r="DP181" s="7"/>
      <c r="DQ181" s="2" t="s">
        <v>140</v>
      </c>
      <c r="DR181" s="2" t="s">
        <v>129</v>
      </c>
      <c r="DS181" s="2" t="s">
        <v>1041</v>
      </c>
      <c r="DT181" s="2" t="s">
        <v>2535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129</v>
      </c>
      <c r="EE181" s="2" t="s">
        <v>383</v>
      </c>
      <c r="EF181" s="2" t="s">
        <v>1997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178</v>
      </c>
      <c r="EP181" s="2" t="s">
        <v>129</v>
      </c>
      <c r="EQ181" s="2" t="s">
        <v>132</v>
      </c>
      <c r="ER181" s="2" t="s">
        <v>132</v>
      </c>
      <c r="ES181" s="2" t="s">
        <v>142</v>
      </c>
      <c r="ET181" s="2" t="s">
        <v>132</v>
      </c>
      <c r="EU181" s="4">
        <v>1</v>
      </c>
      <c r="EV181" s="8">
        <v>69.3</v>
      </c>
      <c r="EW181" s="4"/>
      <c r="EX181" s="8"/>
      <c r="EY181" s="7"/>
      <c r="EZ181" s="7"/>
      <c r="FA181" s="2" t="s">
        <v>140</v>
      </c>
      <c r="FB181" s="2" t="s">
        <v>129</v>
      </c>
      <c r="FC181" s="2" t="s">
        <v>1058</v>
      </c>
      <c r="FD181" s="2" t="s">
        <v>2536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178</v>
      </c>
      <c r="FN181" s="2" t="s">
        <v>129</v>
      </c>
      <c r="FO181" s="2" t="s">
        <v>132</v>
      </c>
      <c r="FP181" s="2" t="s">
        <v>132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178</v>
      </c>
      <c r="FZ181" s="2" t="s">
        <v>129</v>
      </c>
      <c r="GA181" s="2" t="s">
        <v>132</v>
      </c>
      <c r="GB181" s="2" t="s">
        <v>132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129</v>
      </c>
      <c r="GM181" s="2" t="s">
        <v>677</v>
      </c>
      <c r="GN181" s="2" t="s">
        <v>132</v>
      </c>
      <c r="GO181" s="2" t="s">
        <v>142</v>
      </c>
      <c r="GP181" s="2" t="s">
        <v>132</v>
      </c>
      <c r="GQ181" s="4">
        <v>2</v>
      </c>
      <c r="GR181" s="8">
        <v>132</v>
      </c>
      <c r="GS181" s="4"/>
      <c r="GT181" s="8"/>
      <c r="GU181" s="7"/>
      <c r="GV181" s="7"/>
      <c r="GW181" s="2" t="s">
        <v>140</v>
      </c>
      <c r="GX181" s="2" t="s">
        <v>129</v>
      </c>
      <c r="GY181" s="2" t="s">
        <v>1056</v>
      </c>
      <c r="GZ181" s="2" t="s">
        <v>1595</v>
      </c>
      <c r="HA181" s="2" t="s">
        <v>142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181</v>
      </c>
      <c r="HJ181" s="2" t="s">
        <v>129</v>
      </c>
      <c r="HK181" s="2" t="s">
        <v>132</v>
      </c>
      <c r="HL181" s="2" t="s">
        <v>132</v>
      </c>
      <c r="HM181" s="2" t="s">
        <v>142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165</v>
      </c>
      <c r="HV181" s="2" t="s">
        <v>129</v>
      </c>
      <c r="HW181" s="2" t="s">
        <v>132</v>
      </c>
      <c r="HX181" s="2" t="s">
        <v>132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166</v>
      </c>
      <c r="II181" s="2" t="s">
        <v>1021</v>
      </c>
      <c r="IJ181" s="2" t="s">
        <v>132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166</v>
      </c>
      <c r="IU181" s="2" t="s">
        <v>1060</v>
      </c>
      <c r="IV181" s="2" t="s">
        <v>132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159</v>
      </c>
      <c r="JF181" s="2" t="s">
        <v>129</v>
      </c>
      <c r="JG181" s="2" t="s">
        <v>132</v>
      </c>
      <c r="JH181" s="2" t="s">
        <v>132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484</v>
      </c>
      <c r="JT181" s="2" t="s">
        <v>132</v>
      </c>
      <c r="JU181" s="2" t="s">
        <v>142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386</v>
      </c>
      <c r="KF181" s="2" t="s">
        <v>419</v>
      </c>
      <c r="KG181" s="2" t="s">
        <v>142</v>
      </c>
      <c r="KH181" s="2" t="s">
        <v>132</v>
      </c>
      <c r="KI181" s="4">
        <v>1</v>
      </c>
      <c r="KJ181" s="8">
        <v>71.28</v>
      </c>
      <c r="KK181" s="4"/>
      <c r="KL181" s="8"/>
      <c r="KM181" s="7"/>
      <c r="KN181" s="7"/>
      <c r="KO181" s="2" t="s">
        <v>140</v>
      </c>
      <c r="KP181" s="2" t="s">
        <v>166</v>
      </c>
      <c r="KQ181" s="2" t="s">
        <v>214</v>
      </c>
      <c r="KR181" s="2" t="s">
        <v>883</v>
      </c>
      <c r="KS181" s="2" t="s">
        <v>142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159</v>
      </c>
      <c r="LB181" s="2" t="s">
        <v>129</v>
      </c>
      <c r="LC181" s="2" t="s">
        <v>132</v>
      </c>
      <c r="LD181" s="2" t="s">
        <v>132</v>
      </c>
      <c r="LE181" s="2" t="s">
        <v>142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178</v>
      </c>
      <c r="LN181" s="2" t="s">
        <v>129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178</v>
      </c>
      <c r="LZ181" s="2" t="s">
        <v>166</v>
      </c>
      <c r="MA181" s="2" t="s">
        <v>132</v>
      </c>
      <c r="MB181" s="2" t="s">
        <v>132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159</v>
      </c>
      <c r="ML181" s="2" t="s">
        <v>129</v>
      </c>
      <c r="MM181" s="2" t="s">
        <v>132</v>
      </c>
      <c r="MN181" s="2" t="s">
        <v>132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178</v>
      </c>
      <c r="NV181" s="2" t="s">
        <v>129</v>
      </c>
      <c r="NW181" s="2" t="s">
        <v>132</v>
      </c>
      <c r="NX181" s="2" t="s">
        <v>132</v>
      </c>
      <c r="NY181" s="2" t="s">
        <v>142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178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181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132</v>
      </c>
      <c r="PR181" s="2" t="s">
        <v>132</v>
      </c>
      <c r="PS181" s="2" t="s">
        <v>132</v>
      </c>
      <c r="PT181" s="2" t="s">
        <v>132</v>
      </c>
      <c r="PU181" s="2" t="s">
        <v>132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178</v>
      </c>
      <c r="QD181" s="2" t="s">
        <v>129</v>
      </c>
      <c r="QE181" s="2" t="s">
        <v>132</v>
      </c>
      <c r="QF181" s="2" t="s">
        <v>132</v>
      </c>
      <c r="QG181" s="2" t="s">
        <v>142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178</v>
      </c>
      <c r="QP181" s="2" t="s">
        <v>129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178</v>
      </c>
      <c r="RN181" s="2" t="s">
        <v>129</v>
      </c>
      <c r="RO181" s="2" t="s">
        <v>132</v>
      </c>
      <c r="RP181" s="2" t="s">
        <v>132</v>
      </c>
      <c r="RQ181" s="2" t="s">
        <v>142</v>
      </c>
      <c r="RR181" s="2" t="s">
        <v>183</v>
      </c>
    </row>
    <row r="182">
      <c r="A182" s="2" t="s">
        <v>2537</v>
      </c>
      <c r="B182" s="2" t="s">
        <v>121</v>
      </c>
      <c r="C182" s="2" t="s">
        <v>122</v>
      </c>
      <c r="D182" s="2" t="s">
        <v>2442</v>
      </c>
      <c r="E182" s="2" t="s">
        <v>837</v>
      </c>
      <c r="F182" s="2" t="s">
        <v>2538</v>
      </c>
      <c r="G182" s="2" t="s">
        <v>2538</v>
      </c>
      <c r="H182" s="2" t="s">
        <v>2538</v>
      </c>
      <c r="I182" s="2" t="s">
        <v>2539</v>
      </c>
      <c r="J182" s="2" t="s">
        <v>127</v>
      </c>
      <c r="K182" s="2" t="s">
        <v>1381</v>
      </c>
      <c r="L182" s="3">
        <v>38.57</v>
      </c>
      <c r="M182" s="3">
        <v>40.5</v>
      </c>
      <c r="N182" s="3">
        <v>89.99</v>
      </c>
      <c r="O182" s="2" t="s">
        <v>727</v>
      </c>
      <c r="P182" s="2" t="s">
        <v>422</v>
      </c>
      <c r="Q182" s="2" t="s">
        <v>131</v>
      </c>
      <c r="R182" s="2" t="s">
        <v>132</v>
      </c>
      <c r="S182" s="2" t="s">
        <v>2540</v>
      </c>
      <c r="T182" s="2" t="s">
        <v>132</v>
      </c>
      <c r="U182" s="2" t="s">
        <v>134</v>
      </c>
      <c r="V182" s="2" t="s">
        <v>815</v>
      </c>
      <c r="W182" s="2" t="s">
        <v>247</v>
      </c>
      <c r="X182" s="2" t="s">
        <v>136</v>
      </c>
      <c r="Y182" s="2" t="s">
        <v>1244</v>
      </c>
      <c r="Z182" s="4"/>
      <c r="AA182" s="4">
        <f>=ROUNDDOWN({0},0)</f>
      </c>
      <c r="AB182" s="5">
        <v>0.1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69</v>
      </c>
      <c r="AQ182" s="8">
        <v>2778.67</v>
      </c>
      <c r="AR182" s="4">
        <v>47</v>
      </c>
      <c r="AS182" s="8">
        <v>2044.73</v>
      </c>
      <c r="AT182" s="7">
        <v>0.4681</v>
      </c>
      <c r="AU182" s="7">
        <v>0.3589</v>
      </c>
      <c r="AV182" s="4">
        <v>69</v>
      </c>
      <c r="AW182" s="8">
        <v>2778.67</v>
      </c>
      <c r="AX182" s="4">
        <v>47</v>
      </c>
      <c r="AY182" s="8">
        <v>2044.73</v>
      </c>
      <c r="AZ182" s="7">
        <v>0.4681</v>
      </c>
      <c r="BA182" s="7">
        <v>0.3589</v>
      </c>
      <c r="BB182" s="7">
        <v>1</v>
      </c>
      <c r="BC182" s="4">
        <v>69</v>
      </c>
      <c r="BD182" s="8">
        <v>2778.67</v>
      </c>
      <c r="BE182" s="4">
        <v>47</v>
      </c>
      <c r="BF182" s="8">
        <v>2044.73</v>
      </c>
      <c r="BG182" s="7">
        <v>0.4681</v>
      </c>
      <c r="BH182" s="7">
        <v>0.3589</v>
      </c>
      <c r="BI182" s="7">
        <v>1</v>
      </c>
      <c r="BJ182" s="4">
        <v>69</v>
      </c>
      <c r="BK182" s="8">
        <v>2778.67</v>
      </c>
      <c r="BL182" s="2" t="s">
        <v>2541</v>
      </c>
      <c r="BM182" s="7">
        <v>1</v>
      </c>
      <c r="BN182" s="7">
        <v>1</v>
      </c>
      <c r="BO182" s="4">
        <v>3</v>
      </c>
      <c r="BP182" s="8">
        <v>133.08</v>
      </c>
      <c r="BQ182" s="4">
        <v>1</v>
      </c>
      <c r="BR182" s="8">
        <v>44.36</v>
      </c>
      <c r="BS182" s="7">
        <v>2</v>
      </c>
      <c r="BT182" s="7">
        <v>2</v>
      </c>
      <c r="BU182" s="2" t="s">
        <v>140</v>
      </c>
      <c r="BV182" s="2" t="s">
        <v>166</v>
      </c>
      <c r="BW182" s="2" t="s">
        <v>132</v>
      </c>
      <c r="BX182" s="2" t="s">
        <v>882</v>
      </c>
      <c r="BY182" s="2" t="s">
        <v>142</v>
      </c>
      <c r="BZ182" s="2" t="s">
        <v>132</v>
      </c>
      <c r="CA182" s="4">
        <v>1</v>
      </c>
      <c r="CB182" s="8">
        <v>21.26</v>
      </c>
      <c r="CC182" s="4">
        <v>2</v>
      </c>
      <c r="CD182" s="8">
        <v>63.78</v>
      </c>
      <c r="CE182" s="7">
        <v>-0.5</v>
      </c>
      <c r="CF182" s="7">
        <v>-0.6667</v>
      </c>
      <c r="CG182" s="2" t="s">
        <v>140</v>
      </c>
      <c r="CH182" s="2" t="s">
        <v>166</v>
      </c>
      <c r="CI182" s="2" t="s">
        <v>1384</v>
      </c>
      <c r="CJ182" s="2" t="s">
        <v>774</v>
      </c>
      <c r="CK182" s="2" t="s">
        <v>183</v>
      </c>
      <c r="CL182" s="2" t="s">
        <v>132</v>
      </c>
      <c r="CM182" s="4">
        <v>28</v>
      </c>
      <c r="CN182" s="8">
        <v>1133.16</v>
      </c>
      <c r="CO182" s="4">
        <v>25</v>
      </c>
      <c r="CP182" s="8">
        <v>1123.45</v>
      </c>
      <c r="CQ182" s="7">
        <v>0.12</v>
      </c>
      <c r="CR182" s="7">
        <v>0.0086</v>
      </c>
      <c r="CS182" s="2" t="s">
        <v>140</v>
      </c>
      <c r="CT182" s="2" t="s">
        <v>166</v>
      </c>
      <c r="CU182" s="2" t="s">
        <v>1244</v>
      </c>
      <c r="CV182" s="2" t="s">
        <v>227</v>
      </c>
      <c r="CW182" s="2" t="s">
        <v>142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165</v>
      </c>
      <c r="DF182" s="2" t="s">
        <v>166</v>
      </c>
      <c r="DG182" s="2" t="s">
        <v>132</v>
      </c>
      <c r="DH182" s="2" t="s">
        <v>132</v>
      </c>
      <c r="DI182" s="2" t="s">
        <v>142</v>
      </c>
      <c r="DJ182" s="2" t="s">
        <v>132</v>
      </c>
      <c r="DK182" s="4">
        <v>4</v>
      </c>
      <c r="DL182" s="8">
        <v>169.72</v>
      </c>
      <c r="DM182" s="4">
        <v>1</v>
      </c>
      <c r="DN182" s="8">
        <v>42.43</v>
      </c>
      <c r="DO182" s="7">
        <v>3</v>
      </c>
      <c r="DP182" s="7">
        <v>3</v>
      </c>
      <c r="DQ182" s="2" t="s">
        <v>140</v>
      </c>
      <c r="DR182" s="2" t="s">
        <v>166</v>
      </c>
      <c r="DS182" s="2" t="s">
        <v>776</v>
      </c>
      <c r="DT182" s="2" t="s">
        <v>431</v>
      </c>
      <c r="DU182" s="2" t="s">
        <v>142</v>
      </c>
      <c r="DV182" s="2" t="s">
        <v>132</v>
      </c>
      <c r="DW182" s="4">
        <v>3</v>
      </c>
      <c r="DX182" s="8">
        <v>66.84</v>
      </c>
      <c r="DY182" s="4">
        <v>2</v>
      </c>
      <c r="DZ182" s="8">
        <v>66.83</v>
      </c>
      <c r="EA182" s="7">
        <v>0.5</v>
      </c>
      <c r="EB182" s="7">
        <v>0.0001</v>
      </c>
      <c r="EC182" s="2" t="s">
        <v>140</v>
      </c>
      <c r="ED182" s="2" t="s">
        <v>166</v>
      </c>
      <c r="EE182" s="2" t="s">
        <v>913</v>
      </c>
      <c r="EF182" s="2" t="s">
        <v>2434</v>
      </c>
      <c r="EG182" s="2" t="s">
        <v>142</v>
      </c>
      <c r="EH182" s="2" t="s">
        <v>132</v>
      </c>
      <c r="EI182" s="4">
        <v>13</v>
      </c>
      <c r="EJ182" s="8">
        <v>579.15</v>
      </c>
      <c r="EK182" s="4">
        <v>9</v>
      </c>
      <c r="EL182" s="8">
        <v>400.95</v>
      </c>
      <c r="EM182" s="7">
        <v>0.4444</v>
      </c>
      <c r="EN182" s="7">
        <v>0.4444</v>
      </c>
      <c r="EO182" s="2" t="s">
        <v>140</v>
      </c>
      <c r="EP182" s="2" t="s">
        <v>166</v>
      </c>
      <c r="EQ182" s="2" t="s">
        <v>261</v>
      </c>
      <c r="ER182" s="2" t="s">
        <v>2542</v>
      </c>
      <c r="ES182" s="2" t="s">
        <v>142</v>
      </c>
      <c r="ET182" s="2" t="s">
        <v>132</v>
      </c>
      <c r="EU182" s="4">
        <v>7</v>
      </c>
      <c r="EV182" s="8">
        <v>297.64</v>
      </c>
      <c r="EW182" s="4"/>
      <c r="EX182" s="8"/>
      <c r="EY182" s="7"/>
      <c r="EZ182" s="7"/>
      <c r="FA182" s="2" t="s">
        <v>140</v>
      </c>
      <c r="FB182" s="2" t="s">
        <v>166</v>
      </c>
      <c r="FC182" s="2" t="s">
        <v>154</v>
      </c>
      <c r="FD182" s="2" t="s">
        <v>2543</v>
      </c>
      <c r="FE182" s="2" t="s">
        <v>142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178</v>
      </c>
      <c r="FN182" s="2" t="s">
        <v>166</v>
      </c>
      <c r="FO182" s="2" t="s">
        <v>132</v>
      </c>
      <c r="FP182" s="2" t="s">
        <v>132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178</v>
      </c>
      <c r="FZ182" s="2" t="s">
        <v>166</v>
      </c>
      <c r="GA182" s="2" t="s">
        <v>132</v>
      </c>
      <c r="GB182" s="2" t="s">
        <v>132</v>
      </c>
      <c r="GC182" s="2" t="s">
        <v>142</v>
      </c>
      <c r="GD182" s="2" t="s">
        <v>132</v>
      </c>
      <c r="GE182" s="4">
        <v>6</v>
      </c>
      <c r="GF182" s="8">
        <v>255.12</v>
      </c>
      <c r="GG182" s="4">
        <v>2</v>
      </c>
      <c r="GH182" s="8">
        <v>85.04</v>
      </c>
      <c r="GI182" s="7">
        <v>2</v>
      </c>
      <c r="GJ182" s="7">
        <v>2</v>
      </c>
      <c r="GK182" s="2" t="s">
        <v>140</v>
      </c>
      <c r="GL182" s="2" t="s">
        <v>166</v>
      </c>
      <c r="GM182" s="2" t="s">
        <v>205</v>
      </c>
      <c r="GN182" s="2" t="s">
        <v>2486</v>
      </c>
      <c r="GO182" s="2" t="s">
        <v>142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178</v>
      </c>
      <c r="GX182" s="2" t="s">
        <v>166</v>
      </c>
      <c r="GY182" s="2" t="s">
        <v>132</v>
      </c>
      <c r="GZ182" s="2" t="s">
        <v>132</v>
      </c>
      <c r="HA182" s="2" t="s">
        <v>142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181</v>
      </c>
      <c r="HJ182" s="2" t="s">
        <v>166</v>
      </c>
      <c r="HK182" s="2" t="s">
        <v>132</v>
      </c>
      <c r="HL182" s="2" t="s">
        <v>132</v>
      </c>
      <c r="HM182" s="2" t="s">
        <v>142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178</v>
      </c>
      <c r="HV182" s="2" t="s">
        <v>166</v>
      </c>
      <c r="HW182" s="2" t="s">
        <v>132</v>
      </c>
      <c r="HX182" s="2" t="s">
        <v>132</v>
      </c>
      <c r="HY182" s="2" t="s">
        <v>142</v>
      </c>
      <c r="HZ182" s="2" t="s">
        <v>132</v>
      </c>
      <c r="IA182" s="4">
        <v>3</v>
      </c>
      <c r="IB182" s="8">
        <v>78.96</v>
      </c>
      <c r="IC182" s="4">
        <v>1</v>
      </c>
      <c r="ID182" s="8">
        <v>40.5</v>
      </c>
      <c r="IE182" s="7">
        <v>2</v>
      </c>
      <c r="IF182" s="7">
        <v>0.9496</v>
      </c>
      <c r="IG182" s="2" t="s">
        <v>140</v>
      </c>
      <c r="IH182" s="2" t="s">
        <v>166</v>
      </c>
      <c r="II182" s="2" t="s">
        <v>780</v>
      </c>
      <c r="IJ182" s="2" t="s">
        <v>2544</v>
      </c>
      <c r="IK182" s="2" t="s">
        <v>142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178</v>
      </c>
      <c r="IT182" s="2" t="s">
        <v>166</v>
      </c>
      <c r="IU182" s="2" t="s">
        <v>132</v>
      </c>
      <c r="IV182" s="2" t="s">
        <v>132</v>
      </c>
      <c r="IW182" s="2" t="s">
        <v>142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178</v>
      </c>
      <c r="JF182" s="2" t="s">
        <v>166</v>
      </c>
      <c r="JG182" s="2" t="s">
        <v>132</v>
      </c>
      <c r="JH182" s="2" t="s">
        <v>132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166</v>
      </c>
      <c r="JS182" s="2" t="s">
        <v>750</v>
      </c>
      <c r="JT182" s="2" t="s">
        <v>132</v>
      </c>
      <c r="JU182" s="2" t="s">
        <v>142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166</v>
      </c>
      <c r="KE182" s="2" t="s">
        <v>1374</v>
      </c>
      <c r="KF182" s="2" t="s">
        <v>633</v>
      </c>
      <c r="KG182" s="2" t="s">
        <v>142</v>
      </c>
      <c r="KH182" s="2" t="s">
        <v>132</v>
      </c>
      <c r="KI182" s="4">
        <v>1</v>
      </c>
      <c r="KJ182" s="8">
        <v>43.74</v>
      </c>
      <c r="KK182" s="4">
        <v>1</v>
      </c>
      <c r="KL182" s="8">
        <v>43.74</v>
      </c>
      <c r="KM182" s="7"/>
      <c r="KN182" s="7"/>
      <c r="KO182" s="2" t="s">
        <v>140</v>
      </c>
      <c r="KP182" s="2" t="s">
        <v>166</v>
      </c>
      <c r="KQ182" s="2" t="s">
        <v>575</v>
      </c>
      <c r="KR182" s="2" t="s">
        <v>762</v>
      </c>
      <c r="KS182" s="2" t="s">
        <v>142</v>
      </c>
      <c r="KT182" s="2" t="s">
        <v>132</v>
      </c>
      <c r="KU182" s="4"/>
      <c r="KV182" s="8"/>
      <c r="KW182" s="4">
        <v>3</v>
      </c>
      <c r="KX182" s="8">
        <v>133.65</v>
      </c>
      <c r="KY182" s="7">
        <v>-1</v>
      </c>
      <c r="KZ182" s="7">
        <v>-1</v>
      </c>
      <c r="LA182" s="2" t="s">
        <v>140</v>
      </c>
      <c r="LB182" s="2" t="s">
        <v>166</v>
      </c>
      <c r="LC182" s="2" t="s">
        <v>273</v>
      </c>
      <c r="LD182" s="2" t="s">
        <v>1554</v>
      </c>
      <c r="LE182" s="2" t="s">
        <v>142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178</v>
      </c>
      <c r="LN182" s="2" t="s">
        <v>166</v>
      </c>
      <c r="LO182" s="2" t="s">
        <v>132</v>
      </c>
      <c r="LP182" s="2" t="s">
        <v>132</v>
      </c>
      <c r="LQ182" s="2" t="s">
        <v>142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178</v>
      </c>
      <c r="LZ182" s="2" t="s">
        <v>166</v>
      </c>
      <c r="MA182" s="2" t="s">
        <v>132</v>
      </c>
      <c r="MB182" s="2" t="s">
        <v>132</v>
      </c>
      <c r="MC182" s="2" t="s">
        <v>142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159</v>
      </c>
      <c r="ML182" s="2" t="s">
        <v>166</v>
      </c>
      <c r="MM182" s="2" t="s">
        <v>132</v>
      </c>
      <c r="MN182" s="2" t="s">
        <v>132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178</v>
      </c>
      <c r="NV182" s="2" t="s">
        <v>166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132</v>
      </c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181</v>
      </c>
      <c r="OT182" s="2" t="s">
        <v>166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181</v>
      </c>
      <c r="PF182" s="2" t="s">
        <v>166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178</v>
      </c>
      <c r="PR182" s="2" t="s">
        <v>166</v>
      </c>
      <c r="PS182" s="2" t="s">
        <v>132</v>
      </c>
      <c r="PT182" s="2" t="s">
        <v>132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178</v>
      </c>
      <c r="RB182" s="2" t="s">
        <v>166</v>
      </c>
      <c r="RC182" s="2" t="s">
        <v>132</v>
      </c>
      <c r="RD182" s="2" t="s">
        <v>132</v>
      </c>
      <c r="RE182" s="2" t="s">
        <v>142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178</v>
      </c>
      <c r="RN182" s="2" t="s">
        <v>166</v>
      </c>
      <c r="RO182" s="2" t="s">
        <v>132</v>
      </c>
      <c r="RP182" s="2" t="s">
        <v>132</v>
      </c>
      <c r="RQ182" s="2" t="s">
        <v>142</v>
      </c>
      <c r="RR182" s="2" t="s">
        <v>183</v>
      </c>
    </row>
    <row r="183">
      <c r="A183" s="2" t="s">
        <v>2545</v>
      </c>
      <c r="B183" s="2" t="s">
        <v>121</v>
      </c>
      <c r="C183" s="2" t="s">
        <v>122</v>
      </c>
      <c r="D183" s="2" t="s">
        <v>2442</v>
      </c>
      <c r="E183" s="2" t="s">
        <v>837</v>
      </c>
      <c r="F183" s="2" t="s">
        <v>2546</v>
      </c>
      <c r="G183" s="2" t="s">
        <v>2546</v>
      </c>
      <c r="H183" s="2" t="s">
        <v>2546</v>
      </c>
      <c r="I183" s="2" t="s">
        <v>2547</v>
      </c>
      <c r="J183" s="2" t="s">
        <v>127</v>
      </c>
      <c r="K183" s="2" t="s">
        <v>974</v>
      </c>
      <c r="L183" s="3">
        <v>33.85</v>
      </c>
      <c r="M183" s="3">
        <v>35.54</v>
      </c>
      <c r="N183" s="3">
        <v>79.99</v>
      </c>
      <c r="O183" s="2" t="s">
        <v>421</v>
      </c>
      <c r="P183" s="2" t="s">
        <v>422</v>
      </c>
      <c r="Q183" s="2" t="s">
        <v>131</v>
      </c>
      <c r="R183" s="2" t="s">
        <v>132</v>
      </c>
      <c r="S183" s="2" t="s">
        <v>2548</v>
      </c>
      <c r="T183" s="2" t="s">
        <v>132</v>
      </c>
      <c r="U183" s="2" t="s">
        <v>134</v>
      </c>
      <c r="V183" s="2" t="s">
        <v>2473</v>
      </c>
      <c r="W183" s="2" t="s">
        <v>247</v>
      </c>
      <c r="X183" s="2" t="s">
        <v>1079</v>
      </c>
      <c r="Y183" s="2" t="s">
        <v>2549</v>
      </c>
      <c r="Z183" s="4"/>
      <c r="AA183" s="4">
        <f>=ROUNDDOWN({0},0)</f>
      </c>
      <c r="AB183" s="5">
        <v>2.4</v>
      </c>
      <c r="AC183" s="2" t="s">
        <v>132</v>
      </c>
      <c r="AD183" s="4"/>
      <c r="AE183" s="4"/>
      <c r="AF183" s="6">
        <v>63</v>
      </c>
      <c r="AG183" s="6"/>
      <c r="AH183" s="7">
        <v>0.9205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77</v>
      </c>
      <c r="AQ183" s="8">
        <v>2766.19</v>
      </c>
      <c r="AR183" s="4">
        <v>76</v>
      </c>
      <c r="AS183" s="8">
        <v>2603.13</v>
      </c>
      <c r="AT183" s="7">
        <v>0.0132</v>
      </c>
      <c r="AU183" s="7">
        <v>0.0626</v>
      </c>
      <c r="AV183" s="4">
        <v>77</v>
      </c>
      <c r="AW183" s="8">
        <v>2766.19</v>
      </c>
      <c r="AX183" s="4">
        <v>76</v>
      </c>
      <c r="AY183" s="8">
        <v>2603.13</v>
      </c>
      <c r="AZ183" s="7">
        <v>0.0132</v>
      </c>
      <c r="BA183" s="7">
        <v>0.0626</v>
      </c>
      <c r="BB183" s="7">
        <v>1</v>
      </c>
      <c r="BC183" s="4">
        <v>77</v>
      </c>
      <c r="BD183" s="8">
        <v>2766.19</v>
      </c>
      <c r="BE183" s="4">
        <v>76</v>
      </c>
      <c r="BF183" s="8">
        <v>2603.13</v>
      </c>
      <c r="BG183" s="7">
        <v>0.0132</v>
      </c>
      <c r="BH183" s="7">
        <v>0.0626</v>
      </c>
      <c r="BI183" s="7">
        <v>1</v>
      </c>
      <c r="BJ183" s="4">
        <v>77</v>
      </c>
      <c r="BK183" s="8">
        <v>2766.19</v>
      </c>
      <c r="BL183" s="2" t="s">
        <v>2550</v>
      </c>
      <c r="BM183" s="7">
        <v>1</v>
      </c>
      <c r="BN183" s="7">
        <v>1</v>
      </c>
      <c r="BO183" s="4">
        <v>6</v>
      </c>
      <c r="BP183" s="8">
        <v>233.58</v>
      </c>
      <c r="BQ183" s="4">
        <v>1</v>
      </c>
      <c r="BR183" s="8">
        <v>38.93</v>
      </c>
      <c r="BS183" s="7">
        <v>5</v>
      </c>
      <c r="BT183" s="7">
        <v>5</v>
      </c>
      <c r="BU183" s="2" t="s">
        <v>140</v>
      </c>
      <c r="BV183" s="2" t="s">
        <v>166</v>
      </c>
      <c r="BW183" s="2" t="s">
        <v>132</v>
      </c>
      <c r="BX183" s="2" t="s">
        <v>132</v>
      </c>
      <c r="BY183" s="2" t="s">
        <v>142</v>
      </c>
      <c r="BZ183" s="2" t="s">
        <v>132</v>
      </c>
      <c r="CA183" s="4">
        <v>8</v>
      </c>
      <c r="CB183" s="8">
        <v>159.93</v>
      </c>
      <c r="CC183" s="4">
        <v>21</v>
      </c>
      <c r="CD183" s="8">
        <v>593.52</v>
      </c>
      <c r="CE183" s="7">
        <v>-0.619</v>
      </c>
      <c r="CF183" s="7">
        <v>-0.7305</v>
      </c>
      <c r="CG183" s="2" t="s">
        <v>140</v>
      </c>
      <c r="CH183" s="2" t="s">
        <v>166</v>
      </c>
      <c r="CI183" s="2" t="s">
        <v>462</v>
      </c>
      <c r="CJ183" s="2" t="s">
        <v>274</v>
      </c>
      <c r="CK183" s="2" t="s">
        <v>183</v>
      </c>
      <c r="CL183" s="2" t="s">
        <v>132</v>
      </c>
      <c r="CM183" s="4">
        <v>25</v>
      </c>
      <c r="CN183" s="8">
        <v>1027.36</v>
      </c>
      <c r="CO183" s="4">
        <v>16</v>
      </c>
      <c r="CP183" s="8">
        <v>684.33</v>
      </c>
      <c r="CQ183" s="7">
        <v>0.5625</v>
      </c>
      <c r="CR183" s="7">
        <v>0.5013</v>
      </c>
      <c r="CS183" s="2" t="s">
        <v>140</v>
      </c>
      <c r="CT183" s="2" t="s">
        <v>166</v>
      </c>
      <c r="CU183" s="2" t="s">
        <v>450</v>
      </c>
      <c r="CV183" s="2" t="s">
        <v>966</v>
      </c>
      <c r="CW183" s="2" t="s">
        <v>142</v>
      </c>
      <c r="CX183" s="2" t="s">
        <v>132</v>
      </c>
      <c r="CY183" s="4">
        <v>12</v>
      </c>
      <c r="CZ183" s="8">
        <v>447.84</v>
      </c>
      <c r="DA183" s="4">
        <v>7</v>
      </c>
      <c r="DB183" s="8">
        <v>261.24</v>
      </c>
      <c r="DC183" s="7">
        <v>0.7143</v>
      </c>
      <c r="DD183" s="7">
        <v>0.7143</v>
      </c>
      <c r="DE183" s="2" t="s">
        <v>140</v>
      </c>
      <c r="DF183" s="2" t="s">
        <v>166</v>
      </c>
      <c r="DG183" s="2" t="s">
        <v>747</v>
      </c>
      <c r="DH183" s="2" t="s">
        <v>2551</v>
      </c>
      <c r="DI183" s="2" t="s">
        <v>142</v>
      </c>
      <c r="DJ183" s="2" t="s">
        <v>132</v>
      </c>
      <c r="DK183" s="4"/>
      <c r="DL183" s="8"/>
      <c r="DM183" s="4">
        <v>2</v>
      </c>
      <c r="DN183" s="8">
        <v>79.62</v>
      </c>
      <c r="DO183" s="7">
        <v>-1</v>
      </c>
      <c r="DP183" s="7">
        <v>-1</v>
      </c>
      <c r="DQ183" s="2" t="s">
        <v>140</v>
      </c>
      <c r="DR183" s="2" t="s">
        <v>166</v>
      </c>
      <c r="DS183" s="2" t="s">
        <v>355</v>
      </c>
      <c r="DT183" s="2" t="s">
        <v>2552</v>
      </c>
      <c r="DU183" s="2" t="s">
        <v>142</v>
      </c>
      <c r="DV183" s="2" t="s">
        <v>132</v>
      </c>
      <c r="DW183" s="4">
        <v>4</v>
      </c>
      <c r="DX183" s="8">
        <v>78.2</v>
      </c>
      <c r="DY183" s="4">
        <v>3</v>
      </c>
      <c r="DZ183" s="8">
        <v>97.75</v>
      </c>
      <c r="EA183" s="7">
        <v>0.3333</v>
      </c>
      <c r="EB183" s="7">
        <v>-0.2</v>
      </c>
      <c r="EC183" s="2" t="s">
        <v>140</v>
      </c>
      <c r="ED183" s="2" t="s">
        <v>166</v>
      </c>
      <c r="EE183" s="2" t="s">
        <v>2553</v>
      </c>
      <c r="EF183" s="2" t="s">
        <v>459</v>
      </c>
      <c r="EG183" s="2" t="s">
        <v>142</v>
      </c>
      <c r="EH183" s="2" t="s">
        <v>132</v>
      </c>
      <c r="EI183" s="4">
        <v>7</v>
      </c>
      <c r="EJ183" s="8">
        <v>273.7</v>
      </c>
      <c r="EK183" s="4">
        <v>9</v>
      </c>
      <c r="EL183" s="8">
        <v>351.9</v>
      </c>
      <c r="EM183" s="7">
        <v>-0.2222</v>
      </c>
      <c r="EN183" s="7">
        <v>-0.2222</v>
      </c>
      <c r="EO183" s="2" t="s">
        <v>140</v>
      </c>
      <c r="EP183" s="2" t="s">
        <v>166</v>
      </c>
      <c r="EQ183" s="2" t="s">
        <v>261</v>
      </c>
      <c r="ER183" s="2" t="s">
        <v>374</v>
      </c>
      <c r="ES183" s="2" t="s">
        <v>142</v>
      </c>
      <c r="ET183" s="2" t="s">
        <v>132</v>
      </c>
      <c r="EU183" s="4">
        <v>10</v>
      </c>
      <c r="EV183" s="8">
        <v>373.2</v>
      </c>
      <c r="EW183" s="4">
        <v>6</v>
      </c>
      <c r="EX183" s="8">
        <v>223.92</v>
      </c>
      <c r="EY183" s="7">
        <v>0.6667</v>
      </c>
      <c r="EZ183" s="7">
        <v>0.6667</v>
      </c>
      <c r="FA183" s="2" t="s">
        <v>140</v>
      </c>
      <c r="FB183" s="2" t="s">
        <v>166</v>
      </c>
      <c r="FC183" s="2" t="s">
        <v>154</v>
      </c>
      <c r="FD183" s="2" t="s">
        <v>2554</v>
      </c>
      <c r="FE183" s="2" t="s">
        <v>142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178</v>
      </c>
      <c r="FN183" s="2" t="s">
        <v>166</v>
      </c>
      <c r="FO183" s="2" t="s">
        <v>132</v>
      </c>
      <c r="FP183" s="2" t="s">
        <v>132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178</v>
      </c>
      <c r="FZ183" s="2" t="s">
        <v>166</v>
      </c>
      <c r="GA183" s="2" t="s">
        <v>132</v>
      </c>
      <c r="GB183" s="2" t="s">
        <v>132</v>
      </c>
      <c r="GC183" s="2" t="s">
        <v>142</v>
      </c>
      <c r="GD183" s="2" t="s">
        <v>132</v>
      </c>
      <c r="GE183" s="4">
        <v>4</v>
      </c>
      <c r="GF183" s="8">
        <v>149.28</v>
      </c>
      <c r="GG183" s="4">
        <v>1</v>
      </c>
      <c r="GH183" s="8">
        <v>37.32</v>
      </c>
      <c r="GI183" s="7">
        <v>3</v>
      </c>
      <c r="GJ183" s="7">
        <v>3</v>
      </c>
      <c r="GK183" s="2" t="s">
        <v>140</v>
      </c>
      <c r="GL183" s="2" t="s">
        <v>166</v>
      </c>
      <c r="GM183" s="2" t="s">
        <v>205</v>
      </c>
      <c r="GN183" s="2" t="s">
        <v>232</v>
      </c>
      <c r="GO183" s="2" t="s">
        <v>183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178</v>
      </c>
      <c r="GX183" s="2" t="s">
        <v>166</v>
      </c>
      <c r="GY183" s="2" t="s">
        <v>132</v>
      </c>
      <c r="GZ183" s="2" t="s">
        <v>132</v>
      </c>
      <c r="HA183" s="2" t="s">
        <v>142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181</v>
      </c>
      <c r="HJ183" s="2" t="s">
        <v>166</v>
      </c>
      <c r="HK183" s="2" t="s">
        <v>132</v>
      </c>
      <c r="HL183" s="2" t="s">
        <v>132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166</v>
      </c>
      <c r="HW183" s="2" t="s">
        <v>545</v>
      </c>
      <c r="HX183" s="2" t="s">
        <v>132</v>
      </c>
      <c r="HY183" s="2" t="s">
        <v>142</v>
      </c>
      <c r="HZ183" s="2" t="s">
        <v>132</v>
      </c>
      <c r="IA183" s="4">
        <v>1</v>
      </c>
      <c r="IB183" s="8">
        <v>23.1</v>
      </c>
      <c r="IC183" s="4"/>
      <c r="ID183" s="8"/>
      <c r="IE183" s="7"/>
      <c r="IF183" s="7"/>
      <c r="IG183" s="2" t="s">
        <v>140</v>
      </c>
      <c r="IH183" s="2" t="s">
        <v>166</v>
      </c>
      <c r="II183" s="2" t="s">
        <v>259</v>
      </c>
      <c r="IJ183" s="2" t="s">
        <v>1891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178</v>
      </c>
      <c r="IT183" s="2" t="s">
        <v>166</v>
      </c>
      <c r="IU183" s="2" t="s">
        <v>132</v>
      </c>
      <c r="IV183" s="2" t="s">
        <v>132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178</v>
      </c>
      <c r="JF183" s="2" t="s">
        <v>166</v>
      </c>
      <c r="JG183" s="2" t="s">
        <v>132</v>
      </c>
      <c r="JH183" s="2" t="s">
        <v>132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166</v>
      </c>
      <c r="JS183" s="2" t="s">
        <v>550</v>
      </c>
      <c r="JT183" s="2" t="s">
        <v>132</v>
      </c>
      <c r="JU183" s="2" t="s">
        <v>142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166</v>
      </c>
      <c r="KE183" s="2" t="s">
        <v>747</v>
      </c>
      <c r="KF183" s="2" t="s">
        <v>132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178</v>
      </c>
      <c r="KP183" s="2" t="s">
        <v>166</v>
      </c>
      <c r="KQ183" s="2" t="s">
        <v>132</v>
      </c>
      <c r="KR183" s="2" t="s">
        <v>132</v>
      </c>
      <c r="KS183" s="2" t="s">
        <v>142</v>
      </c>
      <c r="KT183" s="2" t="s">
        <v>132</v>
      </c>
      <c r="KU183" s="4"/>
      <c r="KV183" s="8"/>
      <c r="KW183" s="4">
        <v>10</v>
      </c>
      <c r="KX183" s="8">
        <v>234.6</v>
      </c>
      <c r="KY183" s="7">
        <v>-1</v>
      </c>
      <c r="KZ183" s="7">
        <v>-1</v>
      </c>
      <c r="LA183" s="2" t="s">
        <v>140</v>
      </c>
      <c r="LB183" s="2" t="s">
        <v>166</v>
      </c>
      <c r="LC183" s="2" t="s">
        <v>273</v>
      </c>
      <c r="LD183" s="2" t="s">
        <v>197</v>
      </c>
      <c r="LE183" s="2" t="s">
        <v>183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178</v>
      </c>
      <c r="LN183" s="2" t="s">
        <v>166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178</v>
      </c>
      <c r="LZ183" s="2" t="s">
        <v>166</v>
      </c>
      <c r="MA183" s="2" t="s">
        <v>132</v>
      </c>
      <c r="MB183" s="2" t="s">
        <v>132</v>
      </c>
      <c r="MC183" s="2" t="s">
        <v>142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159</v>
      </c>
      <c r="ML183" s="2" t="s">
        <v>166</v>
      </c>
      <c r="MM183" s="2" t="s">
        <v>132</v>
      </c>
      <c r="MN183" s="2" t="s">
        <v>132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178</v>
      </c>
      <c r="NV183" s="2" t="s">
        <v>166</v>
      </c>
      <c r="NW183" s="2" t="s">
        <v>132</v>
      </c>
      <c r="NX183" s="2" t="s">
        <v>132</v>
      </c>
      <c r="NY183" s="2" t="s">
        <v>142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132</v>
      </c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181</v>
      </c>
      <c r="OT183" s="2" t="s">
        <v>166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181</v>
      </c>
      <c r="PF183" s="2" t="s">
        <v>166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178</v>
      </c>
      <c r="PR183" s="2" t="s">
        <v>166</v>
      </c>
      <c r="PS183" s="2" t="s">
        <v>132</v>
      </c>
      <c r="PT183" s="2" t="s">
        <v>132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178</v>
      </c>
      <c r="RB183" s="2" t="s">
        <v>166</v>
      </c>
      <c r="RC183" s="2" t="s">
        <v>132</v>
      </c>
      <c r="RD183" s="2" t="s">
        <v>132</v>
      </c>
      <c r="RE183" s="2" t="s">
        <v>142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178</v>
      </c>
      <c r="RN183" s="2" t="s">
        <v>166</v>
      </c>
      <c r="RO183" s="2" t="s">
        <v>132</v>
      </c>
      <c r="RP183" s="2" t="s">
        <v>132</v>
      </c>
      <c r="RQ183" s="2" t="s">
        <v>142</v>
      </c>
      <c r="RR183" s="2" t="s">
        <v>132</v>
      </c>
    </row>
    <row r="184">
      <c r="A184" s="2" t="s">
        <v>2555</v>
      </c>
      <c r="B184" s="2" t="s">
        <v>121</v>
      </c>
      <c r="C184" s="2" t="s">
        <v>122</v>
      </c>
      <c r="D184" s="2" t="s">
        <v>2442</v>
      </c>
      <c r="E184" s="2" t="s">
        <v>837</v>
      </c>
      <c r="F184" s="2" t="s">
        <v>2556</v>
      </c>
      <c r="G184" s="2" t="s">
        <v>2556</v>
      </c>
      <c r="H184" s="2" t="s">
        <v>2556</v>
      </c>
      <c r="I184" s="2" t="s">
        <v>2557</v>
      </c>
      <c r="J184" s="2" t="s">
        <v>127</v>
      </c>
      <c r="K184" s="2" t="s">
        <v>1381</v>
      </c>
      <c r="L184" s="3">
        <v>32.38</v>
      </c>
      <c r="M184" s="3">
        <v>34</v>
      </c>
      <c r="N184" s="3">
        <v>67.99</v>
      </c>
      <c r="O184" s="2" t="s">
        <v>129</v>
      </c>
      <c r="P184" s="2" t="s">
        <v>422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468</v>
      </c>
      <c r="V184" s="2" t="s">
        <v>815</v>
      </c>
      <c r="W184" s="2" t="s">
        <v>136</v>
      </c>
      <c r="X184" s="2" t="s">
        <v>247</v>
      </c>
      <c r="Y184" s="2" t="s">
        <v>212</v>
      </c>
      <c r="Z184" s="4">
        <v>40</v>
      </c>
      <c r="AA184" s="4">
        <f>=ROUNDDOWN(21.0526315789474,0)</f>
      </c>
      <c r="AB184" s="5">
        <v>1.9</v>
      </c>
      <c r="AC184" s="2" t="s">
        <v>132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18</v>
      </c>
      <c r="AQ184" s="8">
        <v>671.6</v>
      </c>
      <c r="AR184" s="4"/>
      <c r="AS184" s="8"/>
      <c r="AT184" s="7"/>
      <c r="AU184" s="7"/>
      <c r="AV184" s="4">
        <v>18</v>
      </c>
      <c r="AW184" s="8">
        <v>671.6</v>
      </c>
      <c r="AX184" s="4"/>
      <c r="AY184" s="8"/>
      <c r="AZ184" s="7"/>
      <c r="BA184" s="7"/>
      <c r="BB184" s="7">
        <v>1</v>
      </c>
      <c r="BC184" s="4">
        <v>18</v>
      </c>
      <c r="BD184" s="8">
        <v>671.6</v>
      </c>
      <c r="BE184" s="4"/>
      <c r="BF184" s="8"/>
      <c r="BG184" s="7"/>
      <c r="BH184" s="7"/>
      <c r="BI184" s="7">
        <v>1</v>
      </c>
      <c r="BJ184" s="4">
        <v>18</v>
      </c>
      <c r="BK184" s="8">
        <v>671.6</v>
      </c>
      <c r="BL184" s="2" t="s">
        <v>2558</v>
      </c>
      <c r="BM184" s="7">
        <v>1</v>
      </c>
      <c r="BN184" s="7">
        <v>1</v>
      </c>
      <c r="BO184" s="4">
        <v>1</v>
      </c>
      <c r="BP184" s="8">
        <v>37.24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2374</v>
      </c>
      <c r="BY184" s="2" t="s">
        <v>142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140</v>
      </c>
      <c r="CH184" s="2" t="s">
        <v>129</v>
      </c>
      <c r="CI184" s="2" t="s">
        <v>2559</v>
      </c>
      <c r="CJ184" s="2" t="s">
        <v>306</v>
      </c>
      <c r="CK184" s="2" t="s">
        <v>142</v>
      </c>
      <c r="CL184" s="2" t="s">
        <v>132</v>
      </c>
      <c r="CM184" s="4">
        <v>7</v>
      </c>
      <c r="CN184" s="8">
        <v>261.96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2560</v>
      </c>
      <c r="CV184" s="2" t="s">
        <v>2561</v>
      </c>
      <c r="CW184" s="2" t="s">
        <v>142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165</v>
      </c>
      <c r="DF184" s="2" t="s">
        <v>129</v>
      </c>
      <c r="DG184" s="2" t="s">
        <v>132</v>
      </c>
      <c r="DH184" s="2" t="s">
        <v>132</v>
      </c>
      <c r="DI184" s="2" t="s">
        <v>142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140</v>
      </c>
      <c r="DR184" s="2" t="s">
        <v>129</v>
      </c>
      <c r="DS184" s="2" t="s">
        <v>2562</v>
      </c>
      <c r="DT184" s="2" t="s">
        <v>2563</v>
      </c>
      <c r="DU184" s="2" t="s">
        <v>142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140</v>
      </c>
      <c r="ED184" s="2" t="s">
        <v>129</v>
      </c>
      <c r="EE184" s="2" t="s">
        <v>2564</v>
      </c>
      <c r="EF184" s="2" t="s">
        <v>132</v>
      </c>
      <c r="EG184" s="2" t="s">
        <v>142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375</v>
      </c>
      <c r="ER184" s="2" t="s">
        <v>1519</v>
      </c>
      <c r="ES184" s="2" t="s">
        <v>142</v>
      </c>
      <c r="ET184" s="2" t="s">
        <v>132</v>
      </c>
      <c r="EU184" s="4">
        <v>3</v>
      </c>
      <c r="EV184" s="8">
        <v>125.97</v>
      </c>
      <c r="EW184" s="4"/>
      <c r="EX184" s="8"/>
      <c r="EY184" s="7"/>
      <c r="EZ184" s="7"/>
      <c r="FA184" s="2" t="s">
        <v>140</v>
      </c>
      <c r="FB184" s="2" t="s">
        <v>129</v>
      </c>
      <c r="FC184" s="2" t="s">
        <v>1058</v>
      </c>
      <c r="FD184" s="2" t="s">
        <v>861</v>
      </c>
      <c r="FE184" s="2" t="s">
        <v>142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129</v>
      </c>
      <c r="FO184" s="2" t="s">
        <v>156</v>
      </c>
      <c r="FP184" s="2" t="s">
        <v>132</v>
      </c>
      <c r="FQ184" s="2" t="s">
        <v>142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178</v>
      </c>
      <c r="FZ184" s="2" t="s">
        <v>129</v>
      </c>
      <c r="GA184" s="2" t="s">
        <v>132</v>
      </c>
      <c r="GB184" s="2" t="s">
        <v>132</v>
      </c>
      <c r="GC184" s="2" t="s">
        <v>142</v>
      </c>
      <c r="GD184" s="2" t="s">
        <v>132</v>
      </c>
      <c r="GE184" s="4">
        <v>5</v>
      </c>
      <c r="GF184" s="8">
        <v>178.45</v>
      </c>
      <c r="GG184" s="4"/>
      <c r="GH184" s="8"/>
      <c r="GI184" s="7"/>
      <c r="GJ184" s="7"/>
      <c r="GK184" s="2" t="s">
        <v>140</v>
      </c>
      <c r="GL184" s="2" t="s">
        <v>129</v>
      </c>
      <c r="GM184" s="2" t="s">
        <v>382</v>
      </c>
      <c r="GN184" s="2" t="s">
        <v>1221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178</v>
      </c>
      <c r="GX184" s="2" t="s">
        <v>129</v>
      </c>
      <c r="GY184" s="2" t="s">
        <v>132</v>
      </c>
      <c r="GZ184" s="2" t="s">
        <v>132</v>
      </c>
      <c r="HA184" s="2" t="s">
        <v>142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181</v>
      </c>
      <c r="HJ184" s="2" t="s">
        <v>129</v>
      </c>
      <c r="HK184" s="2" t="s">
        <v>132</v>
      </c>
      <c r="HL184" s="2" t="s">
        <v>132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178</v>
      </c>
      <c r="HV184" s="2" t="s">
        <v>129</v>
      </c>
      <c r="HW184" s="2" t="s">
        <v>132</v>
      </c>
      <c r="HX184" s="2" t="s">
        <v>132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166</v>
      </c>
      <c r="II184" s="2" t="s">
        <v>2565</v>
      </c>
      <c r="IJ184" s="2" t="s">
        <v>132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1894</v>
      </c>
      <c r="IV184" s="2" t="s">
        <v>2213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159</v>
      </c>
      <c r="JF184" s="2" t="s">
        <v>129</v>
      </c>
      <c r="JG184" s="2" t="s">
        <v>132</v>
      </c>
      <c r="JH184" s="2" t="s">
        <v>132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1061</v>
      </c>
      <c r="JT184" s="2" t="s">
        <v>132</v>
      </c>
      <c r="JU184" s="2" t="s">
        <v>142</v>
      </c>
      <c r="JV184" s="2" t="s">
        <v>132</v>
      </c>
      <c r="JW184" s="4">
        <v>2</v>
      </c>
      <c r="JX184" s="8">
        <v>67.98</v>
      </c>
      <c r="JY184" s="4"/>
      <c r="JZ184" s="8"/>
      <c r="KA184" s="7"/>
      <c r="KB184" s="7"/>
      <c r="KC184" s="2" t="s">
        <v>140</v>
      </c>
      <c r="KD184" s="2" t="s">
        <v>129</v>
      </c>
      <c r="KE184" s="2" t="s">
        <v>2560</v>
      </c>
      <c r="KF184" s="2" t="s">
        <v>382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178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159</v>
      </c>
      <c r="LB184" s="2" t="s">
        <v>129</v>
      </c>
      <c r="LC184" s="2" t="s">
        <v>132</v>
      </c>
      <c r="LD184" s="2" t="s">
        <v>132</v>
      </c>
      <c r="LE184" s="2" t="s">
        <v>142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178</v>
      </c>
      <c r="LN184" s="2" t="s">
        <v>129</v>
      </c>
      <c r="LO184" s="2" t="s">
        <v>132</v>
      </c>
      <c r="LP184" s="2" t="s">
        <v>132</v>
      </c>
      <c r="LQ184" s="2" t="s">
        <v>142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178</v>
      </c>
      <c r="LZ184" s="2" t="s">
        <v>166</v>
      </c>
      <c r="MA184" s="2" t="s">
        <v>132</v>
      </c>
      <c r="MB184" s="2" t="s">
        <v>132</v>
      </c>
      <c r="MC184" s="2" t="s">
        <v>142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159</v>
      </c>
      <c r="ML184" s="2" t="s">
        <v>129</v>
      </c>
      <c r="MM184" s="2" t="s">
        <v>132</v>
      </c>
      <c r="MN184" s="2" t="s">
        <v>132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140</v>
      </c>
      <c r="MX184" s="2" t="s">
        <v>129</v>
      </c>
      <c r="MY184" s="2" t="s">
        <v>179</v>
      </c>
      <c r="MZ184" s="2" t="s">
        <v>852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178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178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181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132</v>
      </c>
      <c r="PR184" s="2" t="s">
        <v>132</v>
      </c>
      <c r="PS184" s="2" t="s">
        <v>132</v>
      </c>
      <c r="PT184" s="2" t="s">
        <v>132</v>
      </c>
      <c r="PU184" s="2" t="s">
        <v>132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140</v>
      </c>
      <c r="QD184" s="2" t="s">
        <v>129</v>
      </c>
      <c r="QE184" s="2" t="s">
        <v>276</v>
      </c>
      <c r="QF184" s="2" t="s">
        <v>132</v>
      </c>
      <c r="QG184" s="2" t="s">
        <v>142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178</v>
      </c>
      <c r="QP184" s="2" t="s">
        <v>129</v>
      </c>
      <c r="QQ184" s="2" t="s">
        <v>132</v>
      </c>
      <c r="QR184" s="2" t="s">
        <v>132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132</v>
      </c>
      <c r="RB184" s="2" t="s">
        <v>132</v>
      </c>
      <c r="RC184" s="2" t="s">
        <v>132</v>
      </c>
      <c r="RD184" s="2" t="s">
        <v>132</v>
      </c>
      <c r="RE184" s="2" t="s">
        <v>132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178</v>
      </c>
      <c r="RN184" s="2" t="s">
        <v>129</v>
      </c>
      <c r="RO184" s="2" t="s">
        <v>132</v>
      </c>
      <c r="RP184" s="2" t="s">
        <v>132</v>
      </c>
      <c r="RQ184" s="2" t="s">
        <v>142</v>
      </c>
      <c r="RR184" s="2" t="s">
        <v>183</v>
      </c>
    </row>
    <row r="185">
      <c r="A185" s="2" t="s">
        <v>2566</v>
      </c>
      <c r="B185" s="2" t="s">
        <v>121</v>
      </c>
      <c r="C185" s="2" t="s">
        <v>122</v>
      </c>
      <c r="D185" s="2" t="s">
        <v>2442</v>
      </c>
      <c r="E185" s="2" t="s">
        <v>837</v>
      </c>
      <c r="F185" s="2" t="s">
        <v>2567</v>
      </c>
      <c r="G185" s="2" t="s">
        <v>2567</v>
      </c>
      <c r="H185" s="2" t="s">
        <v>2567</v>
      </c>
      <c r="I185" s="2" t="s">
        <v>2568</v>
      </c>
      <c r="J185" s="2" t="s">
        <v>127</v>
      </c>
      <c r="K185" s="2" t="s">
        <v>974</v>
      </c>
      <c r="L185" s="3">
        <v>32.14</v>
      </c>
      <c r="M185" s="3">
        <v>33.75</v>
      </c>
      <c r="N185" s="3">
        <v>74.99</v>
      </c>
      <c r="O185" s="2" t="s">
        <v>421</v>
      </c>
      <c r="P185" s="2" t="s">
        <v>801</v>
      </c>
      <c r="Q185" s="2" t="s">
        <v>131</v>
      </c>
      <c r="R185" s="2" t="s">
        <v>132</v>
      </c>
      <c r="S185" s="2" t="s">
        <v>2569</v>
      </c>
      <c r="T185" s="2" t="s">
        <v>132</v>
      </c>
      <c r="U185" s="2" t="s">
        <v>134</v>
      </c>
      <c r="V185" s="2" t="s">
        <v>135</v>
      </c>
      <c r="W185" s="2" t="s">
        <v>247</v>
      </c>
      <c r="X185" s="2" t="s">
        <v>508</v>
      </c>
      <c r="Y185" s="2" t="s">
        <v>2549</v>
      </c>
      <c r="Z185" s="4"/>
      <c r="AA185" s="4">
        <f>=ROUNDDOWN({0},0)</f>
      </c>
      <c r="AB185" s="5">
        <v>1.4</v>
      </c>
      <c r="AC185" s="2" t="s">
        <v>132</v>
      </c>
      <c r="AD185" s="4"/>
      <c r="AE185" s="4"/>
      <c r="AF185" s="6">
        <v>63</v>
      </c>
      <c r="AG185" s="6"/>
      <c r="AH185" s="7">
        <v>0.8356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18</v>
      </c>
      <c r="AQ185" s="8">
        <v>612.69</v>
      </c>
      <c r="AR185" s="4">
        <v>229</v>
      </c>
      <c r="AS185" s="8">
        <v>8101.86</v>
      </c>
      <c r="AT185" s="7">
        <v>-0.9214</v>
      </c>
      <c r="AU185" s="7">
        <v>-0.9244</v>
      </c>
      <c r="AV185" s="4">
        <v>18</v>
      </c>
      <c r="AW185" s="8">
        <v>612.69</v>
      </c>
      <c r="AX185" s="4">
        <v>229</v>
      </c>
      <c r="AY185" s="8">
        <v>8101.86</v>
      </c>
      <c r="AZ185" s="7">
        <v>-0.9214</v>
      </c>
      <c r="BA185" s="7">
        <v>-0.9244</v>
      </c>
      <c r="BB185" s="7">
        <v>1</v>
      </c>
      <c r="BC185" s="4">
        <v>18</v>
      </c>
      <c r="BD185" s="8">
        <v>612.69</v>
      </c>
      <c r="BE185" s="4">
        <v>229</v>
      </c>
      <c r="BF185" s="8">
        <v>8101.86</v>
      </c>
      <c r="BG185" s="7">
        <v>-0.9214</v>
      </c>
      <c r="BH185" s="7">
        <v>-0.9244</v>
      </c>
      <c r="BI185" s="7">
        <v>1</v>
      </c>
      <c r="BJ185" s="4">
        <v>18</v>
      </c>
      <c r="BK185" s="8">
        <v>612.69</v>
      </c>
      <c r="BL185" s="2" t="s">
        <v>2570</v>
      </c>
      <c r="BM185" s="7">
        <v>1</v>
      </c>
      <c r="BN185" s="7">
        <v>1</v>
      </c>
      <c r="BO185" s="4">
        <v>1</v>
      </c>
      <c r="BP185" s="8">
        <v>36.96</v>
      </c>
      <c r="BQ185" s="4">
        <v>8</v>
      </c>
      <c r="BR185" s="8">
        <v>295.68</v>
      </c>
      <c r="BS185" s="7">
        <v>-0.875</v>
      </c>
      <c r="BT185" s="7">
        <v>-0.875</v>
      </c>
      <c r="BU185" s="2" t="s">
        <v>140</v>
      </c>
      <c r="BV185" s="2" t="s">
        <v>166</v>
      </c>
      <c r="BW185" s="2" t="s">
        <v>132</v>
      </c>
      <c r="BX185" s="2" t="s">
        <v>251</v>
      </c>
      <c r="BY185" s="2" t="s">
        <v>142</v>
      </c>
      <c r="BZ185" s="2" t="s">
        <v>132</v>
      </c>
      <c r="CA185" s="4">
        <v>2</v>
      </c>
      <c r="CB185" s="8">
        <v>47.26</v>
      </c>
      <c r="CC185" s="4">
        <v>7</v>
      </c>
      <c r="CD185" s="8">
        <v>236.25</v>
      </c>
      <c r="CE185" s="7">
        <v>-0.7143</v>
      </c>
      <c r="CF185" s="7">
        <v>-0.8</v>
      </c>
      <c r="CG185" s="2" t="s">
        <v>140</v>
      </c>
      <c r="CH185" s="2" t="s">
        <v>166</v>
      </c>
      <c r="CI185" s="2" t="s">
        <v>462</v>
      </c>
      <c r="CJ185" s="2" t="s">
        <v>274</v>
      </c>
      <c r="CK185" s="2" t="s">
        <v>183</v>
      </c>
      <c r="CL185" s="2" t="s">
        <v>132</v>
      </c>
      <c r="CM185" s="4">
        <v>3</v>
      </c>
      <c r="CN185" s="8">
        <v>112.37</v>
      </c>
      <c r="CO185" s="4">
        <v>94</v>
      </c>
      <c r="CP185" s="8">
        <v>3283.11</v>
      </c>
      <c r="CQ185" s="7">
        <v>-0.9681</v>
      </c>
      <c r="CR185" s="7">
        <v>-0.9658</v>
      </c>
      <c r="CS185" s="2" t="s">
        <v>140</v>
      </c>
      <c r="CT185" s="2" t="s">
        <v>166</v>
      </c>
      <c r="CU185" s="2" t="s">
        <v>450</v>
      </c>
      <c r="CV185" s="2" t="s">
        <v>776</v>
      </c>
      <c r="CW185" s="2" t="s">
        <v>142</v>
      </c>
      <c r="CX185" s="2" t="s">
        <v>132</v>
      </c>
      <c r="CY185" s="4"/>
      <c r="CZ185" s="8"/>
      <c r="DA185" s="4">
        <v>17</v>
      </c>
      <c r="DB185" s="8">
        <v>602.31</v>
      </c>
      <c r="DC185" s="7">
        <v>-1</v>
      </c>
      <c r="DD185" s="7">
        <v>-1</v>
      </c>
      <c r="DE185" s="2" t="s">
        <v>140</v>
      </c>
      <c r="DF185" s="2" t="s">
        <v>166</v>
      </c>
      <c r="DG185" s="2" t="s">
        <v>731</v>
      </c>
      <c r="DH185" s="2" t="s">
        <v>262</v>
      </c>
      <c r="DI185" s="2" t="s">
        <v>142</v>
      </c>
      <c r="DJ185" s="2" t="s">
        <v>132</v>
      </c>
      <c r="DK185" s="4"/>
      <c r="DL185" s="8"/>
      <c r="DM185" s="4">
        <v>35</v>
      </c>
      <c r="DN185" s="8">
        <v>1323</v>
      </c>
      <c r="DO185" s="7">
        <v>-1</v>
      </c>
      <c r="DP185" s="7">
        <v>-1</v>
      </c>
      <c r="DQ185" s="2" t="s">
        <v>140</v>
      </c>
      <c r="DR185" s="2" t="s">
        <v>166</v>
      </c>
      <c r="DS185" s="2" t="s">
        <v>355</v>
      </c>
      <c r="DT185" s="2" t="s">
        <v>722</v>
      </c>
      <c r="DU185" s="2" t="s">
        <v>142</v>
      </c>
      <c r="DV185" s="2" t="s">
        <v>132</v>
      </c>
      <c r="DW185" s="4">
        <v>2</v>
      </c>
      <c r="DX185" s="8">
        <v>51.96</v>
      </c>
      <c r="DY185" s="4">
        <v>3</v>
      </c>
      <c r="DZ185" s="8">
        <v>89.08</v>
      </c>
      <c r="EA185" s="7">
        <v>-0.3333</v>
      </c>
      <c r="EB185" s="7">
        <v>-0.4167</v>
      </c>
      <c r="EC185" s="2" t="s">
        <v>140</v>
      </c>
      <c r="ED185" s="2" t="s">
        <v>166</v>
      </c>
      <c r="EE185" s="2" t="s">
        <v>2553</v>
      </c>
      <c r="EF185" s="2" t="s">
        <v>536</v>
      </c>
      <c r="EG185" s="2" t="s">
        <v>142</v>
      </c>
      <c r="EH185" s="2" t="s">
        <v>132</v>
      </c>
      <c r="EI185" s="4">
        <v>4</v>
      </c>
      <c r="EJ185" s="8">
        <v>148.48</v>
      </c>
      <c r="EK185" s="4">
        <v>30</v>
      </c>
      <c r="EL185" s="8">
        <v>1113.6</v>
      </c>
      <c r="EM185" s="7">
        <v>-0.8667</v>
      </c>
      <c r="EN185" s="7">
        <v>-0.8667</v>
      </c>
      <c r="EO185" s="2" t="s">
        <v>140</v>
      </c>
      <c r="EP185" s="2" t="s">
        <v>166</v>
      </c>
      <c r="EQ185" s="2" t="s">
        <v>261</v>
      </c>
      <c r="ER185" s="2" t="s">
        <v>262</v>
      </c>
      <c r="ES185" s="2" t="s">
        <v>142</v>
      </c>
      <c r="ET185" s="2" t="s">
        <v>132</v>
      </c>
      <c r="EU185" s="4">
        <v>4</v>
      </c>
      <c r="EV185" s="8">
        <v>141.72</v>
      </c>
      <c r="EW185" s="4">
        <v>11</v>
      </c>
      <c r="EX185" s="8">
        <v>389.73</v>
      </c>
      <c r="EY185" s="7">
        <v>-0.6364</v>
      </c>
      <c r="EZ185" s="7">
        <v>-0.6364</v>
      </c>
      <c r="FA185" s="2" t="s">
        <v>140</v>
      </c>
      <c r="FB185" s="2" t="s">
        <v>166</v>
      </c>
      <c r="FC185" s="2" t="s">
        <v>154</v>
      </c>
      <c r="FD185" s="2" t="s">
        <v>967</v>
      </c>
      <c r="FE185" s="2" t="s">
        <v>142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178</v>
      </c>
      <c r="FN185" s="2" t="s">
        <v>166</v>
      </c>
      <c r="FO185" s="2" t="s">
        <v>132</v>
      </c>
      <c r="FP185" s="2" t="s">
        <v>132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178</v>
      </c>
      <c r="FZ185" s="2" t="s">
        <v>166</v>
      </c>
      <c r="GA185" s="2" t="s">
        <v>132</v>
      </c>
      <c r="GB185" s="2" t="s">
        <v>132</v>
      </c>
      <c r="GC185" s="2" t="s">
        <v>142</v>
      </c>
      <c r="GD185" s="2" t="s">
        <v>132</v>
      </c>
      <c r="GE185" s="4"/>
      <c r="GF185" s="8"/>
      <c r="GG185" s="4">
        <v>7</v>
      </c>
      <c r="GH185" s="8">
        <v>248.01</v>
      </c>
      <c r="GI185" s="7">
        <v>-1</v>
      </c>
      <c r="GJ185" s="7">
        <v>-1</v>
      </c>
      <c r="GK185" s="2" t="s">
        <v>140</v>
      </c>
      <c r="GL185" s="2" t="s">
        <v>166</v>
      </c>
      <c r="GM185" s="2" t="s">
        <v>205</v>
      </c>
      <c r="GN185" s="2" t="s">
        <v>453</v>
      </c>
      <c r="GO185" s="2" t="s">
        <v>183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178</v>
      </c>
      <c r="GX185" s="2" t="s">
        <v>166</v>
      </c>
      <c r="GY185" s="2" t="s">
        <v>132</v>
      </c>
      <c r="GZ185" s="2" t="s">
        <v>132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181</v>
      </c>
      <c r="HJ185" s="2" t="s">
        <v>166</v>
      </c>
      <c r="HK185" s="2" t="s">
        <v>132</v>
      </c>
      <c r="HL185" s="2" t="s">
        <v>132</v>
      </c>
      <c r="HM185" s="2" t="s">
        <v>142</v>
      </c>
      <c r="HN185" s="2" t="s">
        <v>132</v>
      </c>
      <c r="HO185" s="4">
        <v>1</v>
      </c>
      <c r="HP185" s="8">
        <v>36.45</v>
      </c>
      <c r="HQ185" s="4"/>
      <c r="HR185" s="8"/>
      <c r="HS185" s="7"/>
      <c r="HT185" s="7"/>
      <c r="HU185" s="2" t="s">
        <v>140</v>
      </c>
      <c r="HV185" s="2" t="s">
        <v>166</v>
      </c>
      <c r="HW185" s="2" t="s">
        <v>545</v>
      </c>
      <c r="HX185" s="2" t="s">
        <v>2571</v>
      </c>
      <c r="HY185" s="2" t="s">
        <v>142</v>
      </c>
      <c r="HZ185" s="2" t="s">
        <v>132</v>
      </c>
      <c r="IA185" s="4"/>
      <c r="IB185" s="8"/>
      <c r="IC185" s="4">
        <v>7</v>
      </c>
      <c r="ID185" s="8">
        <v>209.25</v>
      </c>
      <c r="IE185" s="7">
        <v>-1</v>
      </c>
      <c r="IF185" s="7">
        <v>-1</v>
      </c>
      <c r="IG185" s="2" t="s">
        <v>140</v>
      </c>
      <c r="IH185" s="2" t="s">
        <v>166</v>
      </c>
      <c r="II185" s="2" t="s">
        <v>259</v>
      </c>
      <c r="IJ185" s="2" t="s">
        <v>630</v>
      </c>
      <c r="IK185" s="2" t="s">
        <v>142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166</v>
      </c>
      <c r="IU185" s="2" t="s">
        <v>208</v>
      </c>
      <c r="IV185" s="2" t="s">
        <v>132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178</v>
      </c>
      <c r="JF185" s="2" t="s">
        <v>166</v>
      </c>
      <c r="JG185" s="2" t="s">
        <v>132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166</v>
      </c>
      <c r="JS185" s="2" t="s">
        <v>550</v>
      </c>
      <c r="JT185" s="2" t="s">
        <v>132</v>
      </c>
      <c r="JU185" s="2" t="s">
        <v>142</v>
      </c>
      <c r="JV185" s="2" t="s">
        <v>132</v>
      </c>
      <c r="JW185" s="4">
        <v>1</v>
      </c>
      <c r="JX185" s="8">
        <v>37.49</v>
      </c>
      <c r="JY185" s="4"/>
      <c r="JZ185" s="8"/>
      <c r="KA185" s="7"/>
      <c r="KB185" s="7"/>
      <c r="KC185" s="2" t="s">
        <v>140</v>
      </c>
      <c r="KD185" s="2" t="s">
        <v>166</v>
      </c>
      <c r="KE185" s="2" t="s">
        <v>747</v>
      </c>
      <c r="KF185" s="2" t="s">
        <v>1063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178</v>
      </c>
      <c r="KP185" s="2" t="s">
        <v>166</v>
      </c>
      <c r="KQ185" s="2" t="s">
        <v>132</v>
      </c>
      <c r="KR185" s="2" t="s">
        <v>132</v>
      </c>
      <c r="KS185" s="2" t="s">
        <v>142</v>
      </c>
      <c r="KT185" s="2" t="s">
        <v>132</v>
      </c>
      <c r="KU185" s="4"/>
      <c r="KV185" s="8"/>
      <c r="KW185" s="4">
        <v>10</v>
      </c>
      <c r="KX185" s="8">
        <v>311.84</v>
      </c>
      <c r="KY185" s="7">
        <v>-1</v>
      </c>
      <c r="KZ185" s="7">
        <v>-1</v>
      </c>
      <c r="LA185" s="2" t="s">
        <v>140</v>
      </c>
      <c r="LB185" s="2" t="s">
        <v>166</v>
      </c>
      <c r="LC185" s="2" t="s">
        <v>273</v>
      </c>
      <c r="LD185" s="2" t="s">
        <v>1024</v>
      </c>
      <c r="LE185" s="2" t="s">
        <v>183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178</v>
      </c>
      <c r="LN185" s="2" t="s">
        <v>166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178</v>
      </c>
      <c r="LZ185" s="2" t="s">
        <v>166</v>
      </c>
      <c r="MA185" s="2" t="s">
        <v>132</v>
      </c>
      <c r="MB185" s="2" t="s">
        <v>132</v>
      </c>
      <c r="MC185" s="2" t="s">
        <v>142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159</v>
      </c>
      <c r="ML185" s="2" t="s">
        <v>166</v>
      </c>
      <c r="MM185" s="2" t="s">
        <v>132</v>
      </c>
      <c r="MN185" s="2" t="s">
        <v>132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178</v>
      </c>
      <c r="NV185" s="2" t="s">
        <v>166</v>
      </c>
      <c r="NW185" s="2" t="s">
        <v>132</v>
      </c>
      <c r="NX185" s="2" t="s">
        <v>132</v>
      </c>
      <c r="NY185" s="2" t="s">
        <v>142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132</v>
      </c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181</v>
      </c>
      <c r="OT185" s="2" t="s">
        <v>166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178</v>
      </c>
      <c r="PF185" s="2" t="s">
        <v>166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178</v>
      </c>
      <c r="PR185" s="2" t="s">
        <v>166</v>
      </c>
      <c r="PS185" s="2" t="s">
        <v>132</v>
      </c>
      <c r="PT185" s="2" t="s">
        <v>132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178</v>
      </c>
      <c r="RB185" s="2" t="s">
        <v>166</v>
      </c>
      <c r="RC185" s="2" t="s">
        <v>132</v>
      </c>
      <c r="RD185" s="2" t="s">
        <v>132</v>
      </c>
      <c r="RE185" s="2" t="s">
        <v>142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178</v>
      </c>
      <c r="RN185" s="2" t="s">
        <v>166</v>
      </c>
      <c r="RO185" s="2" t="s">
        <v>132</v>
      </c>
      <c r="RP185" s="2" t="s">
        <v>132</v>
      </c>
      <c r="RQ185" s="2" t="s">
        <v>142</v>
      </c>
      <c r="RR185" s="2" t="s">
        <v>132</v>
      </c>
    </row>
    <row r="186">
      <c r="A186" s="2" t="s">
        <v>2572</v>
      </c>
      <c r="B186" s="2" t="s">
        <v>121</v>
      </c>
      <c r="C186" s="2" t="s">
        <v>122</v>
      </c>
      <c r="D186" s="2" t="s">
        <v>2442</v>
      </c>
      <c r="E186" s="2" t="s">
        <v>837</v>
      </c>
      <c r="F186" s="2" t="s">
        <v>2573</v>
      </c>
      <c r="G186" s="2" t="s">
        <v>2573</v>
      </c>
      <c r="H186" s="2" t="s">
        <v>2573</v>
      </c>
      <c r="I186" s="2" t="s">
        <v>2574</v>
      </c>
      <c r="J186" s="2" t="s">
        <v>127</v>
      </c>
      <c r="K186" s="2" t="s">
        <v>313</v>
      </c>
      <c r="L186" s="3">
        <v>36.42</v>
      </c>
      <c r="M186" s="3">
        <v>38.24</v>
      </c>
      <c r="N186" s="3">
        <v>76.49</v>
      </c>
      <c r="O186" s="2" t="s">
        <v>129</v>
      </c>
      <c r="P186" s="2" t="s">
        <v>640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468</v>
      </c>
      <c r="V186" s="2" t="s">
        <v>248</v>
      </c>
      <c r="W186" s="2" t="s">
        <v>248</v>
      </c>
      <c r="X186" s="2" t="s">
        <v>136</v>
      </c>
      <c r="Y186" s="2" t="s">
        <v>1589</v>
      </c>
      <c r="Z186" s="4">
        <v>95</v>
      </c>
      <c r="AA186" s="4">
        <f>=ROUNDDOWN(31.6666666666667,0)</f>
      </c>
      <c r="AB186" s="5">
        <v>3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11</v>
      </c>
      <c r="AQ186" s="8">
        <v>508.15</v>
      </c>
      <c r="AR186" s="4"/>
      <c r="AS186" s="8"/>
      <c r="AT186" s="7"/>
      <c r="AU186" s="7"/>
      <c r="AV186" s="4">
        <v>11</v>
      </c>
      <c r="AW186" s="8">
        <v>508.15</v>
      </c>
      <c r="AX186" s="4"/>
      <c r="AY186" s="8"/>
      <c r="AZ186" s="7"/>
      <c r="BA186" s="7"/>
      <c r="BB186" s="7">
        <v>1</v>
      </c>
      <c r="BC186" s="4">
        <v>11</v>
      </c>
      <c r="BD186" s="8">
        <v>508.15</v>
      </c>
      <c r="BE186" s="4"/>
      <c r="BF186" s="8"/>
      <c r="BG186" s="7"/>
      <c r="BH186" s="7"/>
      <c r="BI186" s="7">
        <v>1</v>
      </c>
      <c r="BJ186" s="4">
        <v>11</v>
      </c>
      <c r="BK186" s="8">
        <v>508.15</v>
      </c>
      <c r="BL186" s="2" t="s">
        <v>2575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2576</v>
      </c>
      <c r="BY186" s="2" t="s">
        <v>142</v>
      </c>
      <c r="BZ186" s="2" t="s">
        <v>132</v>
      </c>
      <c r="CA186" s="4"/>
      <c r="CB186" s="8"/>
      <c r="CC186" s="4"/>
      <c r="CD186" s="8"/>
      <c r="CE186" s="7"/>
      <c r="CF186" s="7"/>
      <c r="CG186" s="2" t="s">
        <v>140</v>
      </c>
      <c r="CH186" s="2" t="s">
        <v>129</v>
      </c>
      <c r="CI186" s="2" t="s">
        <v>1614</v>
      </c>
      <c r="CJ186" s="2" t="s">
        <v>1558</v>
      </c>
      <c r="CK186" s="2" t="s">
        <v>142</v>
      </c>
      <c r="CL186" s="2" t="s">
        <v>132</v>
      </c>
      <c r="CM186" s="4">
        <v>7</v>
      </c>
      <c r="CN186" s="8">
        <v>280.49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493</v>
      </c>
      <c r="CV186" s="2" t="s">
        <v>764</v>
      </c>
      <c r="CW186" s="2" t="s">
        <v>142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140</v>
      </c>
      <c r="DF186" s="2" t="s">
        <v>129</v>
      </c>
      <c r="DG186" s="2" t="s">
        <v>1995</v>
      </c>
      <c r="DH186" s="2" t="s">
        <v>1776</v>
      </c>
      <c r="DI186" s="2" t="s">
        <v>142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129</v>
      </c>
      <c r="DS186" s="2" t="s">
        <v>1099</v>
      </c>
      <c r="DT186" s="2" t="s">
        <v>1745</v>
      </c>
      <c r="DU186" s="2" t="s">
        <v>142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129</v>
      </c>
      <c r="EE186" s="2" t="s">
        <v>2577</v>
      </c>
      <c r="EF186" s="2" t="s">
        <v>2578</v>
      </c>
      <c r="EG186" s="2" t="s">
        <v>142</v>
      </c>
      <c r="EH186" s="2" t="s">
        <v>132</v>
      </c>
      <c r="EI186" s="4">
        <v>3</v>
      </c>
      <c r="EJ186" s="8">
        <v>151.17</v>
      </c>
      <c r="EK186" s="4"/>
      <c r="EL186" s="8"/>
      <c r="EM186" s="7"/>
      <c r="EN186" s="7"/>
      <c r="EO186" s="2" t="s">
        <v>140</v>
      </c>
      <c r="EP186" s="2" t="s">
        <v>129</v>
      </c>
      <c r="EQ186" s="2" t="s">
        <v>493</v>
      </c>
      <c r="ER186" s="2" t="s">
        <v>2579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182</v>
      </c>
      <c r="FB186" s="2" t="s">
        <v>129</v>
      </c>
      <c r="FC186" s="2" t="s">
        <v>132</v>
      </c>
      <c r="FD186" s="2" t="s">
        <v>132</v>
      </c>
      <c r="FE186" s="2" t="s">
        <v>142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140</v>
      </c>
      <c r="FN186" s="2" t="s">
        <v>129</v>
      </c>
      <c r="FO186" s="2" t="s">
        <v>156</v>
      </c>
      <c r="FP186" s="2" t="s">
        <v>132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178</v>
      </c>
      <c r="FZ186" s="2" t="s">
        <v>129</v>
      </c>
      <c r="GA186" s="2" t="s">
        <v>132</v>
      </c>
      <c r="GB186" s="2" t="s">
        <v>132</v>
      </c>
      <c r="GC186" s="2" t="s">
        <v>142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129</v>
      </c>
      <c r="GM186" s="2" t="s">
        <v>1089</v>
      </c>
      <c r="GN186" s="2" t="s">
        <v>1394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178</v>
      </c>
      <c r="GX186" s="2" t="s">
        <v>129</v>
      </c>
      <c r="GY186" s="2" t="s">
        <v>132</v>
      </c>
      <c r="GZ186" s="2" t="s">
        <v>132</v>
      </c>
      <c r="HA186" s="2" t="s">
        <v>142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178</v>
      </c>
      <c r="HJ186" s="2" t="s">
        <v>129</v>
      </c>
      <c r="HK186" s="2" t="s">
        <v>132</v>
      </c>
      <c r="HL186" s="2" t="s">
        <v>132</v>
      </c>
      <c r="HM186" s="2" t="s">
        <v>142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165</v>
      </c>
      <c r="HV186" s="2" t="s">
        <v>129</v>
      </c>
      <c r="HW186" s="2" t="s">
        <v>132</v>
      </c>
      <c r="HX186" s="2" t="s">
        <v>132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178</v>
      </c>
      <c r="IH186" s="2" t="s">
        <v>129</v>
      </c>
      <c r="II186" s="2" t="s">
        <v>132</v>
      </c>
      <c r="IJ186" s="2" t="s">
        <v>132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129</v>
      </c>
      <c r="IU186" s="2" t="s">
        <v>1894</v>
      </c>
      <c r="IV186" s="2" t="s">
        <v>132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159</v>
      </c>
      <c r="JF186" s="2" t="s">
        <v>129</v>
      </c>
      <c r="JG186" s="2" t="s">
        <v>132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1091</v>
      </c>
      <c r="JT186" s="2" t="s">
        <v>132</v>
      </c>
      <c r="JU186" s="2" t="s">
        <v>142</v>
      </c>
      <c r="JV186" s="2" t="s">
        <v>132</v>
      </c>
      <c r="JW186" s="4">
        <v>1</v>
      </c>
      <c r="JX186" s="8">
        <v>76.49</v>
      </c>
      <c r="JY186" s="4"/>
      <c r="JZ186" s="8"/>
      <c r="KA186" s="7"/>
      <c r="KB186" s="7"/>
      <c r="KC186" s="2" t="s">
        <v>140</v>
      </c>
      <c r="KD186" s="2" t="s">
        <v>129</v>
      </c>
      <c r="KE186" s="2" t="s">
        <v>493</v>
      </c>
      <c r="KF186" s="2" t="s">
        <v>1771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178</v>
      </c>
      <c r="KP186" s="2" t="s">
        <v>129</v>
      </c>
      <c r="KQ186" s="2" t="s">
        <v>132</v>
      </c>
      <c r="KR186" s="2" t="s">
        <v>132</v>
      </c>
      <c r="KS186" s="2" t="s">
        <v>142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159</v>
      </c>
      <c r="LB186" s="2" t="s">
        <v>129</v>
      </c>
      <c r="LC186" s="2" t="s">
        <v>132</v>
      </c>
      <c r="LD186" s="2" t="s">
        <v>132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129</v>
      </c>
      <c r="LO186" s="2" t="s">
        <v>132</v>
      </c>
      <c r="LP186" s="2" t="s">
        <v>132</v>
      </c>
      <c r="LQ186" s="2" t="s">
        <v>142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178</v>
      </c>
      <c r="LZ186" s="2" t="s">
        <v>166</v>
      </c>
      <c r="MA186" s="2" t="s">
        <v>132</v>
      </c>
      <c r="MB186" s="2" t="s">
        <v>132</v>
      </c>
      <c r="MC186" s="2" t="s">
        <v>142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159</v>
      </c>
      <c r="ML186" s="2" t="s">
        <v>129</v>
      </c>
      <c r="MM186" s="2" t="s">
        <v>132</v>
      </c>
      <c r="MN186" s="2" t="s">
        <v>132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140</v>
      </c>
      <c r="MX186" s="2" t="s">
        <v>129</v>
      </c>
      <c r="MY186" s="2" t="s">
        <v>1220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178</v>
      </c>
      <c r="NV186" s="2" t="s">
        <v>129</v>
      </c>
      <c r="NW186" s="2" t="s">
        <v>132</v>
      </c>
      <c r="NX186" s="2" t="s">
        <v>132</v>
      </c>
      <c r="NY186" s="2" t="s">
        <v>142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178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132</v>
      </c>
      <c r="OT186" s="2" t="s">
        <v>132</v>
      </c>
      <c r="OU186" s="2" t="s">
        <v>132</v>
      </c>
      <c r="OV186" s="2" t="s">
        <v>132</v>
      </c>
      <c r="OW186" s="2" t="s">
        <v>132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178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132</v>
      </c>
      <c r="PR186" s="2" t="s">
        <v>132</v>
      </c>
      <c r="PS186" s="2" t="s">
        <v>132</v>
      </c>
      <c r="PT186" s="2" t="s">
        <v>132</v>
      </c>
      <c r="PU186" s="2" t="s">
        <v>132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178</v>
      </c>
      <c r="QD186" s="2" t="s">
        <v>129</v>
      </c>
      <c r="QE186" s="2" t="s">
        <v>132</v>
      </c>
      <c r="QF186" s="2" t="s">
        <v>132</v>
      </c>
      <c r="QG186" s="2" t="s">
        <v>142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178</v>
      </c>
      <c r="QP186" s="2" t="s">
        <v>129</v>
      </c>
      <c r="QQ186" s="2" t="s">
        <v>132</v>
      </c>
      <c r="QR186" s="2" t="s">
        <v>132</v>
      </c>
      <c r="QS186" s="2" t="s">
        <v>142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132</v>
      </c>
      <c r="RB186" s="2" t="s">
        <v>132</v>
      </c>
      <c r="RC186" s="2" t="s">
        <v>132</v>
      </c>
      <c r="RD186" s="2" t="s">
        <v>132</v>
      </c>
      <c r="RE186" s="2" t="s">
        <v>132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178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183</v>
      </c>
    </row>
    <row r="187">
      <c r="A187" s="2" t="s">
        <v>2580</v>
      </c>
      <c r="B187" s="2" t="s">
        <v>121</v>
      </c>
      <c r="C187" s="2" t="s">
        <v>122</v>
      </c>
      <c r="D187" s="2" t="s">
        <v>2442</v>
      </c>
      <c r="E187" s="2" t="s">
        <v>837</v>
      </c>
      <c r="F187" s="2" t="s">
        <v>2581</v>
      </c>
      <c r="G187" s="2" t="s">
        <v>2581</v>
      </c>
      <c r="H187" s="2" t="s">
        <v>2581</v>
      </c>
      <c r="I187" s="2" t="s">
        <v>2582</v>
      </c>
      <c r="J187" s="2" t="s">
        <v>127</v>
      </c>
      <c r="K187" s="2" t="s">
        <v>1868</v>
      </c>
      <c r="L187" s="3">
        <v>24.52</v>
      </c>
      <c r="M187" s="3">
        <v>25.75</v>
      </c>
      <c r="N187" s="3">
        <v>54.99</v>
      </c>
      <c r="O187" s="2" t="s">
        <v>421</v>
      </c>
      <c r="P187" s="2" t="s">
        <v>422</v>
      </c>
      <c r="Q187" s="2" t="s">
        <v>131</v>
      </c>
      <c r="R187" s="2" t="s">
        <v>132</v>
      </c>
      <c r="S187" s="2" t="s">
        <v>2583</v>
      </c>
      <c r="T187" s="2" t="s">
        <v>132</v>
      </c>
      <c r="U187" s="2" t="s">
        <v>468</v>
      </c>
      <c r="V187" s="2" t="s">
        <v>890</v>
      </c>
      <c r="W187" s="2" t="s">
        <v>136</v>
      </c>
      <c r="X187" s="2" t="s">
        <v>132</v>
      </c>
      <c r="Y187" s="2" t="s">
        <v>1272</v>
      </c>
      <c r="Z187" s="4"/>
      <c r="AA187" s="4">
        <f>=ROUNDDOWN({0},0)</f>
      </c>
      <c r="AB187" s="5">
        <v>2</v>
      </c>
      <c r="AC187" s="2" t="s">
        <v>132</v>
      </c>
      <c r="AD187" s="4"/>
      <c r="AE187" s="4"/>
      <c r="AF187" s="6">
        <v>63</v>
      </c>
      <c r="AG187" s="6"/>
      <c r="AH187" s="7">
        <v>0.7041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15</v>
      </c>
      <c r="AQ187" s="8">
        <v>408.42</v>
      </c>
      <c r="AR187" s="4">
        <v>312</v>
      </c>
      <c r="AS187" s="8">
        <v>8257.64</v>
      </c>
      <c r="AT187" s="7">
        <v>-0.9519</v>
      </c>
      <c r="AU187" s="7">
        <v>-0.9505</v>
      </c>
      <c r="AV187" s="4">
        <v>15</v>
      </c>
      <c r="AW187" s="8">
        <v>408.42</v>
      </c>
      <c r="AX187" s="4">
        <v>312</v>
      </c>
      <c r="AY187" s="8">
        <v>8257.64</v>
      </c>
      <c r="AZ187" s="7">
        <v>-0.9519</v>
      </c>
      <c r="BA187" s="7">
        <v>-0.9505</v>
      </c>
      <c r="BB187" s="7">
        <v>1</v>
      </c>
      <c r="BC187" s="4">
        <v>15</v>
      </c>
      <c r="BD187" s="8">
        <v>408.42</v>
      </c>
      <c r="BE187" s="4">
        <v>312</v>
      </c>
      <c r="BF187" s="8">
        <v>8257.64</v>
      </c>
      <c r="BG187" s="7">
        <v>-0.9519</v>
      </c>
      <c r="BH187" s="7">
        <v>-0.9505</v>
      </c>
      <c r="BI187" s="7">
        <v>1</v>
      </c>
      <c r="BJ187" s="4">
        <v>15</v>
      </c>
      <c r="BK187" s="8">
        <v>408.42</v>
      </c>
      <c r="BL187" s="2" t="s">
        <v>2584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558</v>
      </c>
      <c r="BV187" s="2" t="s">
        <v>166</v>
      </c>
      <c r="BW187" s="2" t="s">
        <v>132</v>
      </c>
      <c r="BX187" s="2" t="s">
        <v>145</v>
      </c>
      <c r="BY187" s="2" t="s">
        <v>142</v>
      </c>
      <c r="BZ187" s="2" t="s">
        <v>132</v>
      </c>
      <c r="CA187" s="4"/>
      <c r="CB187" s="8"/>
      <c r="CC187" s="4">
        <v>7</v>
      </c>
      <c r="CD187" s="8">
        <v>176.8</v>
      </c>
      <c r="CE187" s="7">
        <v>-1</v>
      </c>
      <c r="CF187" s="7">
        <v>-1</v>
      </c>
      <c r="CG187" s="2" t="s">
        <v>140</v>
      </c>
      <c r="CH187" s="2" t="s">
        <v>166</v>
      </c>
      <c r="CI187" s="2" t="s">
        <v>1413</v>
      </c>
      <c r="CJ187" s="2" t="s">
        <v>345</v>
      </c>
      <c r="CK187" s="2" t="s">
        <v>142</v>
      </c>
      <c r="CL187" s="2" t="s">
        <v>132</v>
      </c>
      <c r="CM187" s="4">
        <v>5</v>
      </c>
      <c r="CN187" s="8">
        <v>148.31</v>
      </c>
      <c r="CO187" s="4">
        <v>25</v>
      </c>
      <c r="CP187" s="8">
        <v>716.77</v>
      </c>
      <c r="CQ187" s="7">
        <v>-0.8</v>
      </c>
      <c r="CR187" s="7">
        <v>-0.7931</v>
      </c>
      <c r="CS187" s="2" t="s">
        <v>140</v>
      </c>
      <c r="CT187" s="2" t="s">
        <v>166</v>
      </c>
      <c r="CU187" s="2" t="s">
        <v>1415</v>
      </c>
      <c r="CV187" s="2" t="s">
        <v>2306</v>
      </c>
      <c r="CW187" s="2" t="s">
        <v>142</v>
      </c>
      <c r="CX187" s="2" t="s">
        <v>132</v>
      </c>
      <c r="CY187" s="4">
        <v>1</v>
      </c>
      <c r="CZ187" s="8">
        <v>26.67</v>
      </c>
      <c r="DA187" s="4">
        <v>33</v>
      </c>
      <c r="DB187" s="8">
        <v>880.11</v>
      </c>
      <c r="DC187" s="7">
        <v>-0.9697</v>
      </c>
      <c r="DD187" s="7">
        <v>-0.9697</v>
      </c>
      <c r="DE187" s="2" t="s">
        <v>140</v>
      </c>
      <c r="DF187" s="2" t="s">
        <v>166</v>
      </c>
      <c r="DG187" s="2" t="s">
        <v>1226</v>
      </c>
      <c r="DH187" s="2" t="s">
        <v>1461</v>
      </c>
      <c r="DI187" s="2" t="s">
        <v>142</v>
      </c>
      <c r="DJ187" s="2" t="s">
        <v>132</v>
      </c>
      <c r="DK187" s="4">
        <v>7</v>
      </c>
      <c r="DL187" s="8">
        <v>181.02</v>
      </c>
      <c r="DM187" s="4">
        <v>156</v>
      </c>
      <c r="DN187" s="8">
        <v>4034.16</v>
      </c>
      <c r="DO187" s="7">
        <v>-0.9551</v>
      </c>
      <c r="DP187" s="7">
        <v>-0.9551</v>
      </c>
      <c r="DQ187" s="2" t="s">
        <v>140</v>
      </c>
      <c r="DR187" s="2" t="s">
        <v>166</v>
      </c>
      <c r="DS187" s="2" t="s">
        <v>398</v>
      </c>
      <c r="DT187" s="2" t="s">
        <v>412</v>
      </c>
      <c r="DU187" s="2" t="s">
        <v>142</v>
      </c>
      <c r="DV187" s="2" t="s">
        <v>132</v>
      </c>
      <c r="DW187" s="4"/>
      <c r="DX187" s="8"/>
      <c r="DY187" s="4">
        <v>2</v>
      </c>
      <c r="DZ187" s="8">
        <v>62</v>
      </c>
      <c r="EA187" s="7">
        <v>-1</v>
      </c>
      <c r="EB187" s="7">
        <v>-1</v>
      </c>
      <c r="EC187" s="2" t="s">
        <v>140</v>
      </c>
      <c r="ED187" s="2" t="s">
        <v>166</v>
      </c>
      <c r="EE187" s="2" t="s">
        <v>1419</v>
      </c>
      <c r="EF187" s="2" t="s">
        <v>1721</v>
      </c>
      <c r="EG187" s="2" t="s">
        <v>142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140</v>
      </c>
      <c r="EP187" s="2" t="s">
        <v>166</v>
      </c>
      <c r="EQ187" s="2" t="s">
        <v>1289</v>
      </c>
      <c r="ER187" s="2" t="s">
        <v>1968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166</v>
      </c>
      <c r="FC187" s="2" t="s">
        <v>1421</v>
      </c>
      <c r="FD187" s="2" t="s">
        <v>2293</v>
      </c>
      <c r="FE187" s="2" t="s">
        <v>142</v>
      </c>
      <c r="FF187" s="2" t="s">
        <v>132</v>
      </c>
      <c r="FG187" s="4">
        <v>1</v>
      </c>
      <c r="FH187" s="8">
        <v>25.75</v>
      </c>
      <c r="FI187" s="4"/>
      <c r="FJ187" s="8"/>
      <c r="FK187" s="7"/>
      <c r="FL187" s="7"/>
      <c r="FM187" s="2" t="s">
        <v>140</v>
      </c>
      <c r="FN187" s="2" t="s">
        <v>166</v>
      </c>
      <c r="FO187" s="2" t="s">
        <v>292</v>
      </c>
      <c r="FP187" s="2" t="s">
        <v>2585</v>
      </c>
      <c r="FQ187" s="2" t="s">
        <v>142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178</v>
      </c>
      <c r="FZ187" s="2" t="s">
        <v>166</v>
      </c>
      <c r="GA187" s="2" t="s">
        <v>132</v>
      </c>
      <c r="GB187" s="2" t="s">
        <v>132</v>
      </c>
      <c r="GC187" s="2" t="s">
        <v>142</v>
      </c>
      <c r="GD187" s="2" t="s">
        <v>132</v>
      </c>
      <c r="GE187" s="4"/>
      <c r="GF187" s="8"/>
      <c r="GG187" s="4">
        <v>7</v>
      </c>
      <c r="GH187" s="8">
        <v>186.69</v>
      </c>
      <c r="GI187" s="7">
        <v>-1</v>
      </c>
      <c r="GJ187" s="7">
        <v>-1</v>
      </c>
      <c r="GK187" s="2" t="s">
        <v>140</v>
      </c>
      <c r="GL187" s="2" t="s">
        <v>166</v>
      </c>
      <c r="GM187" s="2" t="s">
        <v>1423</v>
      </c>
      <c r="GN187" s="2" t="s">
        <v>1528</v>
      </c>
      <c r="GO187" s="2" t="s">
        <v>142</v>
      </c>
      <c r="GP187" s="2" t="s">
        <v>132</v>
      </c>
      <c r="GQ187" s="4"/>
      <c r="GR187" s="8"/>
      <c r="GS187" s="4">
        <v>2</v>
      </c>
      <c r="GT187" s="8">
        <v>51.5</v>
      </c>
      <c r="GU187" s="7">
        <v>-1</v>
      </c>
      <c r="GV187" s="7">
        <v>-1</v>
      </c>
      <c r="GW187" s="2" t="s">
        <v>140</v>
      </c>
      <c r="GX187" s="2" t="s">
        <v>166</v>
      </c>
      <c r="GY187" s="2" t="s">
        <v>334</v>
      </c>
      <c r="GZ187" s="2" t="s">
        <v>232</v>
      </c>
      <c r="HA187" s="2" t="s">
        <v>142</v>
      </c>
      <c r="HB187" s="2" t="s">
        <v>132</v>
      </c>
      <c r="HC187" s="4">
        <v>1</v>
      </c>
      <c r="HD187" s="8">
        <v>26.67</v>
      </c>
      <c r="HE187" s="4">
        <v>28</v>
      </c>
      <c r="HF187" s="8">
        <v>746.76</v>
      </c>
      <c r="HG187" s="7">
        <v>-0.9643</v>
      </c>
      <c r="HH187" s="7">
        <v>-0.9643</v>
      </c>
      <c r="HI187" s="2" t="s">
        <v>140</v>
      </c>
      <c r="HJ187" s="2" t="s">
        <v>166</v>
      </c>
      <c r="HK187" s="2" t="s">
        <v>944</v>
      </c>
      <c r="HL187" s="2" t="s">
        <v>1909</v>
      </c>
      <c r="HM187" s="2" t="s">
        <v>142</v>
      </c>
      <c r="HN187" s="2" t="s">
        <v>132</v>
      </c>
      <c r="HO187" s="4"/>
      <c r="HP187" s="8"/>
      <c r="HQ187" s="4">
        <v>7</v>
      </c>
      <c r="HR187" s="8">
        <v>178.64</v>
      </c>
      <c r="HS187" s="7">
        <v>-1</v>
      </c>
      <c r="HT187" s="7">
        <v>-1</v>
      </c>
      <c r="HU187" s="2" t="s">
        <v>140</v>
      </c>
      <c r="HV187" s="2" t="s">
        <v>166</v>
      </c>
      <c r="HW187" s="2" t="s">
        <v>667</v>
      </c>
      <c r="HX187" s="2" t="s">
        <v>223</v>
      </c>
      <c r="HY187" s="2" t="s">
        <v>142</v>
      </c>
      <c r="HZ187" s="2" t="s">
        <v>132</v>
      </c>
      <c r="IA187" s="4"/>
      <c r="IB187" s="8"/>
      <c r="IC187" s="4">
        <v>2</v>
      </c>
      <c r="ID187" s="8">
        <v>51.52</v>
      </c>
      <c r="IE187" s="7">
        <v>-1</v>
      </c>
      <c r="IF187" s="7">
        <v>-1</v>
      </c>
      <c r="IG187" s="2" t="s">
        <v>140</v>
      </c>
      <c r="IH187" s="2" t="s">
        <v>166</v>
      </c>
      <c r="II187" s="2" t="s">
        <v>2586</v>
      </c>
      <c r="IJ187" s="2" t="s">
        <v>2587</v>
      </c>
      <c r="IK187" s="2" t="s">
        <v>142</v>
      </c>
      <c r="IL187" s="2" t="s">
        <v>132</v>
      </c>
      <c r="IM187" s="4"/>
      <c r="IN187" s="8"/>
      <c r="IO187" s="4">
        <v>8</v>
      </c>
      <c r="IP187" s="8">
        <v>222.48</v>
      </c>
      <c r="IQ187" s="7">
        <v>-1</v>
      </c>
      <c r="IR187" s="7">
        <v>-1</v>
      </c>
      <c r="IS187" s="2" t="s">
        <v>140</v>
      </c>
      <c r="IT187" s="2" t="s">
        <v>166</v>
      </c>
      <c r="IU187" s="2" t="s">
        <v>614</v>
      </c>
      <c r="IV187" s="2" t="s">
        <v>2588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178</v>
      </c>
      <c r="JF187" s="2" t="s">
        <v>166</v>
      </c>
      <c r="JG187" s="2" t="s">
        <v>132</v>
      </c>
      <c r="JH187" s="2" t="s">
        <v>132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166</v>
      </c>
      <c r="JS187" s="2" t="s">
        <v>1226</v>
      </c>
      <c r="JT187" s="2" t="s">
        <v>132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166</v>
      </c>
      <c r="KE187" s="2" t="s">
        <v>1415</v>
      </c>
      <c r="KF187" s="2" t="s">
        <v>324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178</v>
      </c>
      <c r="KP187" s="2" t="s">
        <v>166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>
        <v>32</v>
      </c>
      <c r="KX187" s="8">
        <v>869.12</v>
      </c>
      <c r="KY187" s="7">
        <v>-1</v>
      </c>
      <c r="KZ187" s="7">
        <v>-1</v>
      </c>
      <c r="LA187" s="2" t="s">
        <v>140</v>
      </c>
      <c r="LB187" s="2" t="s">
        <v>166</v>
      </c>
      <c r="LC187" s="2" t="s">
        <v>1428</v>
      </c>
      <c r="LD187" s="2" t="s">
        <v>2589</v>
      </c>
      <c r="LE187" s="2" t="s">
        <v>142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140</v>
      </c>
      <c r="LN187" s="2" t="s">
        <v>166</v>
      </c>
      <c r="LO187" s="2" t="s">
        <v>1226</v>
      </c>
      <c r="LP187" s="2" t="s">
        <v>985</v>
      </c>
      <c r="LQ187" s="2" t="s">
        <v>142</v>
      </c>
      <c r="LR187" s="2" t="s">
        <v>132</v>
      </c>
      <c r="LS187" s="4"/>
      <c r="LT187" s="8"/>
      <c r="LU187" s="4">
        <v>3</v>
      </c>
      <c r="LV187" s="8">
        <v>81.09</v>
      </c>
      <c r="LW187" s="7">
        <v>-1</v>
      </c>
      <c r="LX187" s="7">
        <v>-1</v>
      </c>
      <c r="LY187" s="2" t="s">
        <v>140</v>
      </c>
      <c r="LZ187" s="2" t="s">
        <v>166</v>
      </c>
      <c r="MA187" s="2" t="s">
        <v>713</v>
      </c>
      <c r="MB187" s="2" t="s">
        <v>258</v>
      </c>
      <c r="MC187" s="2" t="s">
        <v>142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159</v>
      </c>
      <c r="ML187" s="2" t="s">
        <v>166</v>
      </c>
      <c r="MM187" s="2" t="s">
        <v>132</v>
      </c>
      <c r="MN187" s="2" t="s">
        <v>132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178</v>
      </c>
      <c r="NV187" s="2" t="s">
        <v>166</v>
      </c>
      <c r="NW187" s="2" t="s">
        <v>132</v>
      </c>
      <c r="NX187" s="2" t="s">
        <v>132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178</v>
      </c>
      <c r="OH187" s="2" t="s">
        <v>166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181</v>
      </c>
      <c r="PF187" s="2" t="s">
        <v>166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178</v>
      </c>
      <c r="PR187" s="2" t="s">
        <v>166</v>
      </c>
      <c r="PS187" s="2" t="s">
        <v>132</v>
      </c>
      <c r="PT187" s="2" t="s">
        <v>132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140</v>
      </c>
      <c r="RB187" s="2" t="s">
        <v>166</v>
      </c>
      <c r="RC187" s="2" t="s">
        <v>957</v>
      </c>
      <c r="RD187" s="2" t="s">
        <v>1186</v>
      </c>
      <c r="RE187" s="2" t="s">
        <v>142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178</v>
      </c>
      <c r="RN187" s="2" t="s">
        <v>166</v>
      </c>
      <c r="RO187" s="2" t="s">
        <v>132</v>
      </c>
      <c r="RP187" s="2" t="s">
        <v>132</v>
      </c>
      <c r="RQ187" s="2" t="s">
        <v>142</v>
      </c>
      <c r="RR187" s="2" t="s">
        <v>132</v>
      </c>
    </row>
    <row r="188">
      <c r="A188" s="2" t="s">
        <v>2590</v>
      </c>
      <c r="B188" s="2" t="s">
        <v>121</v>
      </c>
      <c r="C188" s="2" t="s">
        <v>122</v>
      </c>
      <c r="D188" s="2" t="s">
        <v>2442</v>
      </c>
      <c r="E188" s="2" t="s">
        <v>837</v>
      </c>
      <c r="F188" s="2" t="s">
        <v>2591</v>
      </c>
      <c r="G188" s="2" t="s">
        <v>2591</v>
      </c>
      <c r="H188" s="2" t="s">
        <v>2591</v>
      </c>
      <c r="I188" s="2" t="s">
        <v>2592</v>
      </c>
      <c r="J188" s="2" t="s">
        <v>127</v>
      </c>
      <c r="K188" s="2" t="s">
        <v>313</v>
      </c>
      <c r="L188" s="3">
        <v>30.62</v>
      </c>
      <c r="M188" s="3">
        <v>32.15</v>
      </c>
      <c r="N188" s="3">
        <v>69.99</v>
      </c>
      <c r="O188" s="2" t="s">
        <v>421</v>
      </c>
      <c r="P188" s="2" t="s">
        <v>422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468</v>
      </c>
      <c r="V188" s="2" t="s">
        <v>1191</v>
      </c>
      <c r="W188" s="2" t="s">
        <v>136</v>
      </c>
      <c r="X188" s="2" t="s">
        <v>132</v>
      </c>
      <c r="Y188" s="2" t="s">
        <v>1137</v>
      </c>
      <c r="Z188" s="4"/>
      <c r="AA188" s="4">
        <f>=ROUNDDOWN({0},0)</f>
      </c>
      <c r="AB188" s="5">
        <v>0.2</v>
      </c>
      <c r="AC188" s="2" t="s">
        <v>132</v>
      </c>
      <c r="AD188" s="4"/>
      <c r="AE188" s="4"/>
      <c r="AF188" s="6">
        <v>63</v>
      </c>
      <c r="AG188" s="6"/>
      <c r="AH188" s="7">
        <v>0.1233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1</v>
      </c>
      <c r="AQ188" s="8">
        <v>32.15</v>
      </c>
      <c r="AR188" s="4">
        <v>149</v>
      </c>
      <c r="AS188" s="8">
        <v>4974.4</v>
      </c>
      <c r="AT188" s="7">
        <v>-0.9933</v>
      </c>
      <c r="AU188" s="7">
        <v>-0.9935</v>
      </c>
      <c r="AV188" s="4">
        <v>1</v>
      </c>
      <c r="AW188" s="8">
        <v>32.15</v>
      </c>
      <c r="AX188" s="4">
        <v>149</v>
      </c>
      <c r="AY188" s="8">
        <v>4974.4</v>
      </c>
      <c r="AZ188" s="7">
        <v>-0.9933</v>
      </c>
      <c r="BA188" s="7">
        <v>-0.9935</v>
      </c>
      <c r="BB188" s="7">
        <v>1</v>
      </c>
      <c r="BC188" s="4">
        <v>1</v>
      </c>
      <c r="BD188" s="8">
        <v>32.15</v>
      </c>
      <c r="BE188" s="4">
        <v>149</v>
      </c>
      <c r="BF188" s="8">
        <v>4974.4</v>
      </c>
      <c r="BG188" s="7">
        <v>-0.9933</v>
      </c>
      <c r="BH188" s="7">
        <v>-0.9935</v>
      </c>
      <c r="BI188" s="7">
        <v>1</v>
      </c>
      <c r="BJ188" s="4">
        <v>1</v>
      </c>
      <c r="BK188" s="8">
        <v>32.15</v>
      </c>
      <c r="BL188" s="2" t="s">
        <v>2593</v>
      </c>
      <c r="BM188" s="7">
        <v>1</v>
      </c>
      <c r="BN188" s="7">
        <v>1</v>
      </c>
      <c r="BO188" s="4"/>
      <c r="BP188" s="8"/>
      <c r="BQ188" s="4">
        <v>23</v>
      </c>
      <c r="BR188" s="8">
        <v>809.83</v>
      </c>
      <c r="BS188" s="7">
        <v>-1</v>
      </c>
      <c r="BT188" s="7">
        <v>-1</v>
      </c>
      <c r="BU188" s="2" t="s">
        <v>140</v>
      </c>
      <c r="BV188" s="2" t="s">
        <v>166</v>
      </c>
      <c r="BW188" s="2" t="s">
        <v>132</v>
      </c>
      <c r="BX188" s="2" t="s">
        <v>132</v>
      </c>
      <c r="BY188" s="2" t="s">
        <v>142</v>
      </c>
      <c r="BZ188" s="2" t="s">
        <v>132</v>
      </c>
      <c r="CA188" s="4"/>
      <c r="CB188" s="8"/>
      <c r="CC188" s="4">
        <v>2</v>
      </c>
      <c r="CD188" s="8">
        <v>65.56</v>
      </c>
      <c r="CE188" s="7">
        <v>-1</v>
      </c>
      <c r="CF188" s="7">
        <v>-1</v>
      </c>
      <c r="CG188" s="2" t="s">
        <v>140</v>
      </c>
      <c r="CH188" s="2" t="s">
        <v>166</v>
      </c>
      <c r="CI188" s="2" t="s">
        <v>143</v>
      </c>
      <c r="CJ188" s="2" t="s">
        <v>530</v>
      </c>
      <c r="CK188" s="2" t="s">
        <v>142</v>
      </c>
      <c r="CL188" s="2" t="s">
        <v>132</v>
      </c>
      <c r="CM188" s="4">
        <v>1</v>
      </c>
      <c r="CN188" s="8">
        <v>32.15</v>
      </c>
      <c r="CO188" s="4">
        <v>36</v>
      </c>
      <c r="CP188" s="8">
        <v>1246.58</v>
      </c>
      <c r="CQ188" s="7">
        <v>-0.9722</v>
      </c>
      <c r="CR188" s="7">
        <v>-0.9742</v>
      </c>
      <c r="CS188" s="2" t="s">
        <v>140</v>
      </c>
      <c r="CT188" s="2" t="s">
        <v>166</v>
      </c>
      <c r="CU188" s="2" t="s">
        <v>1908</v>
      </c>
      <c r="CV188" s="2" t="s">
        <v>1658</v>
      </c>
      <c r="CW188" s="2" t="s">
        <v>142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166</v>
      </c>
      <c r="DG188" s="2" t="s">
        <v>1016</v>
      </c>
      <c r="DH188" s="2" t="s">
        <v>2594</v>
      </c>
      <c r="DI188" s="2" t="s">
        <v>142</v>
      </c>
      <c r="DJ188" s="2" t="s">
        <v>132</v>
      </c>
      <c r="DK188" s="4"/>
      <c r="DL188" s="8"/>
      <c r="DM188" s="4">
        <v>32</v>
      </c>
      <c r="DN188" s="8">
        <v>1082.88</v>
      </c>
      <c r="DO188" s="7">
        <v>-1</v>
      </c>
      <c r="DP188" s="7">
        <v>-1</v>
      </c>
      <c r="DQ188" s="2" t="s">
        <v>140</v>
      </c>
      <c r="DR188" s="2" t="s">
        <v>166</v>
      </c>
      <c r="DS188" s="2" t="s">
        <v>1708</v>
      </c>
      <c r="DT188" s="2" t="s">
        <v>2595</v>
      </c>
      <c r="DU188" s="2" t="s">
        <v>142</v>
      </c>
      <c r="DV188" s="2" t="s">
        <v>132</v>
      </c>
      <c r="DW188" s="4"/>
      <c r="DX188" s="8"/>
      <c r="DY188" s="4">
        <v>5</v>
      </c>
      <c r="DZ188" s="8">
        <v>99.64</v>
      </c>
      <c r="EA188" s="7">
        <v>-1</v>
      </c>
      <c r="EB188" s="7">
        <v>-1</v>
      </c>
      <c r="EC188" s="2" t="s">
        <v>140</v>
      </c>
      <c r="ED188" s="2" t="s">
        <v>166</v>
      </c>
      <c r="EE188" s="2" t="s">
        <v>627</v>
      </c>
      <c r="EF188" s="2" t="s">
        <v>149</v>
      </c>
      <c r="EG188" s="2" t="s">
        <v>142</v>
      </c>
      <c r="EH188" s="2" t="s">
        <v>132</v>
      </c>
      <c r="EI188" s="4"/>
      <c r="EJ188" s="8"/>
      <c r="EK188" s="4">
        <v>27</v>
      </c>
      <c r="EL188" s="8">
        <v>967.95</v>
      </c>
      <c r="EM188" s="7">
        <v>-1</v>
      </c>
      <c r="EN188" s="7">
        <v>-1</v>
      </c>
      <c r="EO188" s="2" t="s">
        <v>140</v>
      </c>
      <c r="EP188" s="2" t="s">
        <v>166</v>
      </c>
      <c r="EQ188" s="2" t="s">
        <v>152</v>
      </c>
      <c r="ER188" s="2" t="s">
        <v>285</v>
      </c>
      <c r="ES188" s="2" t="s">
        <v>183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166</v>
      </c>
      <c r="FC188" s="2" t="s">
        <v>604</v>
      </c>
      <c r="FD188" s="2" t="s">
        <v>2278</v>
      </c>
      <c r="FE188" s="2" t="s">
        <v>142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140</v>
      </c>
      <c r="FN188" s="2" t="s">
        <v>166</v>
      </c>
      <c r="FO188" s="2" t="s">
        <v>292</v>
      </c>
      <c r="FP188" s="2" t="s">
        <v>132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178</v>
      </c>
      <c r="FZ188" s="2" t="s">
        <v>166</v>
      </c>
      <c r="GA188" s="2" t="s">
        <v>132</v>
      </c>
      <c r="GB188" s="2" t="s">
        <v>132</v>
      </c>
      <c r="GC188" s="2" t="s">
        <v>142</v>
      </c>
      <c r="GD188" s="2" t="s">
        <v>132</v>
      </c>
      <c r="GE188" s="4"/>
      <c r="GF188" s="8"/>
      <c r="GG188" s="4">
        <v>1</v>
      </c>
      <c r="GH188" s="8">
        <v>33.29</v>
      </c>
      <c r="GI188" s="7">
        <v>-1</v>
      </c>
      <c r="GJ188" s="7">
        <v>-1</v>
      </c>
      <c r="GK188" s="2" t="s">
        <v>140</v>
      </c>
      <c r="GL188" s="2" t="s">
        <v>166</v>
      </c>
      <c r="GM188" s="2" t="s">
        <v>522</v>
      </c>
      <c r="GN188" s="2" t="s">
        <v>527</v>
      </c>
      <c r="GO188" s="2" t="s">
        <v>142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166</v>
      </c>
      <c r="GY188" s="2" t="s">
        <v>334</v>
      </c>
      <c r="GZ188" s="2" t="s">
        <v>132</v>
      </c>
      <c r="HA188" s="2" t="s">
        <v>142</v>
      </c>
      <c r="HB188" s="2" t="s">
        <v>132</v>
      </c>
      <c r="HC188" s="4"/>
      <c r="HD188" s="8"/>
      <c r="HE188" s="4">
        <v>1</v>
      </c>
      <c r="HF188" s="8">
        <v>33.76</v>
      </c>
      <c r="HG188" s="7">
        <v>-1</v>
      </c>
      <c r="HH188" s="7">
        <v>-1</v>
      </c>
      <c r="HI188" s="2" t="s">
        <v>140</v>
      </c>
      <c r="HJ188" s="2" t="s">
        <v>166</v>
      </c>
      <c r="HK188" s="2" t="s">
        <v>233</v>
      </c>
      <c r="HL188" s="2" t="s">
        <v>432</v>
      </c>
      <c r="HM188" s="2" t="s">
        <v>142</v>
      </c>
      <c r="HN188" s="2" t="s">
        <v>132</v>
      </c>
      <c r="HO188" s="4"/>
      <c r="HP188" s="8"/>
      <c r="HQ188" s="4">
        <v>7</v>
      </c>
      <c r="HR188" s="8">
        <v>222.95</v>
      </c>
      <c r="HS188" s="7">
        <v>-1</v>
      </c>
      <c r="HT188" s="7">
        <v>-1</v>
      </c>
      <c r="HU188" s="2" t="s">
        <v>140</v>
      </c>
      <c r="HV188" s="2" t="s">
        <v>166</v>
      </c>
      <c r="HW188" s="2" t="s">
        <v>667</v>
      </c>
      <c r="HX188" s="2" t="s">
        <v>223</v>
      </c>
      <c r="HY188" s="2" t="s">
        <v>142</v>
      </c>
      <c r="HZ188" s="2" t="s">
        <v>132</v>
      </c>
      <c r="IA188" s="4"/>
      <c r="IB188" s="8"/>
      <c r="IC188" s="4">
        <v>4</v>
      </c>
      <c r="ID188" s="8">
        <v>128.6</v>
      </c>
      <c r="IE188" s="7">
        <v>-1</v>
      </c>
      <c r="IF188" s="7">
        <v>-1</v>
      </c>
      <c r="IG188" s="2" t="s">
        <v>140</v>
      </c>
      <c r="IH188" s="2" t="s">
        <v>166</v>
      </c>
      <c r="II188" s="2" t="s">
        <v>2596</v>
      </c>
      <c r="IJ188" s="2" t="s">
        <v>526</v>
      </c>
      <c r="IK188" s="2" t="s">
        <v>142</v>
      </c>
      <c r="IL188" s="2" t="s">
        <v>132</v>
      </c>
      <c r="IM188" s="4"/>
      <c r="IN188" s="8"/>
      <c r="IO188" s="4">
        <v>1</v>
      </c>
      <c r="IP188" s="8">
        <v>34.72</v>
      </c>
      <c r="IQ188" s="7">
        <v>-1</v>
      </c>
      <c r="IR188" s="7">
        <v>-1</v>
      </c>
      <c r="IS188" s="2" t="s">
        <v>140</v>
      </c>
      <c r="IT188" s="2" t="s">
        <v>166</v>
      </c>
      <c r="IU188" s="2" t="s">
        <v>614</v>
      </c>
      <c r="IV188" s="2" t="s">
        <v>2597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178</v>
      </c>
      <c r="JF188" s="2" t="s">
        <v>166</v>
      </c>
      <c r="JG188" s="2" t="s">
        <v>132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140</v>
      </c>
      <c r="JR188" s="2" t="s">
        <v>166</v>
      </c>
      <c r="JS188" s="2" t="s">
        <v>300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140</v>
      </c>
      <c r="KD188" s="2" t="s">
        <v>166</v>
      </c>
      <c r="KE188" s="2" t="s">
        <v>1013</v>
      </c>
      <c r="KF188" s="2" t="s">
        <v>608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178</v>
      </c>
      <c r="KP188" s="2" t="s">
        <v>166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>
        <v>10</v>
      </c>
      <c r="KX188" s="8">
        <v>248.64</v>
      </c>
      <c r="KY188" s="7">
        <v>-1</v>
      </c>
      <c r="KZ188" s="7">
        <v>-1</v>
      </c>
      <c r="LA188" s="2" t="s">
        <v>140</v>
      </c>
      <c r="LB188" s="2" t="s">
        <v>166</v>
      </c>
      <c r="LC188" s="2" t="s">
        <v>304</v>
      </c>
      <c r="LD188" s="2" t="s">
        <v>337</v>
      </c>
      <c r="LE188" s="2" t="s">
        <v>183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178</v>
      </c>
      <c r="LN188" s="2" t="s">
        <v>166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159</v>
      </c>
      <c r="ML188" s="2" t="s">
        <v>166</v>
      </c>
      <c r="MM188" s="2" t="s">
        <v>132</v>
      </c>
      <c r="MN188" s="2" t="s">
        <v>132</v>
      </c>
      <c r="MO188" s="2" t="s">
        <v>142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178</v>
      </c>
      <c r="NV188" s="2" t="s">
        <v>166</v>
      </c>
      <c r="NW188" s="2" t="s">
        <v>132</v>
      </c>
      <c r="NX188" s="2" t="s">
        <v>132</v>
      </c>
      <c r="NY188" s="2" t="s">
        <v>142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181</v>
      </c>
      <c r="OT188" s="2" t="s">
        <v>166</v>
      </c>
      <c r="OU188" s="2" t="s">
        <v>132</v>
      </c>
      <c r="OV188" s="2" t="s">
        <v>132</v>
      </c>
      <c r="OW188" s="2" t="s">
        <v>142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181</v>
      </c>
      <c r="PF188" s="2" t="s">
        <v>166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178</v>
      </c>
      <c r="PR188" s="2" t="s">
        <v>166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159</v>
      </c>
      <c r="RB188" s="2" t="s">
        <v>166</v>
      </c>
      <c r="RC188" s="2" t="s">
        <v>132</v>
      </c>
      <c r="RD188" s="2" t="s">
        <v>132</v>
      </c>
      <c r="RE188" s="2" t="s">
        <v>142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178</v>
      </c>
      <c r="RN188" s="2" t="s">
        <v>166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2598</v>
      </c>
      <c r="B189" s="2" t="s">
        <v>121</v>
      </c>
      <c r="C189" s="2" t="s">
        <v>122</v>
      </c>
      <c r="D189" s="2" t="s">
        <v>2442</v>
      </c>
      <c r="E189" s="2" t="s">
        <v>837</v>
      </c>
      <c r="F189" s="2" t="s">
        <v>2599</v>
      </c>
      <c r="G189" s="2" t="s">
        <v>2599</v>
      </c>
      <c r="H189" s="2" t="s">
        <v>2599</v>
      </c>
      <c r="I189" s="2" t="s">
        <v>2600</v>
      </c>
      <c r="J189" s="2" t="s">
        <v>127</v>
      </c>
      <c r="K189" s="2" t="s">
        <v>1941</v>
      </c>
      <c r="L189" s="3">
        <v>42.85</v>
      </c>
      <c r="M189" s="3">
        <v>44.99</v>
      </c>
      <c r="N189" s="3">
        <v>99.99</v>
      </c>
      <c r="O189" s="2" t="s">
        <v>421</v>
      </c>
      <c r="P189" s="2" t="s">
        <v>422</v>
      </c>
      <c r="Q189" s="2" t="s">
        <v>131</v>
      </c>
      <c r="R189" s="2" t="s">
        <v>132</v>
      </c>
      <c r="S189" s="2" t="s">
        <v>2601</v>
      </c>
      <c r="T189" s="2" t="s">
        <v>132</v>
      </c>
      <c r="U189" s="2" t="s">
        <v>657</v>
      </c>
      <c r="V189" s="2" t="s">
        <v>135</v>
      </c>
      <c r="W189" s="2" t="s">
        <v>136</v>
      </c>
      <c r="X189" s="2" t="s">
        <v>247</v>
      </c>
      <c r="Y189" s="2" t="s">
        <v>1244</v>
      </c>
      <c r="Z189" s="4"/>
      <c r="AA189" s="4">
        <f>=ROUNDDOWN({0},0)</f>
      </c>
      <c r="AB189" s="5">
        <v>0.1</v>
      </c>
      <c r="AC189" s="2" t="s">
        <v>132</v>
      </c>
      <c r="AD189" s="4"/>
      <c r="AE189" s="4"/>
      <c r="AF189" s="6">
        <v>63</v>
      </c>
      <c r="AG189" s="6"/>
      <c r="AH189" s="7">
        <v>0.2384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/>
      <c r="AQ189" s="8"/>
      <c r="AR189" s="4">
        <v>239</v>
      </c>
      <c r="AS189" s="8">
        <v>11511.19</v>
      </c>
      <c r="AT189" s="7">
        <v>-1</v>
      </c>
      <c r="AU189" s="7">
        <v>-1</v>
      </c>
      <c r="AV189" s="4"/>
      <c r="AW189" s="8"/>
      <c r="AX189" s="4">
        <v>239</v>
      </c>
      <c r="AY189" s="8">
        <v>11511.19</v>
      </c>
      <c r="AZ189" s="7">
        <v>-1</v>
      </c>
      <c r="BA189" s="7">
        <v>-1</v>
      </c>
      <c r="BB189" s="7"/>
      <c r="BC189" s="4"/>
      <c r="BD189" s="8"/>
      <c r="BE189" s="4">
        <v>239</v>
      </c>
      <c r="BF189" s="8">
        <v>11511.19</v>
      </c>
      <c r="BG189" s="7">
        <v>-1</v>
      </c>
      <c r="BH189" s="7">
        <v>-1</v>
      </c>
      <c r="BI189" s="7"/>
      <c r="BJ189" s="4"/>
      <c r="BK189" s="8"/>
      <c r="BL189" s="2" t="s">
        <v>2602</v>
      </c>
      <c r="BM189" s="7"/>
      <c r="BN189" s="7"/>
      <c r="BO189" s="4"/>
      <c r="BP189" s="8"/>
      <c r="BQ189" s="4">
        <v>2</v>
      </c>
      <c r="BR189" s="8">
        <v>98.56</v>
      </c>
      <c r="BS189" s="7">
        <v>-1</v>
      </c>
      <c r="BT189" s="7">
        <v>-1</v>
      </c>
      <c r="BU189" s="2" t="s">
        <v>140</v>
      </c>
      <c r="BV189" s="2" t="s">
        <v>166</v>
      </c>
      <c r="BW189" s="2" t="s">
        <v>132</v>
      </c>
      <c r="BX189" s="2" t="s">
        <v>132</v>
      </c>
      <c r="BY189" s="2" t="s">
        <v>142</v>
      </c>
      <c r="BZ189" s="2" t="s">
        <v>132</v>
      </c>
      <c r="CA189" s="4"/>
      <c r="CB189" s="8"/>
      <c r="CC189" s="4">
        <v>2</v>
      </c>
      <c r="CD189" s="8">
        <v>94.48</v>
      </c>
      <c r="CE189" s="7">
        <v>-1</v>
      </c>
      <c r="CF189" s="7">
        <v>-1</v>
      </c>
      <c r="CG189" s="2" t="s">
        <v>140</v>
      </c>
      <c r="CH189" s="2" t="s">
        <v>166</v>
      </c>
      <c r="CI189" s="2" t="s">
        <v>1384</v>
      </c>
      <c r="CJ189" s="2" t="s">
        <v>774</v>
      </c>
      <c r="CK189" s="2" t="s">
        <v>183</v>
      </c>
      <c r="CL189" s="2" t="s">
        <v>132</v>
      </c>
      <c r="CM189" s="4"/>
      <c r="CN189" s="8"/>
      <c r="CO189" s="4">
        <v>59</v>
      </c>
      <c r="CP189" s="8">
        <v>3375.56</v>
      </c>
      <c r="CQ189" s="7">
        <v>-1</v>
      </c>
      <c r="CR189" s="7">
        <v>-1</v>
      </c>
      <c r="CS189" s="2" t="s">
        <v>140</v>
      </c>
      <c r="CT189" s="2" t="s">
        <v>166</v>
      </c>
      <c r="CU189" s="2" t="s">
        <v>1244</v>
      </c>
      <c r="CV189" s="2" t="s">
        <v>239</v>
      </c>
      <c r="CW189" s="2" t="s">
        <v>142</v>
      </c>
      <c r="CX189" s="2" t="s">
        <v>132</v>
      </c>
      <c r="CY189" s="4"/>
      <c r="CZ189" s="8"/>
      <c r="DA189" s="4">
        <v>22</v>
      </c>
      <c r="DB189" s="8">
        <v>1039.28</v>
      </c>
      <c r="DC189" s="7">
        <v>-1</v>
      </c>
      <c r="DD189" s="7">
        <v>-1</v>
      </c>
      <c r="DE189" s="2" t="s">
        <v>140</v>
      </c>
      <c r="DF189" s="2" t="s">
        <v>166</v>
      </c>
      <c r="DG189" s="2" t="s">
        <v>1386</v>
      </c>
      <c r="DH189" s="2" t="s">
        <v>450</v>
      </c>
      <c r="DI189" s="2" t="s">
        <v>142</v>
      </c>
      <c r="DJ189" s="2" t="s">
        <v>132</v>
      </c>
      <c r="DK189" s="4"/>
      <c r="DL189" s="8"/>
      <c r="DM189" s="4">
        <v>78</v>
      </c>
      <c r="DN189" s="8">
        <v>3676.92</v>
      </c>
      <c r="DO189" s="7">
        <v>-1</v>
      </c>
      <c r="DP189" s="7">
        <v>-1</v>
      </c>
      <c r="DQ189" s="2" t="s">
        <v>140</v>
      </c>
      <c r="DR189" s="2" t="s">
        <v>166</v>
      </c>
      <c r="DS189" s="2" t="s">
        <v>776</v>
      </c>
      <c r="DT189" s="2" t="s">
        <v>197</v>
      </c>
      <c r="DU189" s="2" t="s">
        <v>142</v>
      </c>
      <c r="DV189" s="2" t="s">
        <v>132</v>
      </c>
      <c r="DW189" s="4"/>
      <c r="DX189" s="8"/>
      <c r="DY189" s="4">
        <v>21</v>
      </c>
      <c r="DZ189" s="8">
        <v>816.63</v>
      </c>
      <c r="EA189" s="7">
        <v>-1</v>
      </c>
      <c r="EB189" s="7">
        <v>-1</v>
      </c>
      <c r="EC189" s="2" t="s">
        <v>140</v>
      </c>
      <c r="ED189" s="2" t="s">
        <v>166</v>
      </c>
      <c r="EE189" s="2" t="s">
        <v>913</v>
      </c>
      <c r="EF189" s="2" t="s">
        <v>629</v>
      </c>
      <c r="EG189" s="2" t="s">
        <v>142</v>
      </c>
      <c r="EH189" s="2" t="s">
        <v>132</v>
      </c>
      <c r="EI189" s="4"/>
      <c r="EJ189" s="8"/>
      <c r="EK189" s="4">
        <v>13</v>
      </c>
      <c r="EL189" s="8">
        <v>643.37</v>
      </c>
      <c r="EM189" s="7">
        <v>-1</v>
      </c>
      <c r="EN189" s="7">
        <v>-1</v>
      </c>
      <c r="EO189" s="2" t="s">
        <v>140</v>
      </c>
      <c r="EP189" s="2" t="s">
        <v>166</v>
      </c>
      <c r="EQ189" s="2" t="s">
        <v>261</v>
      </c>
      <c r="ER189" s="2" t="s">
        <v>262</v>
      </c>
      <c r="ES189" s="2" t="s">
        <v>142</v>
      </c>
      <c r="ET189" s="2" t="s">
        <v>132</v>
      </c>
      <c r="EU189" s="4"/>
      <c r="EV189" s="8"/>
      <c r="EW189" s="4">
        <v>9</v>
      </c>
      <c r="EX189" s="8">
        <v>425.16</v>
      </c>
      <c r="EY189" s="7">
        <v>-1</v>
      </c>
      <c r="EZ189" s="7">
        <v>-1</v>
      </c>
      <c r="FA189" s="2" t="s">
        <v>140</v>
      </c>
      <c r="FB189" s="2" t="s">
        <v>166</v>
      </c>
      <c r="FC189" s="2" t="s">
        <v>154</v>
      </c>
      <c r="FD189" s="2" t="s">
        <v>757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178</v>
      </c>
      <c r="FN189" s="2" t="s">
        <v>166</v>
      </c>
      <c r="FO189" s="2" t="s">
        <v>132</v>
      </c>
      <c r="FP189" s="2" t="s">
        <v>132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178</v>
      </c>
      <c r="FZ189" s="2" t="s">
        <v>166</v>
      </c>
      <c r="GA189" s="2" t="s">
        <v>132</v>
      </c>
      <c r="GB189" s="2" t="s">
        <v>132</v>
      </c>
      <c r="GC189" s="2" t="s">
        <v>142</v>
      </c>
      <c r="GD189" s="2" t="s">
        <v>132</v>
      </c>
      <c r="GE189" s="4"/>
      <c r="GF189" s="8"/>
      <c r="GG189" s="4">
        <v>8</v>
      </c>
      <c r="GH189" s="8">
        <v>377.92</v>
      </c>
      <c r="GI189" s="7">
        <v>-1</v>
      </c>
      <c r="GJ189" s="7">
        <v>-1</v>
      </c>
      <c r="GK189" s="2" t="s">
        <v>140</v>
      </c>
      <c r="GL189" s="2" t="s">
        <v>166</v>
      </c>
      <c r="GM189" s="2" t="s">
        <v>205</v>
      </c>
      <c r="GN189" s="2" t="s">
        <v>735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178</v>
      </c>
      <c r="GX189" s="2" t="s">
        <v>166</v>
      </c>
      <c r="GY189" s="2" t="s">
        <v>132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181</v>
      </c>
      <c r="HJ189" s="2" t="s">
        <v>166</v>
      </c>
      <c r="HK189" s="2" t="s">
        <v>132</v>
      </c>
      <c r="HL189" s="2" t="s">
        <v>132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166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166</v>
      </c>
      <c r="II189" s="2" t="s">
        <v>780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178</v>
      </c>
      <c r="IT189" s="2" t="s">
        <v>166</v>
      </c>
      <c r="IU189" s="2" t="s">
        <v>132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178</v>
      </c>
      <c r="JF189" s="2" t="s">
        <v>166</v>
      </c>
      <c r="JG189" s="2" t="s">
        <v>132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140</v>
      </c>
      <c r="JR189" s="2" t="s">
        <v>166</v>
      </c>
      <c r="JS189" s="2" t="s">
        <v>750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166</v>
      </c>
      <c r="KE189" s="2" t="s">
        <v>1374</v>
      </c>
      <c r="KF189" s="2" t="s">
        <v>161</v>
      </c>
      <c r="KG189" s="2" t="s">
        <v>142</v>
      </c>
      <c r="KH189" s="2" t="s">
        <v>132</v>
      </c>
      <c r="KI189" s="4"/>
      <c r="KJ189" s="8"/>
      <c r="KK189" s="4">
        <v>2</v>
      </c>
      <c r="KL189" s="8">
        <v>97.18</v>
      </c>
      <c r="KM189" s="7">
        <v>-1</v>
      </c>
      <c r="KN189" s="7">
        <v>-1</v>
      </c>
      <c r="KO189" s="2" t="s">
        <v>140</v>
      </c>
      <c r="KP189" s="2" t="s">
        <v>166</v>
      </c>
      <c r="KQ189" s="2" t="s">
        <v>575</v>
      </c>
      <c r="KR189" s="2" t="s">
        <v>205</v>
      </c>
      <c r="KS189" s="2" t="s">
        <v>142</v>
      </c>
      <c r="KT189" s="2" t="s">
        <v>132</v>
      </c>
      <c r="KU189" s="4"/>
      <c r="KV189" s="8"/>
      <c r="KW189" s="4">
        <v>23</v>
      </c>
      <c r="KX189" s="8">
        <v>866.13</v>
      </c>
      <c r="KY189" s="7">
        <v>-1</v>
      </c>
      <c r="KZ189" s="7">
        <v>-1</v>
      </c>
      <c r="LA189" s="2" t="s">
        <v>140</v>
      </c>
      <c r="LB189" s="2" t="s">
        <v>166</v>
      </c>
      <c r="LC189" s="2" t="s">
        <v>273</v>
      </c>
      <c r="LD189" s="2" t="s">
        <v>344</v>
      </c>
      <c r="LE189" s="2" t="s">
        <v>183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178</v>
      </c>
      <c r="LN189" s="2" t="s">
        <v>166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178</v>
      </c>
      <c r="LZ189" s="2" t="s">
        <v>166</v>
      </c>
      <c r="MA189" s="2" t="s">
        <v>132</v>
      </c>
      <c r="MB189" s="2" t="s">
        <v>132</v>
      </c>
      <c r="MC189" s="2" t="s">
        <v>142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159</v>
      </c>
      <c r="ML189" s="2" t="s">
        <v>166</v>
      </c>
      <c r="MM189" s="2" t="s">
        <v>132</v>
      </c>
      <c r="MN189" s="2" t="s">
        <v>132</v>
      </c>
      <c r="MO189" s="2" t="s">
        <v>142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178</v>
      </c>
      <c r="NV189" s="2" t="s">
        <v>166</v>
      </c>
      <c r="NW189" s="2" t="s">
        <v>132</v>
      </c>
      <c r="NX189" s="2" t="s">
        <v>132</v>
      </c>
      <c r="NY189" s="2" t="s">
        <v>142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132</v>
      </c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181</v>
      </c>
      <c r="OT189" s="2" t="s">
        <v>166</v>
      </c>
      <c r="OU189" s="2" t="s">
        <v>132</v>
      </c>
      <c r="OV189" s="2" t="s">
        <v>132</v>
      </c>
      <c r="OW189" s="2" t="s">
        <v>142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181</v>
      </c>
      <c r="PF189" s="2" t="s">
        <v>166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178</v>
      </c>
      <c r="PR189" s="2" t="s">
        <v>166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178</v>
      </c>
      <c r="RB189" s="2" t="s">
        <v>166</v>
      </c>
      <c r="RC189" s="2" t="s">
        <v>132</v>
      </c>
      <c r="RD189" s="2" t="s">
        <v>132</v>
      </c>
      <c r="RE189" s="2" t="s">
        <v>142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178</v>
      </c>
      <c r="RN189" s="2" t="s">
        <v>166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2603</v>
      </c>
      <c r="B190" s="2" t="s">
        <v>121</v>
      </c>
      <c r="C190" s="2" t="s">
        <v>122</v>
      </c>
      <c r="D190" s="2" t="s">
        <v>2442</v>
      </c>
      <c r="E190" s="2" t="s">
        <v>124</v>
      </c>
      <c r="F190" s="2" t="s">
        <v>2604</v>
      </c>
      <c r="G190" s="2" t="s">
        <v>2604</v>
      </c>
      <c r="H190" s="2" t="s">
        <v>2604</v>
      </c>
      <c r="I190" s="2" t="s">
        <v>2605</v>
      </c>
      <c r="J190" s="2" t="s">
        <v>127</v>
      </c>
      <c r="K190" s="2" t="s">
        <v>2606</v>
      </c>
      <c r="L190" s="3">
        <v>21.31</v>
      </c>
      <c r="M190" s="3">
        <v>22.38</v>
      </c>
      <c r="N190" s="3">
        <v>50.99</v>
      </c>
      <c r="O190" s="2" t="s">
        <v>129</v>
      </c>
      <c r="P190" s="2" t="s">
        <v>348</v>
      </c>
      <c r="Q190" s="2" t="s">
        <v>131</v>
      </c>
      <c r="R190" s="2" t="s">
        <v>132</v>
      </c>
      <c r="S190" s="2" t="s">
        <v>2607</v>
      </c>
      <c r="T190" s="2" t="s">
        <v>132</v>
      </c>
      <c r="U190" s="2" t="s">
        <v>315</v>
      </c>
      <c r="V190" s="2" t="s">
        <v>135</v>
      </c>
      <c r="W190" s="2" t="s">
        <v>441</v>
      </c>
      <c r="X190" s="2" t="s">
        <v>136</v>
      </c>
      <c r="Y190" s="2" t="s">
        <v>258</v>
      </c>
      <c r="Z190" s="4">
        <v>315</v>
      </c>
      <c r="AA190" s="4">
        <f>=ROUNDDOWN(24.609375,0)</f>
      </c>
      <c r="AB190" s="5">
        <v>12.8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545</v>
      </c>
      <c r="AQ190" s="8">
        <v>15555.5</v>
      </c>
      <c r="AR190" s="4">
        <v>154</v>
      </c>
      <c r="AS190" s="8">
        <v>4870.23</v>
      </c>
      <c r="AT190" s="7">
        <v>2.539</v>
      </c>
      <c r="AU190" s="7">
        <v>2.194</v>
      </c>
      <c r="AV190" s="4">
        <v>545</v>
      </c>
      <c r="AW190" s="8">
        <v>15555.5</v>
      </c>
      <c r="AX190" s="4">
        <v>154</v>
      </c>
      <c r="AY190" s="8">
        <v>4870.23</v>
      </c>
      <c r="AZ190" s="7">
        <v>2.539</v>
      </c>
      <c r="BA190" s="7">
        <v>2.194</v>
      </c>
      <c r="BB190" s="7">
        <v>1</v>
      </c>
      <c r="BC190" s="4">
        <v>545</v>
      </c>
      <c r="BD190" s="8">
        <v>15555.5</v>
      </c>
      <c r="BE190" s="4">
        <v>154</v>
      </c>
      <c r="BF190" s="8">
        <v>4870.23</v>
      </c>
      <c r="BG190" s="7">
        <v>2.539</v>
      </c>
      <c r="BH190" s="7">
        <v>2.194</v>
      </c>
      <c r="BI190" s="7">
        <v>1</v>
      </c>
      <c r="BJ190" s="4">
        <v>545</v>
      </c>
      <c r="BK190" s="8">
        <v>15555.5</v>
      </c>
      <c r="BL190" s="2" t="s">
        <v>2608</v>
      </c>
      <c r="BM190" s="7">
        <v>1</v>
      </c>
      <c r="BN190" s="7">
        <v>1</v>
      </c>
      <c r="BO190" s="4">
        <v>13</v>
      </c>
      <c r="BP190" s="8">
        <v>374.79</v>
      </c>
      <c r="BQ190" s="4"/>
      <c r="BR190" s="8"/>
      <c r="BS190" s="7"/>
      <c r="BT190" s="7"/>
      <c r="BU190" s="2" t="s">
        <v>140</v>
      </c>
      <c r="BV190" s="2" t="s">
        <v>129</v>
      </c>
      <c r="BW190" s="2" t="s">
        <v>132</v>
      </c>
      <c r="BX190" s="2" t="s">
        <v>1088</v>
      </c>
      <c r="BY190" s="2" t="s">
        <v>142</v>
      </c>
      <c r="BZ190" s="2" t="s">
        <v>132</v>
      </c>
      <c r="CA190" s="4">
        <v>4</v>
      </c>
      <c r="CB190" s="8">
        <v>105.28</v>
      </c>
      <c r="CC190" s="4"/>
      <c r="CD190" s="8"/>
      <c r="CE190" s="7"/>
      <c r="CF190" s="7"/>
      <c r="CG190" s="2" t="s">
        <v>140</v>
      </c>
      <c r="CH190" s="2" t="s">
        <v>129</v>
      </c>
      <c r="CI190" s="2" t="s">
        <v>844</v>
      </c>
      <c r="CJ190" s="2" t="s">
        <v>2535</v>
      </c>
      <c r="CK190" s="2" t="s">
        <v>142</v>
      </c>
      <c r="CL190" s="2" t="s">
        <v>132</v>
      </c>
      <c r="CM190" s="4">
        <v>63</v>
      </c>
      <c r="CN190" s="8">
        <v>2016.33</v>
      </c>
      <c r="CO190" s="4">
        <v>42</v>
      </c>
      <c r="CP190" s="8">
        <v>1334.84</v>
      </c>
      <c r="CQ190" s="7">
        <v>0.5</v>
      </c>
      <c r="CR190" s="7">
        <v>0.5105</v>
      </c>
      <c r="CS190" s="2" t="s">
        <v>140</v>
      </c>
      <c r="CT190" s="2" t="s">
        <v>129</v>
      </c>
      <c r="CU190" s="2" t="s">
        <v>258</v>
      </c>
      <c r="CV190" s="2" t="s">
        <v>371</v>
      </c>
      <c r="CW190" s="2" t="s">
        <v>142</v>
      </c>
      <c r="CX190" s="2" t="s">
        <v>132</v>
      </c>
      <c r="CY190" s="4">
        <v>179</v>
      </c>
      <c r="CZ190" s="8">
        <v>4982.61</v>
      </c>
      <c r="DA190" s="4">
        <v>58</v>
      </c>
      <c r="DB190" s="8">
        <v>1780.6</v>
      </c>
      <c r="DC190" s="7">
        <v>2.0862</v>
      </c>
      <c r="DD190" s="7">
        <v>1.7983</v>
      </c>
      <c r="DE190" s="2" t="s">
        <v>140</v>
      </c>
      <c r="DF190" s="2" t="s">
        <v>129</v>
      </c>
      <c r="DG190" s="2" t="s">
        <v>367</v>
      </c>
      <c r="DH190" s="2" t="s">
        <v>262</v>
      </c>
      <c r="DI190" s="2" t="s">
        <v>142</v>
      </c>
      <c r="DJ190" s="2" t="s">
        <v>132</v>
      </c>
      <c r="DK190" s="4">
        <v>115</v>
      </c>
      <c r="DL190" s="8">
        <v>3266.75</v>
      </c>
      <c r="DM190" s="4">
        <v>43</v>
      </c>
      <c r="DN190" s="8">
        <v>1408.25</v>
      </c>
      <c r="DO190" s="7">
        <v>1.6744</v>
      </c>
      <c r="DP190" s="7">
        <v>1.3197</v>
      </c>
      <c r="DQ190" s="2" t="s">
        <v>140</v>
      </c>
      <c r="DR190" s="2" t="s">
        <v>129</v>
      </c>
      <c r="DS190" s="2" t="s">
        <v>372</v>
      </c>
      <c r="DT190" s="2" t="s">
        <v>430</v>
      </c>
      <c r="DU190" s="2" t="s">
        <v>142</v>
      </c>
      <c r="DV190" s="2" t="s">
        <v>132</v>
      </c>
      <c r="DW190" s="4">
        <v>6</v>
      </c>
      <c r="DX190" s="8">
        <v>180</v>
      </c>
      <c r="DY190" s="4">
        <v>1</v>
      </c>
      <c r="DZ190" s="8">
        <v>32.17</v>
      </c>
      <c r="EA190" s="7">
        <v>5</v>
      </c>
      <c r="EB190" s="7">
        <v>4.5953</v>
      </c>
      <c r="EC190" s="2" t="s">
        <v>140</v>
      </c>
      <c r="ED190" s="2" t="s">
        <v>129</v>
      </c>
      <c r="EE190" s="2" t="s">
        <v>367</v>
      </c>
      <c r="EF190" s="2" t="s">
        <v>749</v>
      </c>
      <c r="EG190" s="2" t="s">
        <v>142</v>
      </c>
      <c r="EH190" s="2" t="s">
        <v>132</v>
      </c>
      <c r="EI190" s="4">
        <v>37</v>
      </c>
      <c r="EJ190" s="8">
        <v>1090.76</v>
      </c>
      <c r="EK190" s="4"/>
      <c r="EL190" s="8"/>
      <c r="EM190" s="7"/>
      <c r="EN190" s="7"/>
      <c r="EO190" s="2" t="s">
        <v>140</v>
      </c>
      <c r="EP190" s="2" t="s">
        <v>129</v>
      </c>
      <c r="EQ190" s="2" t="s">
        <v>375</v>
      </c>
      <c r="ER190" s="2" t="s">
        <v>2609</v>
      </c>
      <c r="ES190" s="2" t="s">
        <v>142</v>
      </c>
      <c r="ET190" s="2" t="s">
        <v>132</v>
      </c>
      <c r="EU190" s="4">
        <v>50</v>
      </c>
      <c r="EV190" s="8">
        <v>1415.66</v>
      </c>
      <c r="EW190" s="4">
        <v>1</v>
      </c>
      <c r="EX190" s="8">
        <v>30.7</v>
      </c>
      <c r="EY190" s="7">
        <v>49</v>
      </c>
      <c r="EZ190" s="7">
        <v>45.1127</v>
      </c>
      <c r="FA190" s="2" t="s">
        <v>140</v>
      </c>
      <c r="FB190" s="2" t="s">
        <v>129</v>
      </c>
      <c r="FC190" s="2" t="s">
        <v>237</v>
      </c>
      <c r="FD190" s="2" t="s">
        <v>381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140</v>
      </c>
      <c r="FN190" s="2" t="s">
        <v>129</v>
      </c>
      <c r="FO190" s="2" t="s">
        <v>156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129</v>
      </c>
      <c r="GA190" s="2" t="s">
        <v>1504</v>
      </c>
      <c r="GB190" s="2" t="s">
        <v>1505</v>
      </c>
      <c r="GC190" s="2" t="s">
        <v>142</v>
      </c>
      <c r="GD190" s="2" t="s">
        <v>132</v>
      </c>
      <c r="GE190" s="4">
        <v>32</v>
      </c>
      <c r="GF190" s="8">
        <v>902.58</v>
      </c>
      <c r="GG190" s="4">
        <v>3</v>
      </c>
      <c r="GH190" s="8">
        <v>92.1</v>
      </c>
      <c r="GI190" s="7">
        <v>9.6667</v>
      </c>
      <c r="GJ190" s="7">
        <v>8.8</v>
      </c>
      <c r="GK190" s="2" t="s">
        <v>140</v>
      </c>
      <c r="GL190" s="2" t="s">
        <v>129</v>
      </c>
      <c r="GM190" s="2" t="s">
        <v>380</v>
      </c>
      <c r="GN190" s="2" t="s">
        <v>1813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162</v>
      </c>
      <c r="GZ190" s="2" t="s">
        <v>132</v>
      </c>
      <c r="HA190" s="2" t="s">
        <v>142</v>
      </c>
      <c r="HB190" s="2" t="s">
        <v>132</v>
      </c>
      <c r="HC190" s="4">
        <v>1</v>
      </c>
      <c r="HD190" s="8">
        <v>27.64</v>
      </c>
      <c r="HE190" s="4"/>
      <c r="HF190" s="8"/>
      <c r="HG190" s="7"/>
      <c r="HH190" s="7"/>
      <c r="HI190" s="2" t="s">
        <v>140</v>
      </c>
      <c r="HJ190" s="2" t="s">
        <v>129</v>
      </c>
      <c r="HK190" s="2" t="s">
        <v>382</v>
      </c>
      <c r="HL190" s="2" t="s">
        <v>2286</v>
      </c>
      <c r="HM190" s="2" t="s">
        <v>142</v>
      </c>
      <c r="HN190" s="2" t="s">
        <v>132</v>
      </c>
      <c r="HO190" s="4">
        <v>33</v>
      </c>
      <c r="HP190" s="8">
        <v>878.41</v>
      </c>
      <c r="HQ190" s="4">
        <v>3</v>
      </c>
      <c r="HR190" s="8">
        <v>94.74</v>
      </c>
      <c r="HS190" s="7">
        <v>10</v>
      </c>
      <c r="HT190" s="7">
        <v>8.2718</v>
      </c>
      <c r="HU190" s="2" t="s">
        <v>140</v>
      </c>
      <c r="HV190" s="2" t="s">
        <v>129</v>
      </c>
      <c r="HW190" s="2" t="s">
        <v>545</v>
      </c>
      <c r="HX190" s="2" t="s">
        <v>1390</v>
      </c>
      <c r="HY190" s="2" t="s">
        <v>142</v>
      </c>
      <c r="HZ190" s="2" t="s">
        <v>132</v>
      </c>
      <c r="IA190" s="4">
        <v>10</v>
      </c>
      <c r="IB190" s="8">
        <v>239.54</v>
      </c>
      <c r="IC190" s="4"/>
      <c r="ID190" s="8"/>
      <c r="IE190" s="7"/>
      <c r="IF190" s="7"/>
      <c r="IG190" s="2" t="s">
        <v>140</v>
      </c>
      <c r="IH190" s="2" t="s">
        <v>166</v>
      </c>
      <c r="II190" s="2" t="s">
        <v>371</v>
      </c>
      <c r="IJ190" s="2" t="s">
        <v>2610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129</v>
      </c>
      <c r="IU190" s="2" t="s">
        <v>302</v>
      </c>
      <c r="IV190" s="2" t="s">
        <v>956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159</v>
      </c>
      <c r="JF190" s="2" t="s">
        <v>129</v>
      </c>
      <c r="JG190" s="2" t="s">
        <v>132</v>
      </c>
      <c r="JH190" s="2" t="s">
        <v>132</v>
      </c>
      <c r="JI190" s="2" t="s">
        <v>142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171</v>
      </c>
      <c r="JR190" s="2" t="s">
        <v>129</v>
      </c>
      <c r="JS190" s="2" t="s">
        <v>546</v>
      </c>
      <c r="JT190" s="2" t="s">
        <v>132</v>
      </c>
      <c r="JU190" s="2" t="s">
        <v>142</v>
      </c>
      <c r="JV190" s="2" t="s">
        <v>132</v>
      </c>
      <c r="JW190" s="4">
        <v>1</v>
      </c>
      <c r="JX190" s="8">
        <v>50.99</v>
      </c>
      <c r="JY190" s="4">
        <v>1</v>
      </c>
      <c r="JZ190" s="8">
        <v>32.49</v>
      </c>
      <c r="KA190" s="7"/>
      <c r="KB190" s="7">
        <v>0.5694</v>
      </c>
      <c r="KC190" s="2" t="s">
        <v>140</v>
      </c>
      <c r="KD190" s="2" t="s">
        <v>129</v>
      </c>
      <c r="KE190" s="2" t="s">
        <v>367</v>
      </c>
      <c r="KF190" s="2" t="s">
        <v>2611</v>
      </c>
      <c r="KG190" s="2" t="s">
        <v>142</v>
      </c>
      <c r="KH190" s="2" t="s">
        <v>132</v>
      </c>
      <c r="KI190" s="4">
        <v>1</v>
      </c>
      <c r="KJ190" s="8">
        <v>24.16</v>
      </c>
      <c r="KK190" s="4"/>
      <c r="KL190" s="8"/>
      <c r="KM190" s="7"/>
      <c r="KN190" s="7"/>
      <c r="KO190" s="2" t="s">
        <v>140</v>
      </c>
      <c r="KP190" s="2" t="s">
        <v>166</v>
      </c>
      <c r="KQ190" s="2" t="s">
        <v>546</v>
      </c>
      <c r="KR190" s="2" t="s">
        <v>1368</v>
      </c>
      <c r="KS190" s="2" t="s">
        <v>142</v>
      </c>
      <c r="KT190" s="2" t="s">
        <v>132</v>
      </c>
      <c r="KU190" s="4"/>
      <c r="KV190" s="8"/>
      <c r="KW190" s="4">
        <v>2</v>
      </c>
      <c r="KX190" s="8">
        <v>64.34</v>
      </c>
      <c r="KY190" s="7">
        <v>-1</v>
      </c>
      <c r="KZ190" s="7">
        <v>-1</v>
      </c>
      <c r="LA190" s="2" t="s">
        <v>140</v>
      </c>
      <c r="LB190" s="2" t="s">
        <v>177</v>
      </c>
      <c r="LC190" s="2" t="s">
        <v>388</v>
      </c>
      <c r="LD190" s="2" t="s">
        <v>828</v>
      </c>
      <c r="LE190" s="2" t="s">
        <v>142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140</v>
      </c>
      <c r="LN190" s="2" t="s">
        <v>129</v>
      </c>
      <c r="LO190" s="2" t="s">
        <v>1151</v>
      </c>
      <c r="LP190" s="2" t="s">
        <v>132</v>
      </c>
      <c r="LQ190" s="2" t="s">
        <v>142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182</v>
      </c>
      <c r="LZ190" s="2" t="s">
        <v>166</v>
      </c>
      <c r="MA190" s="2" t="s">
        <v>132</v>
      </c>
      <c r="MB190" s="2" t="s">
        <v>132</v>
      </c>
      <c r="MC190" s="2" t="s">
        <v>142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159</v>
      </c>
      <c r="ML190" s="2" t="s">
        <v>129</v>
      </c>
      <c r="MM190" s="2" t="s">
        <v>132</v>
      </c>
      <c r="MN190" s="2" t="s">
        <v>132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140</v>
      </c>
      <c r="MX190" s="2" t="s">
        <v>129</v>
      </c>
      <c r="MY190" s="2" t="s">
        <v>179</v>
      </c>
      <c r="MZ190" s="2" t="s">
        <v>2576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178</v>
      </c>
      <c r="NV190" s="2" t="s">
        <v>129</v>
      </c>
      <c r="NW190" s="2" t="s">
        <v>132</v>
      </c>
      <c r="NX190" s="2" t="s">
        <v>132</v>
      </c>
      <c r="NY190" s="2" t="s">
        <v>142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178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181</v>
      </c>
      <c r="OT190" s="2" t="s">
        <v>129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178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132</v>
      </c>
      <c r="PR190" s="2" t="s">
        <v>132</v>
      </c>
      <c r="PS190" s="2" t="s">
        <v>132</v>
      </c>
      <c r="PT190" s="2" t="s">
        <v>132</v>
      </c>
      <c r="PU190" s="2" t="s">
        <v>132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140</v>
      </c>
      <c r="QD190" s="2" t="s">
        <v>129</v>
      </c>
      <c r="QE190" s="2" t="s">
        <v>276</v>
      </c>
      <c r="QF190" s="2" t="s">
        <v>132</v>
      </c>
      <c r="QG190" s="2" t="s">
        <v>142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178</v>
      </c>
      <c r="QP190" s="2" t="s">
        <v>129</v>
      </c>
      <c r="QQ190" s="2" t="s">
        <v>132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132</v>
      </c>
      <c r="RB190" s="2" t="s">
        <v>132</v>
      </c>
      <c r="RC190" s="2" t="s">
        <v>132</v>
      </c>
      <c r="RD190" s="2" t="s">
        <v>132</v>
      </c>
      <c r="RE190" s="2" t="s">
        <v>132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178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183</v>
      </c>
    </row>
    <row r="191">
      <c r="A191" s="2" t="s">
        <v>2612</v>
      </c>
      <c r="B191" s="2" t="s">
        <v>121</v>
      </c>
      <c r="C191" s="2" t="s">
        <v>122</v>
      </c>
      <c r="D191" s="2" t="s">
        <v>2442</v>
      </c>
      <c r="E191" s="2" t="s">
        <v>124</v>
      </c>
      <c r="F191" s="2" t="s">
        <v>2613</v>
      </c>
      <c r="G191" s="2" t="s">
        <v>2613</v>
      </c>
      <c r="H191" s="2" t="s">
        <v>2613</v>
      </c>
      <c r="I191" s="2" t="s">
        <v>2614</v>
      </c>
      <c r="J191" s="2" t="s">
        <v>127</v>
      </c>
      <c r="K191" s="2" t="s">
        <v>2615</v>
      </c>
      <c r="L191" s="3">
        <v>20</v>
      </c>
      <c r="M191" s="3">
        <v>21</v>
      </c>
      <c r="N191" s="3">
        <v>49.99</v>
      </c>
      <c r="O191" s="2" t="s">
        <v>421</v>
      </c>
      <c r="P191" s="2" t="s">
        <v>422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134</v>
      </c>
      <c r="V191" s="2" t="s">
        <v>396</v>
      </c>
      <c r="W191" s="2" t="s">
        <v>441</v>
      </c>
      <c r="X191" s="2" t="s">
        <v>187</v>
      </c>
      <c r="Y191" s="2" t="s">
        <v>2434</v>
      </c>
      <c r="Z191" s="4"/>
      <c r="AA191" s="4">
        <f>=ROUNDDOWN({0},0)</f>
      </c>
      <c r="AB191" s="5">
        <v>3</v>
      </c>
      <c r="AC191" s="2" t="s">
        <v>132</v>
      </c>
      <c r="AD191" s="4"/>
      <c r="AE191" s="4"/>
      <c r="AF191" s="6">
        <v>63</v>
      </c>
      <c r="AG191" s="6"/>
      <c r="AH191" s="7">
        <v>0.8932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195</v>
      </c>
      <c r="AQ191" s="8">
        <v>4198.43</v>
      </c>
      <c r="AR191" s="4">
        <v>95</v>
      </c>
      <c r="AS191" s="8">
        <v>2143.93</v>
      </c>
      <c r="AT191" s="7">
        <v>1.0526</v>
      </c>
      <c r="AU191" s="7">
        <v>0.9583</v>
      </c>
      <c r="AV191" s="4">
        <v>195</v>
      </c>
      <c r="AW191" s="8">
        <v>4198.43</v>
      </c>
      <c r="AX191" s="4">
        <v>95</v>
      </c>
      <c r="AY191" s="8">
        <v>2143.93</v>
      </c>
      <c r="AZ191" s="7">
        <v>1.0526</v>
      </c>
      <c r="BA191" s="7">
        <v>0.9583</v>
      </c>
      <c r="BB191" s="7">
        <v>1</v>
      </c>
      <c r="BC191" s="4">
        <v>195</v>
      </c>
      <c r="BD191" s="8">
        <v>4198.43</v>
      </c>
      <c r="BE191" s="4">
        <v>95</v>
      </c>
      <c r="BF191" s="8">
        <v>2143.93</v>
      </c>
      <c r="BG191" s="7">
        <v>1.0526</v>
      </c>
      <c r="BH191" s="7">
        <v>0.9583</v>
      </c>
      <c r="BI191" s="7">
        <v>1</v>
      </c>
      <c r="BJ191" s="4">
        <v>195</v>
      </c>
      <c r="BK191" s="8">
        <v>4198.43</v>
      </c>
      <c r="BL191" s="2" t="s">
        <v>2616</v>
      </c>
      <c r="BM191" s="7">
        <v>1</v>
      </c>
      <c r="BN191" s="7">
        <v>1</v>
      </c>
      <c r="BO191" s="4">
        <v>8</v>
      </c>
      <c r="BP191" s="8">
        <v>184</v>
      </c>
      <c r="BQ191" s="4">
        <v>3</v>
      </c>
      <c r="BR191" s="8">
        <v>69</v>
      </c>
      <c r="BS191" s="7">
        <v>1.6667</v>
      </c>
      <c r="BT191" s="7">
        <v>1.6667</v>
      </c>
      <c r="BU191" s="2" t="s">
        <v>140</v>
      </c>
      <c r="BV191" s="2" t="s">
        <v>166</v>
      </c>
      <c r="BW191" s="2" t="s">
        <v>132</v>
      </c>
      <c r="BX191" s="2" t="s">
        <v>132</v>
      </c>
      <c r="BY191" s="2" t="s">
        <v>142</v>
      </c>
      <c r="BZ191" s="2" t="s">
        <v>132</v>
      </c>
      <c r="CA191" s="4">
        <v>22</v>
      </c>
      <c r="CB191" s="8">
        <v>396.9</v>
      </c>
      <c r="CC191" s="4">
        <v>5</v>
      </c>
      <c r="CD191" s="8">
        <v>102.9</v>
      </c>
      <c r="CE191" s="7">
        <v>3.4</v>
      </c>
      <c r="CF191" s="7">
        <v>2.8571</v>
      </c>
      <c r="CG191" s="2" t="s">
        <v>140</v>
      </c>
      <c r="CH191" s="2" t="s">
        <v>166</v>
      </c>
      <c r="CI191" s="2" t="s">
        <v>229</v>
      </c>
      <c r="CJ191" s="2" t="s">
        <v>2617</v>
      </c>
      <c r="CK191" s="2" t="s">
        <v>142</v>
      </c>
      <c r="CL191" s="2" t="s">
        <v>132</v>
      </c>
      <c r="CM191" s="4">
        <v>83</v>
      </c>
      <c r="CN191" s="8">
        <v>1799.74</v>
      </c>
      <c r="CO191" s="4">
        <v>44</v>
      </c>
      <c r="CP191" s="8">
        <v>1000.78</v>
      </c>
      <c r="CQ191" s="7">
        <v>0.8864</v>
      </c>
      <c r="CR191" s="7">
        <v>0.7983</v>
      </c>
      <c r="CS191" s="2" t="s">
        <v>140</v>
      </c>
      <c r="CT191" s="2" t="s">
        <v>166</v>
      </c>
      <c r="CU191" s="2" t="s">
        <v>2434</v>
      </c>
      <c r="CV191" s="2" t="s">
        <v>367</v>
      </c>
      <c r="CW191" s="2" t="s">
        <v>142</v>
      </c>
      <c r="CX191" s="2" t="s">
        <v>132</v>
      </c>
      <c r="CY191" s="4">
        <v>18</v>
      </c>
      <c r="CZ191" s="8">
        <v>396.9</v>
      </c>
      <c r="DA191" s="4">
        <v>14</v>
      </c>
      <c r="DB191" s="8">
        <v>308.7</v>
      </c>
      <c r="DC191" s="7">
        <v>0.2857</v>
      </c>
      <c r="DD191" s="7">
        <v>0.2857</v>
      </c>
      <c r="DE191" s="2" t="s">
        <v>140</v>
      </c>
      <c r="DF191" s="2" t="s">
        <v>166</v>
      </c>
      <c r="DG191" s="2" t="s">
        <v>229</v>
      </c>
      <c r="DH191" s="2" t="s">
        <v>524</v>
      </c>
      <c r="DI191" s="2" t="s">
        <v>142</v>
      </c>
      <c r="DJ191" s="2" t="s">
        <v>132</v>
      </c>
      <c r="DK191" s="4">
        <v>18</v>
      </c>
      <c r="DL191" s="8">
        <v>419.82</v>
      </c>
      <c r="DM191" s="4">
        <v>15</v>
      </c>
      <c r="DN191" s="8">
        <v>352.8</v>
      </c>
      <c r="DO191" s="7">
        <v>0.2</v>
      </c>
      <c r="DP191" s="7">
        <v>0.19</v>
      </c>
      <c r="DQ191" s="2" t="s">
        <v>140</v>
      </c>
      <c r="DR191" s="2" t="s">
        <v>166</v>
      </c>
      <c r="DS191" s="2" t="s">
        <v>372</v>
      </c>
      <c r="DT191" s="2" t="s">
        <v>1814</v>
      </c>
      <c r="DU191" s="2" t="s">
        <v>142</v>
      </c>
      <c r="DV191" s="2" t="s">
        <v>132</v>
      </c>
      <c r="DW191" s="4">
        <v>1</v>
      </c>
      <c r="DX191" s="8">
        <v>23.1</v>
      </c>
      <c r="DY191" s="4">
        <v>2</v>
      </c>
      <c r="DZ191" s="8">
        <v>46.2</v>
      </c>
      <c r="EA191" s="7">
        <v>-0.5</v>
      </c>
      <c r="EB191" s="7">
        <v>-0.5</v>
      </c>
      <c r="EC191" s="2" t="s">
        <v>140</v>
      </c>
      <c r="ED191" s="2" t="s">
        <v>166</v>
      </c>
      <c r="EE191" s="2" t="s">
        <v>2438</v>
      </c>
      <c r="EF191" s="2" t="s">
        <v>2416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178</v>
      </c>
      <c r="EP191" s="2" t="s">
        <v>166</v>
      </c>
      <c r="EQ191" s="2" t="s">
        <v>132</v>
      </c>
      <c r="ER191" s="2" t="s">
        <v>132</v>
      </c>
      <c r="ES191" s="2" t="s">
        <v>142</v>
      </c>
      <c r="ET191" s="2" t="s">
        <v>132</v>
      </c>
      <c r="EU191" s="4">
        <v>19</v>
      </c>
      <c r="EV191" s="8">
        <v>418.95</v>
      </c>
      <c r="EW191" s="4">
        <v>10</v>
      </c>
      <c r="EX191" s="8">
        <v>220.5</v>
      </c>
      <c r="EY191" s="7">
        <v>0.9</v>
      </c>
      <c r="EZ191" s="7">
        <v>0.9</v>
      </c>
      <c r="FA191" s="2" t="s">
        <v>140</v>
      </c>
      <c r="FB191" s="2" t="s">
        <v>166</v>
      </c>
      <c r="FC191" s="2" t="s">
        <v>237</v>
      </c>
      <c r="FD191" s="2" t="s">
        <v>384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178</v>
      </c>
      <c r="FN191" s="2" t="s">
        <v>166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178</v>
      </c>
      <c r="FZ191" s="2" t="s">
        <v>166</v>
      </c>
      <c r="GA191" s="2" t="s">
        <v>132</v>
      </c>
      <c r="GB191" s="2" t="s">
        <v>132</v>
      </c>
      <c r="GC191" s="2" t="s">
        <v>142</v>
      </c>
      <c r="GD191" s="2" t="s">
        <v>132</v>
      </c>
      <c r="GE191" s="4">
        <v>13</v>
      </c>
      <c r="GF191" s="8">
        <v>286.65</v>
      </c>
      <c r="GG191" s="4">
        <v>1</v>
      </c>
      <c r="GH191" s="8">
        <v>22.05</v>
      </c>
      <c r="GI191" s="7">
        <v>12</v>
      </c>
      <c r="GJ191" s="7">
        <v>12</v>
      </c>
      <c r="GK191" s="2" t="s">
        <v>140</v>
      </c>
      <c r="GL191" s="2" t="s">
        <v>166</v>
      </c>
      <c r="GM191" s="2" t="s">
        <v>380</v>
      </c>
      <c r="GN191" s="2" t="s">
        <v>643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166</v>
      </c>
      <c r="GY191" s="2" t="s">
        <v>162</v>
      </c>
      <c r="GZ191" s="2" t="s">
        <v>132</v>
      </c>
      <c r="HA191" s="2" t="s">
        <v>142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181</v>
      </c>
      <c r="HJ191" s="2" t="s">
        <v>166</v>
      </c>
      <c r="HK191" s="2" t="s">
        <v>132</v>
      </c>
      <c r="HL191" s="2" t="s">
        <v>132</v>
      </c>
      <c r="HM191" s="2" t="s">
        <v>142</v>
      </c>
      <c r="HN191" s="2" t="s">
        <v>132</v>
      </c>
      <c r="HO191" s="4">
        <v>3</v>
      </c>
      <c r="HP191" s="8">
        <v>68.04</v>
      </c>
      <c r="HQ191" s="4"/>
      <c r="HR191" s="8"/>
      <c r="HS191" s="7"/>
      <c r="HT191" s="7"/>
      <c r="HU191" s="2" t="s">
        <v>140</v>
      </c>
      <c r="HV191" s="2" t="s">
        <v>166</v>
      </c>
      <c r="HW191" s="2" t="s">
        <v>383</v>
      </c>
      <c r="HX191" s="2" t="s">
        <v>2559</v>
      </c>
      <c r="HY191" s="2" t="s">
        <v>142</v>
      </c>
      <c r="HZ191" s="2" t="s">
        <v>132</v>
      </c>
      <c r="IA191" s="4">
        <v>8</v>
      </c>
      <c r="IB191" s="8">
        <v>158.55</v>
      </c>
      <c r="IC191" s="4">
        <v>1</v>
      </c>
      <c r="ID191" s="8">
        <v>21</v>
      </c>
      <c r="IE191" s="7">
        <v>7</v>
      </c>
      <c r="IF191" s="7">
        <v>6.55</v>
      </c>
      <c r="IG191" s="2" t="s">
        <v>140</v>
      </c>
      <c r="IH191" s="2" t="s">
        <v>166</v>
      </c>
      <c r="II191" s="2" t="s">
        <v>460</v>
      </c>
      <c r="IJ191" s="2" t="s">
        <v>444</v>
      </c>
      <c r="IK191" s="2" t="s">
        <v>142</v>
      </c>
      <c r="IL191" s="2" t="s">
        <v>132</v>
      </c>
      <c r="IM191" s="4">
        <v>1</v>
      </c>
      <c r="IN191" s="8">
        <v>22.68</v>
      </c>
      <c r="IO191" s="4"/>
      <c r="IP191" s="8"/>
      <c r="IQ191" s="7"/>
      <c r="IR191" s="7"/>
      <c r="IS191" s="2" t="s">
        <v>140</v>
      </c>
      <c r="IT191" s="2" t="s">
        <v>166</v>
      </c>
      <c r="IU191" s="2" t="s">
        <v>208</v>
      </c>
      <c r="IV191" s="2" t="s">
        <v>2618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159</v>
      </c>
      <c r="JF191" s="2" t="s">
        <v>166</v>
      </c>
      <c r="JG191" s="2" t="s">
        <v>132</v>
      </c>
      <c r="JH191" s="2" t="s">
        <v>132</v>
      </c>
      <c r="JI191" s="2" t="s">
        <v>142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140</v>
      </c>
      <c r="JR191" s="2" t="s">
        <v>166</v>
      </c>
      <c r="JS191" s="2" t="s">
        <v>546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140</v>
      </c>
      <c r="KD191" s="2" t="s">
        <v>166</v>
      </c>
      <c r="KE191" s="2" t="s">
        <v>834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140</v>
      </c>
      <c r="KP191" s="2" t="s">
        <v>166</v>
      </c>
      <c r="KQ191" s="2" t="s">
        <v>214</v>
      </c>
      <c r="KR191" s="2" t="s">
        <v>132</v>
      </c>
      <c r="KS191" s="2" t="s">
        <v>142</v>
      </c>
      <c r="KT191" s="2" t="s">
        <v>132</v>
      </c>
      <c r="KU191" s="4">
        <v>1</v>
      </c>
      <c r="KV191" s="8">
        <v>23.1</v>
      </c>
      <c r="KW191" s="4"/>
      <c r="KX191" s="8"/>
      <c r="KY191" s="7"/>
      <c r="KZ191" s="7"/>
      <c r="LA191" s="2" t="s">
        <v>140</v>
      </c>
      <c r="LB191" s="2" t="s">
        <v>166</v>
      </c>
      <c r="LC191" s="2" t="s">
        <v>388</v>
      </c>
      <c r="LD191" s="2" t="s">
        <v>2618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178</v>
      </c>
      <c r="LN191" s="2" t="s">
        <v>166</v>
      </c>
      <c r="LO191" s="2" t="s">
        <v>132</v>
      </c>
      <c r="LP191" s="2" t="s">
        <v>132</v>
      </c>
      <c r="LQ191" s="2" t="s">
        <v>142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182</v>
      </c>
      <c r="LZ191" s="2" t="s">
        <v>166</v>
      </c>
      <c r="MA191" s="2" t="s">
        <v>132</v>
      </c>
      <c r="MB191" s="2" t="s">
        <v>132</v>
      </c>
      <c r="MC191" s="2" t="s">
        <v>142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159</v>
      </c>
      <c r="ML191" s="2" t="s">
        <v>166</v>
      </c>
      <c r="MM191" s="2" t="s">
        <v>132</v>
      </c>
      <c r="MN191" s="2" t="s">
        <v>132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178</v>
      </c>
      <c r="NV191" s="2" t="s">
        <v>166</v>
      </c>
      <c r="NW191" s="2" t="s">
        <v>132</v>
      </c>
      <c r="NX191" s="2" t="s">
        <v>132</v>
      </c>
      <c r="NY191" s="2" t="s">
        <v>142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178</v>
      </c>
      <c r="OH191" s="2" t="s">
        <v>166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181</v>
      </c>
      <c r="OT191" s="2" t="s">
        <v>166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181</v>
      </c>
      <c r="PF191" s="2" t="s">
        <v>166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132</v>
      </c>
      <c r="PR191" s="2" t="s">
        <v>132</v>
      </c>
      <c r="PS191" s="2" t="s">
        <v>132</v>
      </c>
      <c r="PT191" s="2" t="s">
        <v>132</v>
      </c>
      <c r="PU191" s="2" t="s">
        <v>132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178</v>
      </c>
      <c r="QP191" s="2" t="s">
        <v>166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132</v>
      </c>
      <c r="RB191" s="2" t="s">
        <v>132</v>
      </c>
      <c r="RC191" s="2" t="s">
        <v>132</v>
      </c>
      <c r="RD191" s="2" t="s">
        <v>132</v>
      </c>
      <c r="RE191" s="2" t="s">
        <v>132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178</v>
      </c>
      <c r="RN191" s="2" t="s">
        <v>166</v>
      </c>
      <c r="RO191" s="2" t="s">
        <v>132</v>
      </c>
      <c r="RP191" s="2" t="s">
        <v>132</v>
      </c>
      <c r="RQ191" s="2" t="s">
        <v>142</v>
      </c>
      <c r="RR191" s="2" t="s">
        <v>132</v>
      </c>
    </row>
    <row r="192">
      <c r="A192" s="2" t="s">
        <v>2619</v>
      </c>
      <c r="B192" s="2" t="s">
        <v>121</v>
      </c>
      <c r="C192" s="2" t="s">
        <v>122</v>
      </c>
      <c r="D192" s="2" t="s">
        <v>2442</v>
      </c>
      <c r="E192" s="2" t="s">
        <v>124</v>
      </c>
      <c r="F192" s="2" t="s">
        <v>2620</v>
      </c>
      <c r="G192" s="2" t="s">
        <v>2620</v>
      </c>
      <c r="H192" s="2" t="s">
        <v>2620</v>
      </c>
      <c r="I192" s="2" t="s">
        <v>2621</v>
      </c>
      <c r="J192" s="2" t="s">
        <v>127</v>
      </c>
      <c r="K192" s="2" t="s">
        <v>1381</v>
      </c>
      <c r="L192" s="3">
        <v>40.71</v>
      </c>
      <c r="M192" s="3">
        <v>42.75</v>
      </c>
      <c r="N192" s="3">
        <v>89.99</v>
      </c>
      <c r="O192" s="2" t="s">
        <v>655</v>
      </c>
      <c r="P192" s="2" t="s">
        <v>422</v>
      </c>
      <c r="Q192" s="2" t="s">
        <v>131</v>
      </c>
      <c r="R192" s="2" t="s">
        <v>132</v>
      </c>
      <c r="S192" s="2" t="s">
        <v>2622</v>
      </c>
      <c r="T192" s="2" t="s">
        <v>132</v>
      </c>
      <c r="U192" s="2" t="s">
        <v>468</v>
      </c>
      <c r="V192" s="2" t="s">
        <v>815</v>
      </c>
      <c r="W192" s="2" t="s">
        <v>247</v>
      </c>
      <c r="X192" s="2" t="s">
        <v>132</v>
      </c>
      <c r="Y192" s="2" t="s">
        <v>258</v>
      </c>
      <c r="Z192" s="4">
        <v>69</v>
      </c>
      <c r="AA192" s="4">
        <f>=ROUNDDOWN(172.5,0)</f>
      </c>
      <c r="AB192" s="5">
        <v>0.4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56</v>
      </c>
      <c r="AQ192" s="8">
        <v>2628.46</v>
      </c>
      <c r="AR192" s="4">
        <v>31</v>
      </c>
      <c r="AS192" s="8">
        <v>1445.09</v>
      </c>
      <c r="AT192" s="7">
        <v>0.8065</v>
      </c>
      <c r="AU192" s="7">
        <v>0.8189</v>
      </c>
      <c r="AV192" s="4">
        <v>56</v>
      </c>
      <c r="AW192" s="8">
        <v>2628.46</v>
      </c>
      <c r="AX192" s="4">
        <v>31</v>
      </c>
      <c r="AY192" s="8">
        <v>1445.09</v>
      </c>
      <c r="AZ192" s="7">
        <v>0.8065</v>
      </c>
      <c r="BA192" s="7">
        <v>0.8189</v>
      </c>
      <c r="BB192" s="7">
        <v>1</v>
      </c>
      <c r="BC192" s="4">
        <v>56</v>
      </c>
      <c r="BD192" s="8">
        <v>2628.46</v>
      </c>
      <c r="BE192" s="4">
        <v>31</v>
      </c>
      <c r="BF192" s="8">
        <v>1445.09</v>
      </c>
      <c r="BG192" s="7">
        <v>0.8065</v>
      </c>
      <c r="BH192" s="7">
        <v>0.8189</v>
      </c>
      <c r="BI192" s="7">
        <v>1</v>
      </c>
      <c r="BJ192" s="4">
        <v>56</v>
      </c>
      <c r="BK192" s="8">
        <v>2628.46</v>
      </c>
      <c r="BL192" s="2" t="s">
        <v>2623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132</v>
      </c>
      <c r="BY192" s="2" t="s">
        <v>142</v>
      </c>
      <c r="BZ192" s="2" t="s">
        <v>132</v>
      </c>
      <c r="CA192" s="4">
        <v>1</v>
      </c>
      <c r="CB192" s="8">
        <v>40.49</v>
      </c>
      <c r="CC192" s="4">
        <v>1</v>
      </c>
      <c r="CD192" s="8">
        <v>44.99</v>
      </c>
      <c r="CE192" s="7"/>
      <c r="CF192" s="7">
        <v>-0.1</v>
      </c>
      <c r="CG192" s="2" t="s">
        <v>140</v>
      </c>
      <c r="CH192" s="2" t="s">
        <v>129</v>
      </c>
      <c r="CI192" s="2" t="s">
        <v>374</v>
      </c>
      <c r="CJ192" s="2" t="s">
        <v>2624</v>
      </c>
      <c r="CK192" s="2" t="s">
        <v>142</v>
      </c>
      <c r="CL192" s="2" t="s">
        <v>132</v>
      </c>
      <c r="CM192" s="4">
        <v>36</v>
      </c>
      <c r="CN192" s="8">
        <v>1684.39</v>
      </c>
      <c r="CO192" s="4">
        <v>14</v>
      </c>
      <c r="CP192" s="8">
        <v>625.36</v>
      </c>
      <c r="CQ192" s="7">
        <v>1.5714</v>
      </c>
      <c r="CR192" s="7">
        <v>1.6935</v>
      </c>
      <c r="CS192" s="2" t="s">
        <v>140</v>
      </c>
      <c r="CT192" s="2" t="s">
        <v>129</v>
      </c>
      <c r="CU192" s="2" t="s">
        <v>258</v>
      </c>
      <c r="CV192" s="2" t="s">
        <v>371</v>
      </c>
      <c r="CW192" s="2" t="s">
        <v>142</v>
      </c>
      <c r="CX192" s="2" t="s">
        <v>132</v>
      </c>
      <c r="CY192" s="4"/>
      <c r="CZ192" s="8"/>
      <c r="DA192" s="4">
        <v>7</v>
      </c>
      <c r="DB192" s="8">
        <v>330.68</v>
      </c>
      <c r="DC192" s="7">
        <v>-1</v>
      </c>
      <c r="DD192" s="7">
        <v>-1</v>
      </c>
      <c r="DE192" s="2" t="s">
        <v>140</v>
      </c>
      <c r="DF192" s="2" t="s">
        <v>129</v>
      </c>
      <c r="DG192" s="2" t="s">
        <v>367</v>
      </c>
      <c r="DH192" s="2" t="s">
        <v>169</v>
      </c>
      <c r="DI192" s="2" t="s">
        <v>142</v>
      </c>
      <c r="DJ192" s="2" t="s">
        <v>132</v>
      </c>
      <c r="DK192" s="4">
        <v>2</v>
      </c>
      <c r="DL192" s="8">
        <v>89.7</v>
      </c>
      <c r="DM192" s="4">
        <v>1</v>
      </c>
      <c r="DN192" s="8">
        <v>50.39</v>
      </c>
      <c r="DO192" s="7">
        <v>1</v>
      </c>
      <c r="DP192" s="7">
        <v>0.7801</v>
      </c>
      <c r="DQ192" s="2" t="s">
        <v>140</v>
      </c>
      <c r="DR192" s="2" t="s">
        <v>129</v>
      </c>
      <c r="DS192" s="2" t="s">
        <v>372</v>
      </c>
      <c r="DT192" s="2" t="s">
        <v>2418</v>
      </c>
      <c r="DU192" s="2" t="s">
        <v>142</v>
      </c>
      <c r="DV192" s="2" t="s">
        <v>132</v>
      </c>
      <c r="DW192" s="4">
        <v>3</v>
      </c>
      <c r="DX192" s="8">
        <v>148.47</v>
      </c>
      <c r="DY192" s="4">
        <v>2</v>
      </c>
      <c r="DZ192" s="8">
        <v>98.98</v>
      </c>
      <c r="EA192" s="7">
        <v>0.5</v>
      </c>
      <c r="EB192" s="7">
        <v>0.5</v>
      </c>
      <c r="EC192" s="2" t="s">
        <v>140</v>
      </c>
      <c r="ED192" s="2" t="s">
        <v>129</v>
      </c>
      <c r="EE192" s="2" t="s">
        <v>367</v>
      </c>
      <c r="EF192" s="2" t="s">
        <v>169</v>
      </c>
      <c r="EG192" s="2" t="s">
        <v>142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178</v>
      </c>
      <c r="EP192" s="2" t="s">
        <v>129</v>
      </c>
      <c r="EQ192" s="2" t="s">
        <v>132</v>
      </c>
      <c r="ER192" s="2" t="s">
        <v>132</v>
      </c>
      <c r="ES192" s="2" t="s">
        <v>142</v>
      </c>
      <c r="ET192" s="2" t="s">
        <v>132</v>
      </c>
      <c r="EU192" s="4">
        <v>5</v>
      </c>
      <c r="EV192" s="8">
        <v>224.4</v>
      </c>
      <c r="EW192" s="4"/>
      <c r="EX192" s="8"/>
      <c r="EY192" s="7"/>
      <c r="EZ192" s="7"/>
      <c r="FA192" s="2" t="s">
        <v>140</v>
      </c>
      <c r="FB192" s="2" t="s">
        <v>129</v>
      </c>
      <c r="FC192" s="2" t="s">
        <v>237</v>
      </c>
      <c r="FD192" s="2" t="s">
        <v>2625</v>
      </c>
      <c r="FE192" s="2" t="s">
        <v>142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178</v>
      </c>
      <c r="FN192" s="2" t="s">
        <v>129</v>
      </c>
      <c r="FO192" s="2" t="s">
        <v>132</v>
      </c>
      <c r="FP192" s="2" t="s">
        <v>132</v>
      </c>
      <c r="FQ192" s="2" t="s">
        <v>142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178</v>
      </c>
      <c r="FZ192" s="2" t="s">
        <v>129</v>
      </c>
      <c r="GA192" s="2" t="s">
        <v>132</v>
      </c>
      <c r="GB192" s="2" t="s">
        <v>132</v>
      </c>
      <c r="GC192" s="2" t="s">
        <v>142</v>
      </c>
      <c r="GD192" s="2" t="s">
        <v>132</v>
      </c>
      <c r="GE192" s="4">
        <v>3</v>
      </c>
      <c r="GF192" s="8">
        <v>141.72</v>
      </c>
      <c r="GG192" s="4">
        <v>1</v>
      </c>
      <c r="GH192" s="8">
        <v>47.24</v>
      </c>
      <c r="GI192" s="7">
        <v>2</v>
      </c>
      <c r="GJ192" s="7">
        <v>2</v>
      </c>
      <c r="GK192" s="2" t="s">
        <v>140</v>
      </c>
      <c r="GL192" s="2" t="s">
        <v>129</v>
      </c>
      <c r="GM192" s="2" t="s">
        <v>380</v>
      </c>
      <c r="GN192" s="2" t="s">
        <v>850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162</v>
      </c>
      <c r="GZ192" s="2" t="s">
        <v>132</v>
      </c>
      <c r="HA192" s="2" t="s">
        <v>142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181</v>
      </c>
      <c r="HJ192" s="2" t="s">
        <v>129</v>
      </c>
      <c r="HK192" s="2" t="s">
        <v>132</v>
      </c>
      <c r="HL192" s="2" t="s">
        <v>132</v>
      </c>
      <c r="HM192" s="2" t="s">
        <v>142</v>
      </c>
      <c r="HN192" s="2" t="s">
        <v>132</v>
      </c>
      <c r="HO192" s="4">
        <v>2</v>
      </c>
      <c r="HP192" s="8">
        <v>92.32</v>
      </c>
      <c r="HQ192" s="4"/>
      <c r="HR192" s="8"/>
      <c r="HS192" s="7"/>
      <c r="HT192" s="7"/>
      <c r="HU192" s="2" t="s">
        <v>140</v>
      </c>
      <c r="HV192" s="2" t="s">
        <v>129</v>
      </c>
      <c r="HW192" s="2" t="s">
        <v>545</v>
      </c>
      <c r="HX192" s="2" t="s">
        <v>919</v>
      </c>
      <c r="HY192" s="2" t="s">
        <v>142</v>
      </c>
      <c r="HZ192" s="2" t="s">
        <v>132</v>
      </c>
      <c r="IA192" s="4">
        <v>1</v>
      </c>
      <c r="IB192" s="8">
        <v>42.74</v>
      </c>
      <c r="IC192" s="4"/>
      <c r="ID192" s="8"/>
      <c r="IE192" s="7"/>
      <c r="IF192" s="7"/>
      <c r="IG192" s="2" t="s">
        <v>140</v>
      </c>
      <c r="IH192" s="2" t="s">
        <v>166</v>
      </c>
      <c r="II192" s="2" t="s">
        <v>371</v>
      </c>
      <c r="IJ192" s="2" t="s">
        <v>264</v>
      </c>
      <c r="IK192" s="2" t="s">
        <v>142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140</v>
      </c>
      <c r="IT192" s="2" t="s">
        <v>129</v>
      </c>
      <c r="IU192" s="2" t="s">
        <v>208</v>
      </c>
      <c r="IV192" s="2" t="s">
        <v>132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178</v>
      </c>
      <c r="JF192" s="2" t="s">
        <v>129</v>
      </c>
      <c r="JG192" s="2" t="s">
        <v>132</v>
      </c>
      <c r="JH192" s="2" t="s">
        <v>132</v>
      </c>
      <c r="JI192" s="2" t="s">
        <v>142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129</v>
      </c>
      <c r="JS192" s="2" t="s">
        <v>546</v>
      </c>
      <c r="JT192" s="2" t="s">
        <v>132</v>
      </c>
      <c r="JU192" s="2" t="s">
        <v>142</v>
      </c>
      <c r="JV192" s="2" t="s">
        <v>132</v>
      </c>
      <c r="JW192" s="4">
        <v>2</v>
      </c>
      <c r="JX192" s="8">
        <v>121.48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367</v>
      </c>
      <c r="KF192" s="2" t="s">
        <v>592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140</v>
      </c>
      <c r="KP192" s="2" t="s">
        <v>166</v>
      </c>
      <c r="KQ192" s="2" t="s">
        <v>214</v>
      </c>
      <c r="KR192" s="2" t="s">
        <v>132</v>
      </c>
      <c r="KS192" s="2" t="s">
        <v>142</v>
      </c>
      <c r="KT192" s="2" t="s">
        <v>132</v>
      </c>
      <c r="KU192" s="4"/>
      <c r="KV192" s="8"/>
      <c r="KW192" s="4">
        <v>5</v>
      </c>
      <c r="KX192" s="8">
        <v>247.45</v>
      </c>
      <c r="KY192" s="7">
        <v>-1</v>
      </c>
      <c r="KZ192" s="7">
        <v>-1</v>
      </c>
      <c r="LA192" s="2" t="s">
        <v>140</v>
      </c>
      <c r="LB192" s="2" t="s">
        <v>177</v>
      </c>
      <c r="LC192" s="2" t="s">
        <v>388</v>
      </c>
      <c r="LD192" s="2" t="s">
        <v>480</v>
      </c>
      <c r="LE192" s="2" t="s">
        <v>142</v>
      </c>
      <c r="LF192" s="2" t="s">
        <v>132</v>
      </c>
      <c r="LG192" s="4">
        <v>1</v>
      </c>
      <c r="LH192" s="8">
        <v>42.75</v>
      </c>
      <c r="LI192" s="4"/>
      <c r="LJ192" s="8"/>
      <c r="LK192" s="7"/>
      <c r="LL192" s="7"/>
      <c r="LM192" s="2" t="s">
        <v>140</v>
      </c>
      <c r="LN192" s="2" t="s">
        <v>129</v>
      </c>
      <c r="LO192" s="2" t="s">
        <v>1151</v>
      </c>
      <c r="LP192" s="2" t="s">
        <v>2626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178</v>
      </c>
      <c r="LZ192" s="2" t="s">
        <v>166</v>
      </c>
      <c r="MA192" s="2" t="s">
        <v>132</v>
      </c>
      <c r="MB192" s="2" t="s">
        <v>132</v>
      </c>
      <c r="MC192" s="2" t="s">
        <v>142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159</v>
      </c>
      <c r="ML192" s="2" t="s">
        <v>129</v>
      </c>
      <c r="MM192" s="2" t="s">
        <v>132</v>
      </c>
      <c r="MN192" s="2" t="s">
        <v>132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140</v>
      </c>
      <c r="MX192" s="2" t="s">
        <v>129</v>
      </c>
      <c r="MY192" s="2" t="s">
        <v>179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178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181</v>
      </c>
      <c r="OT192" s="2" t="s">
        <v>129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132</v>
      </c>
      <c r="PR192" s="2" t="s">
        <v>132</v>
      </c>
      <c r="PS192" s="2" t="s">
        <v>132</v>
      </c>
      <c r="PT192" s="2" t="s">
        <v>132</v>
      </c>
      <c r="PU192" s="2" t="s">
        <v>132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178</v>
      </c>
      <c r="QD192" s="2" t="s">
        <v>129</v>
      </c>
      <c r="QE192" s="2" t="s">
        <v>132</v>
      </c>
      <c r="QF192" s="2" t="s">
        <v>132</v>
      </c>
      <c r="QG192" s="2" t="s">
        <v>142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178</v>
      </c>
      <c r="QP192" s="2" t="s">
        <v>129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132</v>
      </c>
      <c r="RB192" s="2" t="s">
        <v>132</v>
      </c>
      <c r="RC192" s="2" t="s">
        <v>132</v>
      </c>
      <c r="RD192" s="2" t="s">
        <v>132</v>
      </c>
      <c r="RE192" s="2" t="s">
        <v>132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178</v>
      </c>
      <c r="RN192" s="2" t="s">
        <v>129</v>
      </c>
      <c r="RO192" s="2" t="s">
        <v>132</v>
      </c>
      <c r="RP192" s="2" t="s">
        <v>132</v>
      </c>
      <c r="RQ192" s="2" t="s">
        <v>142</v>
      </c>
      <c r="RR192" s="2" t="s">
        <v>183</v>
      </c>
    </row>
    <row r="193">
      <c r="A193" s="2" t="s">
        <v>2627</v>
      </c>
      <c r="B193" s="2" t="s">
        <v>121</v>
      </c>
      <c r="C193" s="2" t="s">
        <v>122</v>
      </c>
      <c r="D193" s="2" t="s">
        <v>2628</v>
      </c>
      <c r="E193" s="2" t="s">
        <v>2629</v>
      </c>
      <c r="F193" s="2" t="s">
        <v>2630</v>
      </c>
      <c r="G193" s="2" t="s">
        <v>2630</v>
      </c>
      <c r="H193" s="2" t="s">
        <v>2630</v>
      </c>
      <c r="I193" s="2" t="s">
        <v>2631</v>
      </c>
      <c r="J193" s="2" t="s">
        <v>2632</v>
      </c>
      <c r="K193" s="2" t="s">
        <v>1078</v>
      </c>
      <c r="L193" s="3">
        <v>50.43</v>
      </c>
      <c r="M193" s="3">
        <v>52.95</v>
      </c>
      <c r="N193" s="3">
        <v>93.49</v>
      </c>
      <c r="O193" s="2" t="s">
        <v>129</v>
      </c>
      <c r="P193" s="2" t="s">
        <v>219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468</v>
      </c>
      <c r="V193" s="2" t="s">
        <v>815</v>
      </c>
      <c r="W193" s="2" t="s">
        <v>132</v>
      </c>
      <c r="X193" s="2" t="s">
        <v>132</v>
      </c>
      <c r="Y193" s="2" t="s">
        <v>2175</v>
      </c>
      <c r="Z193" s="4">
        <v>94</v>
      </c>
      <c r="AA193" s="4">
        <f>=ROUNDDOWN(6.26666666666667,0)</f>
      </c>
      <c r="AB193" s="5">
        <v>15</v>
      </c>
      <c r="AC193" s="2" t="s">
        <v>2633</v>
      </c>
      <c r="AD193" s="4">
        <v>160</v>
      </c>
      <c r="AE193" s="4">
        <v>300</v>
      </c>
      <c r="AF193" s="6">
        <v>65</v>
      </c>
      <c r="AG193" s="6">
        <v>48</v>
      </c>
      <c r="AH193" s="7">
        <v>0.9178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642</v>
      </c>
      <c r="AQ193" s="8">
        <v>38129.35</v>
      </c>
      <c r="AR193" s="4">
        <v>1110</v>
      </c>
      <c r="AS193" s="8">
        <v>67593.85</v>
      </c>
      <c r="AT193" s="7">
        <v>-0.4216</v>
      </c>
      <c r="AU193" s="7">
        <v>-0.4359</v>
      </c>
      <c r="AV193" s="4">
        <v>1336</v>
      </c>
      <c r="AW193" s="8">
        <v>53707.61</v>
      </c>
      <c r="AX193" s="4">
        <v>2495</v>
      </c>
      <c r="AY193" s="8">
        <v>99618.37</v>
      </c>
      <c r="AZ193" s="7">
        <v>-0.4645</v>
      </c>
      <c r="BA193" s="7">
        <v>-0.4609</v>
      </c>
      <c r="BB193" s="7">
        <v>0.7099</v>
      </c>
      <c r="BC193" s="4">
        <v>1634</v>
      </c>
      <c r="BD193" s="8">
        <v>65564.32</v>
      </c>
      <c r="BE193" s="4">
        <v>2805</v>
      </c>
      <c r="BF193" s="8">
        <v>112535.95</v>
      </c>
      <c r="BG193" s="7">
        <v>-0.4175</v>
      </c>
      <c r="BH193" s="7">
        <v>-0.4174</v>
      </c>
      <c r="BI193" s="7">
        <v>0.8192</v>
      </c>
      <c r="BJ193" s="4">
        <v>642</v>
      </c>
      <c r="BK193" s="8">
        <v>38129.35</v>
      </c>
      <c r="BL193" s="2" t="s">
        <v>2634</v>
      </c>
      <c r="BM193" s="7">
        <v>1</v>
      </c>
      <c r="BN193" s="7">
        <v>1</v>
      </c>
      <c r="BO193" s="4">
        <v>242</v>
      </c>
      <c r="BP193" s="8">
        <v>14764.42</v>
      </c>
      <c r="BQ193" s="4">
        <v>263</v>
      </c>
      <c r="BR193" s="8">
        <v>15227.93</v>
      </c>
      <c r="BS193" s="7">
        <v>-0.0798</v>
      </c>
      <c r="BT193" s="7">
        <v>-0.0304</v>
      </c>
      <c r="BU193" s="2" t="s">
        <v>140</v>
      </c>
      <c r="BV193" s="2" t="s">
        <v>129</v>
      </c>
      <c r="BW193" s="2" t="s">
        <v>132</v>
      </c>
      <c r="BX193" s="2" t="s">
        <v>1350</v>
      </c>
      <c r="BY193" s="2" t="s">
        <v>142</v>
      </c>
      <c r="BZ193" s="2" t="s">
        <v>132</v>
      </c>
      <c r="CA193" s="4">
        <v>181</v>
      </c>
      <c r="CB193" s="8">
        <v>9424.56</v>
      </c>
      <c r="CC193" s="4">
        <v>178</v>
      </c>
      <c r="CD193" s="8">
        <v>9545.4</v>
      </c>
      <c r="CE193" s="7">
        <v>0.0169</v>
      </c>
      <c r="CF193" s="7">
        <v>-0.0127</v>
      </c>
      <c r="CG193" s="2" t="s">
        <v>140</v>
      </c>
      <c r="CH193" s="2" t="s">
        <v>129</v>
      </c>
      <c r="CI193" s="2" t="s">
        <v>2635</v>
      </c>
      <c r="CJ193" s="2" t="s">
        <v>2636</v>
      </c>
      <c r="CK193" s="2" t="s">
        <v>142</v>
      </c>
      <c r="CL193" s="2" t="s">
        <v>132</v>
      </c>
      <c r="CM193" s="4">
        <v>32</v>
      </c>
      <c r="CN193" s="8">
        <v>2031.45</v>
      </c>
      <c r="CO193" s="4">
        <v>65</v>
      </c>
      <c r="CP193" s="8">
        <v>4266.45</v>
      </c>
      <c r="CQ193" s="7">
        <v>-0.5077</v>
      </c>
      <c r="CR193" s="7">
        <v>-0.5239</v>
      </c>
      <c r="CS193" s="2" t="s">
        <v>140</v>
      </c>
      <c r="CT193" s="2" t="s">
        <v>129</v>
      </c>
      <c r="CU193" s="2" t="s">
        <v>2243</v>
      </c>
      <c r="CV193" s="2" t="s">
        <v>2636</v>
      </c>
      <c r="CW193" s="2" t="s">
        <v>142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166</v>
      </c>
      <c r="DG193" s="2" t="s">
        <v>1790</v>
      </c>
      <c r="DH193" s="2" t="s">
        <v>2637</v>
      </c>
      <c r="DI193" s="2" t="s">
        <v>142</v>
      </c>
      <c r="DJ193" s="2" t="s">
        <v>132</v>
      </c>
      <c r="DK193" s="4">
        <v>56</v>
      </c>
      <c r="DL193" s="8">
        <v>3337.6</v>
      </c>
      <c r="DM193" s="4">
        <v>193</v>
      </c>
      <c r="DN193" s="8">
        <v>11502.8</v>
      </c>
      <c r="DO193" s="7">
        <v>-0.7098</v>
      </c>
      <c r="DP193" s="7">
        <v>-0.7098</v>
      </c>
      <c r="DQ193" s="2" t="s">
        <v>140</v>
      </c>
      <c r="DR193" s="2" t="s">
        <v>129</v>
      </c>
      <c r="DS193" s="2" t="s">
        <v>1298</v>
      </c>
      <c r="DT193" s="2" t="s">
        <v>1513</v>
      </c>
      <c r="DU193" s="2" t="s">
        <v>142</v>
      </c>
      <c r="DV193" s="2" t="s">
        <v>132</v>
      </c>
      <c r="DW193" s="4">
        <v>26</v>
      </c>
      <c r="DX193" s="8">
        <v>1724.06</v>
      </c>
      <c r="DY193" s="4">
        <v>101</v>
      </c>
      <c r="DZ193" s="8">
        <v>6697.31</v>
      </c>
      <c r="EA193" s="7">
        <v>-0.7426</v>
      </c>
      <c r="EB193" s="7">
        <v>-0.7426</v>
      </c>
      <c r="EC193" s="2" t="s">
        <v>140</v>
      </c>
      <c r="ED193" s="2" t="s">
        <v>129</v>
      </c>
      <c r="EE193" s="2" t="s">
        <v>1671</v>
      </c>
      <c r="EF193" s="2" t="s">
        <v>2202</v>
      </c>
      <c r="EG193" s="2" t="s">
        <v>142</v>
      </c>
      <c r="EH193" s="2" t="s">
        <v>132</v>
      </c>
      <c r="EI193" s="4">
        <v>34</v>
      </c>
      <c r="EJ193" s="8">
        <v>2419.44</v>
      </c>
      <c r="EK193" s="4">
        <v>128</v>
      </c>
      <c r="EL193" s="8">
        <v>9108.48</v>
      </c>
      <c r="EM193" s="7">
        <v>-0.7344</v>
      </c>
      <c r="EN193" s="7">
        <v>-0.7344</v>
      </c>
      <c r="EO193" s="2" t="s">
        <v>140</v>
      </c>
      <c r="EP193" s="2" t="s">
        <v>129</v>
      </c>
      <c r="EQ193" s="2" t="s">
        <v>986</v>
      </c>
      <c r="ER193" s="2" t="s">
        <v>603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166</v>
      </c>
      <c r="FC193" s="2" t="s">
        <v>1650</v>
      </c>
      <c r="FD193" s="2" t="s">
        <v>2638</v>
      </c>
      <c r="FE193" s="2" t="s">
        <v>142</v>
      </c>
      <c r="FF193" s="2" t="s">
        <v>132</v>
      </c>
      <c r="FG193" s="4">
        <v>14</v>
      </c>
      <c r="FH193" s="8">
        <v>844.15</v>
      </c>
      <c r="FI193" s="4">
        <v>5</v>
      </c>
      <c r="FJ193" s="8">
        <v>311.5</v>
      </c>
      <c r="FK193" s="7">
        <v>1.8</v>
      </c>
      <c r="FL193" s="7">
        <v>1.71</v>
      </c>
      <c r="FM193" s="2" t="s">
        <v>140</v>
      </c>
      <c r="FN193" s="2" t="s">
        <v>129</v>
      </c>
      <c r="FO193" s="2" t="s">
        <v>329</v>
      </c>
      <c r="FP193" s="2" t="s">
        <v>591</v>
      </c>
      <c r="FQ193" s="2" t="s">
        <v>142</v>
      </c>
      <c r="FR193" s="2" t="s">
        <v>132</v>
      </c>
      <c r="FS193" s="4">
        <v>2</v>
      </c>
      <c r="FT193" s="8">
        <v>114.38</v>
      </c>
      <c r="FU193" s="4"/>
      <c r="FV193" s="8"/>
      <c r="FW193" s="7"/>
      <c r="FX193" s="7"/>
      <c r="FY193" s="2" t="s">
        <v>140</v>
      </c>
      <c r="FZ193" s="2" t="s">
        <v>129</v>
      </c>
      <c r="GA193" s="2" t="s">
        <v>157</v>
      </c>
      <c r="GB193" s="2" t="s">
        <v>2377</v>
      </c>
      <c r="GC193" s="2" t="s">
        <v>142</v>
      </c>
      <c r="GD193" s="2" t="s">
        <v>132</v>
      </c>
      <c r="GE193" s="4">
        <v>5</v>
      </c>
      <c r="GF193" s="8">
        <v>327.05</v>
      </c>
      <c r="GG193" s="4">
        <v>18</v>
      </c>
      <c r="GH193" s="8">
        <v>1177.38</v>
      </c>
      <c r="GI193" s="7">
        <v>-0.7222</v>
      </c>
      <c r="GJ193" s="7">
        <v>-0.7222</v>
      </c>
      <c r="GK193" s="2" t="s">
        <v>140</v>
      </c>
      <c r="GL193" s="2" t="s">
        <v>129</v>
      </c>
      <c r="GM193" s="2" t="s">
        <v>332</v>
      </c>
      <c r="GN193" s="2" t="s">
        <v>2224</v>
      </c>
      <c r="GO193" s="2" t="s">
        <v>142</v>
      </c>
      <c r="GP193" s="2" t="s">
        <v>132</v>
      </c>
      <c r="GQ193" s="4">
        <v>8</v>
      </c>
      <c r="GR193" s="8">
        <v>470.35</v>
      </c>
      <c r="GS193" s="4">
        <v>3</v>
      </c>
      <c r="GT193" s="8">
        <v>186.9</v>
      </c>
      <c r="GU193" s="7">
        <v>1.6667</v>
      </c>
      <c r="GV193" s="7">
        <v>1.5166</v>
      </c>
      <c r="GW193" s="2" t="s">
        <v>140</v>
      </c>
      <c r="GX193" s="2" t="s">
        <v>129</v>
      </c>
      <c r="GY193" s="2" t="s">
        <v>334</v>
      </c>
      <c r="GZ193" s="2" t="s">
        <v>1401</v>
      </c>
      <c r="HA193" s="2" t="s">
        <v>142</v>
      </c>
      <c r="HB193" s="2" t="s">
        <v>132</v>
      </c>
      <c r="HC193" s="4"/>
      <c r="HD193" s="8"/>
      <c r="HE193" s="4">
        <v>2</v>
      </c>
      <c r="HF193" s="8">
        <v>130.82</v>
      </c>
      <c r="HG193" s="7">
        <v>-1</v>
      </c>
      <c r="HH193" s="7">
        <v>-1</v>
      </c>
      <c r="HI193" s="2" t="s">
        <v>140</v>
      </c>
      <c r="HJ193" s="2" t="s">
        <v>129</v>
      </c>
      <c r="HK193" s="2" t="s">
        <v>163</v>
      </c>
      <c r="HL193" s="2" t="s">
        <v>234</v>
      </c>
      <c r="HM193" s="2" t="s">
        <v>142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165</v>
      </c>
      <c r="HV193" s="2" t="s">
        <v>129</v>
      </c>
      <c r="HW193" s="2" t="s">
        <v>132</v>
      </c>
      <c r="HX193" s="2" t="s">
        <v>132</v>
      </c>
      <c r="HY193" s="2" t="s">
        <v>142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140</v>
      </c>
      <c r="IH193" s="2" t="s">
        <v>166</v>
      </c>
      <c r="II193" s="2" t="s">
        <v>2639</v>
      </c>
      <c r="IJ193" s="2" t="s">
        <v>1465</v>
      </c>
      <c r="IK193" s="2" t="s">
        <v>142</v>
      </c>
      <c r="IL193" s="2" t="s">
        <v>132</v>
      </c>
      <c r="IM193" s="4">
        <v>16</v>
      </c>
      <c r="IN193" s="8">
        <v>1015.94</v>
      </c>
      <c r="IO193" s="4">
        <v>7</v>
      </c>
      <c r="IP193" s="8">
        <v>470.96</v>
      </c>
      <c r="IQ193" s="7">
        <v>1.2857</v>
      </c>
      <c r="IR193" s="7">
        <v>1.1572</v>
      </c>
      <c r="IS193" s="2" t="s">
        <v>140</v>
      </c>
      <c r="IT193" s="2" t="s">
        <v>129</v>
      </c>
      <c r="IU193" s="2" t="s">
        <v>169</v>
      </c>
      <c r="IV193" s="2" t="s">
        <v>388</v>
      </c>
      <c r="IW193" s="2" t="s">
        <v>142</v>
      </c>
      <c r="IX193" s="2" t="s">
        <v>132</v>
      </c>
      <c r="IY193" s="4">
        <v>10</v>
      </c>
      <c r="IZ193" s="8">
        <v>685.3</v>
      </c>
      <c r="JA193" s="4"/>
      <c r="JB193" s="8"/>
      <c r="JC193" s="7"/>
      <c r="JD193" s="7"/>
      <c r="JE193" s="2" t="s">
        <v>140</v>
      </c>
      <c r="JF193" s="2" t="s">
        <v>129</v>
      </c>
      <c r="JG193" s="2" t="s">
        <v>2212</v>
      </c>
      <c r="JH193" s="2" t="s">
        <v>158</v>
      </c>
      <c r="JI193" s="2" t="s">
        <v>142</v>
      </c>
      <c r="JJ193" s="2" t="s">
        <v>132</v>
      </c>
      <c r="JK193" s="4">
        <v>11</v>
      </c>
      <c r="JL193" s="8">
        <v>669.45</v>
      </c>
      <c r="JM193" s="4">
        <v>11</v>
      </c>
      <c r="JN193" s="8">
        <v>740.08</v>
      </c>
      <c r="JO193" s="7"/>
      <c r="JP193" s="7">
        <v>-0.0954</v>
      </c>
      <c r="JQ193" s="2" t="s">
        <v>140</v>
      </c>
      <c r="JR193" s="2" t="s">
        <v>129</v>
      </c>
      <c r="JS193" s="2" t="s">
        <v>2640</v>
      </c>
      <c r="JT193" s="2" t="s">
        <v>1990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2243</v>
      </c>
      <c r="KF193" s="2" t="s">
        <v>1134</v>
      </c>
      <c r="KG193" s="2" t="s">
        <v>142</v>
      </c>
      <c r="KH193" s="2" t="s">
        <v>132</v>
      </c>
      <c r="KI193" s="4"/>
      <c r="KJ193" s="8"/>
      <c r="KK193" s="4">
        <v>5</v>
      </c>
      <c r="KL193" s="8">
        <v>336.4</v>
      </c>
      <c r="KM193" s="7">
        <v>-1</v>
      </c>
      <c r="KN193" s="7">
        <v>-1</v>
      </c>
      <c r="KO193" s="2" t="s">
        <v>140</v>
      </c>
      <c r="KP193" s="2" t="s">
        <v>166</v>
      </c>
      <c r="KQ193" s="2" t="s">
        <v>175</v>
      </c>
      <c r="KR193" s="2" t="s">
        <v>198</v>
      </c>
      <c r="KS193" s="2" t="s">
        <v>142</v>
      </c>
      <c r="KT193" s="2" t="s">
        <v>132</v>
      </c>
      <c r="KU193" s="4">
        <v>5</v>
      </c>
      <c r="KV193" s="8">
        <v>301.2</v>
      </c>
      <c r="KW193" s="4">
        <v>131</v>
      </c>
      <c r="KX193" s="8">
        <v>7891.44</v>
      </c>
      <c r="KY193" s="7">
        <v>-0.9618</v>
      </c>
      <c r="KZ193" s="7">
        <v>-0.9618</v>
      </c>
      <c r="LA193" s="2" t="s">
        <v>140</v>
      </c>
      <c r="LB193" s="2" t="s">
        <v>177</v>
      </c>
      <c r="LC193" s="2" t="s">
        <v>1731</v>
      </c>
      <c r="LD193" s="2" t="s">
        <v>2256</v>
      </c>
      <c r="LE193" s="2" t="s">
        <v>142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178</v>
      </c>
      <c r="LN193" s="2" t="s">
        <v>129</v>
      </c>
      <c r="LO193" s="2" t="s">
        <v>132</v>
      </c>
      <c r="LP193" s="2" t="s">
        <v>132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159</v>
      </c>
      <c r="ML193" s="2" t="s">
        <v>129</v>
      </c>
      <c r="MM193" s="2" t="s">
        <v>132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140</v>
      </c>
      <c r="MX193" s="2" t="s">
        <v>129</v>
      </c>
      <c r="MY193" s="2" t="s">
        <v>2641</v>
      </c>
      <c r="MZ193" s="2" t="s">
        <v>2283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178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178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132</v>
      </c>
      <c r="OT193" s="2" t="s">
        <v>132</v>
      </c>
      <c r="OU193" s="2" t="s">
        <v>132</v>
      </c>
      <c r="OV193" s="2" t="s">
        <v>132</v>
      </c>
      <c r="OW193" s="2" t="s">
        <v>132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178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178</v>
      </c>
      <c r="PR193" s="2" t="s">
        <v>166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182</v>
      </c>
      <c r="QD193" s="2" t="s">
        <v>129</v>
      </c>
      <c r="QE193" s="2" t="s">
        <v>132</v>
      </c>
      <c r="QF193" s="2" t="s">
        <v>132</v>
      </c>
      <c r="QG193" s="2" t="s">
        <v>142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159</v>
      </c>
      <c r="RB193" s="2" t="s">
        <v>166</v>
      </c>
      <c r="RC193" s="2" t="s">
        <v>132</v>
      </c>
      <c r="RD193" s="2" t="s">
        <v>132</v>
      </c>
      <c r="RE193" s="2" t="s">
        <v>142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178</v>
      </c>
      <c r="RN193" s="2" t="s">
        <v>129</v>
      </c>
      <c r="RO193" s="2" t="s">
        <v>132</v>
      </c>
      <c r="RP193" s="2" t="s">
        <v>132</v>
      </c>
      <c r="RQ193" s="2" t="s">
        <v>142</v>
      </c>
      <c r="RR193" s="2" t="s">
        <v>183</v>
      </c>
    </row>
    <row r="194">
      <c r="A194" s="2" t="s">
        <v>2642</v>
      </c>
      <c r="B194" s="2" t="s">
        <v>121</v>
      </c>
      <c r="C194" s="2" t="s">
        <v>122</v>
      </c>
      <c r="D194" s="2" t="s">
        <v>2628</v>
      </c>
      <c r="E194" s="2" t="s">
        <v>2629</v>
      </c>
      <c r="F194" s="2" t="s">
        <v>2630</v>
      </c>
      <c r="G194" s="2" t="s">
        <v>2630</v>
      </c>
      <c r="H194" s="2" t="s">
        <v>2630</v>
      </c>
      <c r="I194" s="2" t="s">
        <v>2643</v>
      </c>
      <c r="J194" s="2" t="s">
        <v>2644</v>
      </c>
      <c r="K194" s="2" t="s">
        <v>1078</v>
      </c>
      <c r="L194" s="3">
        <v>18.95</v>
      </c>
      <c r="M194" s="3">
        <v>19.9</v>
      </c>
      <c r="N194" s="3">
        <v>42.49</v>
      </c>
      <c r="O194" s="2" t="s">
        <v>129</v>
      </c>
      <c r="P194" s="2" t="s">
        <v>348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468</v>
      </c>
      <c r="V194" s="2" t="s">
        <v>815</v>
      </c>
      <c r="W194" s="2" t="s">
        <v>132</v>
      </c>
      <c r="X194" s="2" t="s">
        <v>132</v>
      </c>
      <c r="Y194" s="2" t="s">
        <v>2175</v>
      </c>
      <c r="Z194" s="4">
        <v>185</v>
      </c>
      <c r="AA194" s="4">
        <f>=ROUNDDOWN(9.25,0)</f>
      </c>
      <c r="AB194" s="5">
        <v>20</v>
      </c>
      <c r="AC194" s="2" t="s">
        <v>368</v>
      </c>
      <c r="AD194" s="4">
        <v>200</v>
      </c>
      <c r="AE194" s="4">
        <v>300</v>
      </c>
      <c r="AF194" s="6">
        <v>65</v>
      </c>
      <c r="AG194" s="6">
        <v>48</v>
      </c>
      <c r="AH194" s="7">
        <v>0.6712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694</v>
      </c>
      <c r="AQ194" s="8">
        <v>15578.26</v>
      </c>
      <c r="AR194" s="4">
        <v>1385</v>
      </c>
      <c r="AS194" s="8">
        <v>32024.52</v>
      </c>
      <c r="AT194" s="7">
        <v>-0.4989</v>
      </c>
      <c r="AU194" s="7">
        <v>-0.5136</v>
      </c>
      <c r="AV194" s="4" t="s">
        <v>132</v>
      </c>
      <c r="AW194" s="8" t="s">
        <v>132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>
        <v>0.2901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 t="s">
        <v>132</v>
      </c>
      <c r="BJ194" s="4">
        <v>694</v>
      </c>
      <c r="BK194" s="8">
        <v>15578.26</v>
      </c>
      <c r="BL194" s="2" t="s">
        <v>2645</v>
      </c>
      <c r="BM194" s="7">
        <v>1</v>
      </c>
      <c r="BN194" s="7">
        <v>1</v>
      </c>
      <c r="BO194" s="4">
        <v>170</v>
      </c>
      <c r="BP194" s="8">
        <v>4154.8</v>
      </c>
      <c r="BQ194" s="4">
        <v>425</v>
      </c>
      <c r="BR194" s="8">
        <v>10387</v>
      </c>
      <c r="BS194" s="7">
        <v>-0.6</v>
      </c>
      <c r="BT194" s="7">
        <v>-0.6</v>
      </c>
      <c r="BU194" s="2" t="s">
        <v>140</v>
      </c>
      <c r="BV194" s="2" t="s">
        <v>129</v>
      </c>
      <c r="BW194" s="2" t="s">
        <v>132</v>
      </c>
      <c r="BX194" s="2" t="s">
        <v>2646</v>
      </c>
      <c r="BY194" s="2" t="s">
        <v>142</v>
      </c>
      <c r="BZ194" s="2" t="s">
        <v>132</v>
      </c>
      <c r="CA194" s="4">
        <v>193</v>
      </c>
      <c r="CB194" s="8">
        <v>3919.24</v>
      </c>
      <c r="CC194" s="4">
        <v>260</v>
      </c>
      <c r="CD194" s="8">
        <v>5451.98</v>
      </c>
      <c r="CE194" s="7">
        <v>-0.2577</v>
      </c>
      <c r="CF194" s="7">
        <v>-0.2811</v>
      </c>
      <c r="CG194" s="2" t="s">
        <v>140</v>
      </c>
      <c r="CH194" s="2" t="s">
        <v>129</v>
      </c>
      <c r="CI194" s="2" t="s">
        <v>2635</v>
      </c>
      <c r="CJ194" s="2" t="s">
        <v>2647</v>
      </c>
      <c r="CK194" s="2" t="s">
        <v>142</v>
      </c>
      <c r="CL194" s="2" t="s">
        <v>132</v>
      </c>
      <c r="CM194" s="4">
        <v>42</v>
      </c>
      <c r="CN194" s="8">
        <v>946.53</v>
      </c>
      <c r="CO194" s="4">
        <v>91</v>
      </c>
      <c r="CP194" s="8">
        <v>2083.61</v>
      </c>
      <c r="CQ194" s="7">
        <v>-0.5385</v>
      </c>
      <c r="CR194" s="7">
        <v>-0.5457</v>
      </c>
      <c r="CS194" s="2" t="s">
        <v>140</v>
      </c>
      <c r="CT194" s="2" t="s">
        <v>129</v>
      </c>
      <c r="CU194" s="2" t="s">
        <v>2243</v>
      </c>
      <c r="CV194" s="2" t="s">
        <v>2636</v>
      </c>
      <c r="CW194" s="2" t="s">
        <v>142</v>
      </c>
      <c r="CX194" s="2" t="s">
        <v>132</v>
      </c>
      <c r="CY194" s="4">
        <v>34</v>
      </c>
      <c r="CZ194" s="8">
        <v>778.6</v>
      </c>
      <c r="DA194" s="4">
        <v>36</v>
      </c>
      <c r="DB194" s="8">
        <v>824.4</v>
      </c>
      <c r="DC194" s="7">
        <v>-0.0556</v>
      </c>
      <c r="DD194" s="7">
        <v>-0.0556</v>
      </c>
      <c r="DE194" s="2" t="s">
        <v>140</v>
      </c>
      <c r="DF194" s="2" t="s">
        <v>129</v>
      </c>
      <c r="DG194" s="2" t="s">
        <v>1790</v>
      </c>
      <c r="DH194" s="2" t="s">
        <v>2648</v>
      </c>
      <c r="DI194" s="2" t="s">
        <v>142</v>
      </c>
      <c r="DJ194" s="2" t="s">
        <v>132</v>
      </c>
      <c r="DK194" s="4">
        <v>173</v>
      </c>
      <c r="DL194" s="8">
        <v>3844.06</v>
      </c>
      <c r="DM194" s="4">
        <v>270</v>
      </c>
      <c r="DN194" s="8">
        <v>5999.4</v>
      </c>
      <c r="DO194" s="7">
        <v>-0.3593</v>
      </c>
      <c r="DP194" s="7">
        <v>-0.3593</v>
      </c>
      <c r="DQ194" s="2" t="s">
        <v>140</v>
      </c>
      <c r="DR194" s="2" t="s">
        <v>129</v>
      </c>
      <c r="DS194" s="2" t="s">
        <v>1298</v>
      </c>
      <c r="DT194" s="2" t="s">
        <v>1137</v>
      </c>
      <c r="DU194" s="2" t="s">
        <v>142</v>
      </c>
      <c r="DV194" s="2" t="s">
        <v>132</v>
      </c>
      <c r="DW194" s="4">
        <v>44</v>
      </c>
      <c r="DX194" s="8">
        <v>1089.44</v>
      </c>
      <c r="DY194" s="4">
        <v>80</v>
      </c>
      <c r="DZ194" s="8">
        <v>1980.8</v>
      </c>
      <c r="EA194" s="7">
        <v>-0.45</v>
      </c>
      <c r="EB194" s="7">
        <v>-0.45</v>
      </c>
      <c r="EC194" s="2" t="s">
        <v>140</v>
      </c>
      <c r="ED194" s="2" t="s">
        <v>129</v>
      </c>
      <c r="EE194" s="2" t="s">
        <v>1671</v>
      </c>
      <c r="EF194" s="2" t="s">
        <v>2202</v>
      </c>
      <c r="EG194" s="2" t="s">
        <v>142</v>
      </c>
      <c r="EH194" s="2" t="s">
        <v>132</v>
      </c>
      <c r="EI194" s="4"/>
      <c r="EJ194" s="8"/>
      <c r="EK194" s="4">
        <v>77</v>
      </c>
      <c r="EL194" s="8">
        <v>1898.05</v>
      </c>
      <c r="EM194" s="7">
        <v>-1</v>
      </c>
      <c r="EN194" s="7">
        <v>-1</v>
      </c>
      <c r="EO194" s="2" t="s">
        <v>140</v>
      </c>
      <c r="EP194" s="2" t="s">
        <v>129</v>
      </c>
      <c r="EQ194" s="2" t="s">
        <v>986</v>
      </c>
      <c r="ER194" s="2" t="s">
        <v>2649</v>
      </c>
      <c r="ES194" s="2" t="s">
        <v>142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140</v>
      </c>
      <c r="FB194" s="2" t="s">
        <v>166</v>
      </c>
      <c r="FC194" s="2" t="s">
        <v>1650</v>
      </c>
      <c r="FD194" s="2" t="s">
        <v>1128</v>
      </c>
      <c r="FE194" s="2" t="s">
        <v>142</v>
      </c>
      <c r="FF194" s="2" t="s">
        <v>132</v>
      </c>
      <c r="FG194" s="4">
        <v>3</v>
      </c>
      <c r="FH194" s="8">
        <v>59.73</v>
      </c>
      <c r="FI194" s="4">
        <v>8</v>
      </c>
      <c r="FJ194" s="8">
        <v>176.88</v>
      </c>
      <c r="FK194" s="7">
        <v>-0.625</v>
      </c>
      <c r="FL194" s="7">
        <v>-0.6623</v>
      </c>
      <c r="FM194" s="2" t="s">
        <v>140</v>
      </c>
      <c r="FN194" s="2" t="s">
        <v>129</v>
      </c>
      <c r="FO194" s="2" t="s">
        <v>329</v>
      </c>
      <c r="FP194" s="2" t="s">
        <v>918</v>
      </c>
      <c r="FQ194" s="2" t="s">
        <v>142</v>
      </c>
      <c r="FR194" s="2" t="s">
        <v>132</v>
      </c>
      <c r="FS194" s="4">
        <v>2</v>
      </c>
      <c r="FT194" s="8">
        <v>43</v>
      </c>
      <c r="FU194" s="4"/>
      <c r="FV194" s="8"/>
      <c r="FW194" s="7"/>
      <c r="FX194" s="7"/>
      <c r="FY194" s="2" t="s">
        <v>140</v>
      </c>
      <c r="FZ194" s="2" t="s">
        <v>129</v>
      </c>
      <c r="GA194" s="2" t="s">
        <v>456</v>
      </c>
      <c r="GB194" s="2" t="s">
        <v>2650</v>
      </c>
      <c r="GC194" s="2" t="s">
        <v>142</v>
      </c>
      <c r="GD194" s="2" t="s">
        <v>132</v>
      </c>
      <c r="GE194" s="4">
        <v>4</v>
      </c>
      <c r="GF194" s="8">
        <v>92.88</v>
      </c>
      <c r="GG194" s="4">
        <v>23</v>
      </c>
      <c r="GH194" s="8">
        <v>534.06</v>
      </c>
      <c r="GI194" s="7">
        <v>-0.8261</v>
      </c>
      <c r="GJ194" s="7">
        <v>-0.8261</v>
      </c>
      <c r="GK194" s="2" t="s">
        <v>140</v>
      </c>
      <c r="GL194" s="2" t="s">
        <v>129</v>
      </c>
      <c r="GM194" s="2" t="s">
        <v>332</v>
      </c>
      <c r="GN194" s="2" t="s">
        <v>1116</v>
      </c>
      <c r="GO194" s="2" t="s">
        <v>142</v>
      </c>
      <c r="GP194" s="2" t="s">
        <v>132</v>
      </c>
      <c r="GQ194" s="4">
        <v>4</v>
      </c>
      <c r="GR194" s="8">
        <v>84.04</v>
      </c>
      <c r="GS194" s="4">
        <v>7</v>
      </c>
      <c r="GT194" s="8">
        <v>154.77</v>
      </c>
      <c r="GU194" s="7">
        <v>-0.4286</v>
      </c>
      <c r="GV194" s="7">
        <v>-0.457</v>
      </c>
      <c r="GW194" s="2" t="s">
        <v>140</v>
      </c>
      <c r="GX194" s="2" t="s">
        <v>129</v>
      </c>
      <c r="GY194" s="2" t="s">
        <v>334</v>
      </c>
      <c r="GZ194" s="2" t="s">
        <v>1401</v>
      </c>
      <c r="HA194" s="2" t="s">
        <v>142</v>
      </c>
      <c r="HB194" s="2" t="s">
        <v>132</v>
      </c>
      <c r="HC194" s="4">
        <v>4</v>
      </c>
      <c r="HD194" s="8">
        <v>92.88</v>
      </c>
      <c r="HE194" s="4">
        <v>4</v>
      </c>
      <c r="HF194" s="8">
        <v>92.88</v>
      </c>
      <c r="HG194" s="7"/>
      <c r="HH194" s="7"/>
      <c r="HI194" s="2" t="s">
        <v>140</v>
      </c>
      <c r="HJ194" s="2" t="s">
        <v>129</v>
      </c>
      <c r="HK194" s="2" t="s">
        <v>163</v>
      </c>
      <c r="HL194" s="2" t="s">
        <v>234</v>
      </c>
      <c r="HM194" s="2" t="s">
        <v>142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165</v>
      </c>
      <c r="HV194" s="2" t="s">
        <v>129</v>
      </c>
      <c r="HW194" s="2" t="s">
        <v>132</v>
      </c>
      <c r="HX194" s="2" t="s">
        <v>132</v>
      </c>
      <c r="HY194" s="2" t="s">
        <v>142</v>
      </c>
      <c r="HZ194" s="2" t="s">
        <v>132</v>
      </c>
      <c r="IA194" s="4"/>
      <c r="IB194" s="8"/>
      <c r="IC194" s="4">
        <v>3</v>
      </c>
      <c r="ID194" s="8">
        <v>66.33</v>
      </c>
      <c r="IE194" s="7">
        <v>-1</v>
      </c>
      <c r="IF194" s="7">
        <v>-1</v>
      </c>
      <c r="IG194" s="2" t="s">
        <v>140</v>
      </c>
      <c r="IH194" s="2" t="s">
        <v>166</v>
      </c>
      <c r="II194" s="2" t="s">
        <v>2138</v>
      </c>
      <c r="IJ194" s="2" t="s">
        <v>1465</v>
      </c>
      <c r="IK194" s="2" t="s">
        <v>142</v>
      </c>
      <c r="IL194" s="2" t="s">
        <v>132</v>
      </c>
      <c r="IM194" s="4">
        <v>8</v>
      </c>
      <c r="IN194" s="8">
        <v>181.52</v>
      </c>
      <c r="IO194" s="4">
        <v>19</v>
      </c>
      <c r="IP194" s="8">
        <v>453.72</v>
      </c>
      <c r="IQ194" s="7">
        <v>-0.5789</v>
      </c>
      <c r="IR194" s="7">
        <v>-0.5999</v>
      </c>
      <c r="IS194" s="2" t="s">
        <v>140</v>
      </c>
      <c r="IT194" s="2" t="s">
        <v>129</v>
      </c>
      <c r="IU194" s="2" t="s">
        <v>388</v>
      </c>
      <c r="IV194" s="2" t="s">
        <v>1470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129</v>
      </c>
      <c r="JG194" s="2" t="s">
        <v>2651</v>
      </c>
      <c r="JH194" s="2" t="s">
        <v>1996</v>
      </c>
      <c r="JI194" s="2" t="s">
        <v>142</v>
      </c>
      <c r="JJ194" s="2" t="s">
        <v>132</v>
      </c>
      <c r="JK194" s="4">
        <v>8</v>
      </c>
      <c r="JL194" s="8">
        <v>176.76</v>
      </c>
      <c r="JM194" s="4">
        <v>15</v>
      </c>
      <c r="JN194" s="8">
        <v>358.2</v>
      </c>
      <c r="JO194" s="7">
        <v>-0.4667</v>
      </c>
      <c r="JP194" s="7">
        <v>-0.5065</v>
      </c>
      <c r="JQ194" s="2" t="s">
        <v>140</v>
      </c>
      <c r="JR194" s="2" t="s">
        <v>129</v>
      </c>
      <c r="JS194" s="2" t="s">
        <v>341</v>
      </c>
      <c r="JT194" s="2" t="s">
        <v>1914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140</v>
      </c>
      <c r="KD194" s="2" t="s">
        <v>129</v>
      </c>
      <c r="KE194" s="2" t="s">
        <v>2243</v>
      </c>
      <c r="KF194" s="2" t="s">
        <v>1134</v>
      </c>
      <c r="KG194" s="2" t="s">
        <v>142</v>
      </c>
      <c r="KH194" s="2" t="s">
        <v>132</v>
      </c>
      <c r="KI194" s="4">
        <v>1</v>
      </c>
      <c r="KJ194" s="8">
        <v>21.5</v>
      </c>
      <c r="KK194" s="4"/>
      <c r="KL194" s="8"/>
      <c r="KM194" s="7"/>
      <c r="KN194" s="7"/>
      <c r="KO194" s="2" t="s">
        <v>140</v>
      </c>
      <c r="KP194" s="2" t="s">
        <v>166</v>
      </c>
      <c r="KQ194" s="2" t="s">
        <v>175</v>
      </c>
      <c r="KR194" s="2" t="s">
        <v>198</v>
      </c>
      <c r="KS194" s="2" t="s">
        <v>142</v>
      </c>
      <c r="KT194" s="2" t="s">
        <v>132</v>
      </c>
      <c r="KU194" s="4">
        <v>4</v>
      </c>
      <c r="KV194" s="8">
        <v>93.28</v>
      </c>
      <c r="KW194" s="4">
        <v>67</v>
      </c>
      <c r="KX194" s="8">
        <v>1562.44</v>
      </c>
      <c r="KY194" s="7">
        <v>-0.9403</v>
      </c>
      <c r="KZ194" s="7">
        <v>-0.9403</v>
      </c>
      <c r="LA194" s="2" t="s">
        <v>140</v>
      </c>
      <c r="LB194" s="2" t="s">
        <v>177</v>
      </c>
      <c r="LC194" s="2" t="s">
        <v>1731</v>
      </c>
      <c r="LD194" s="2" t="s">
        <v>2133</v>
      </c>
      <c r="LE194" s="2" t="s">
        <v>142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178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159</v>
      </c>
      <c r="ML194" s="2" t="s">
        <v>129</v>
      </c>
      <c r="MM194" s="2" t="s">
        <v>132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140</v>
      </c>
      <c r="MX194" s="2" t="s">
        <v>129</v>
      </c>
      <c r="MY194" s="2" t="s">
        <v>2652</v>
      </c>
      <c r="MZ194" s="2" t="s">
        <v>2653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178</v>
      </c>
      <c r="NV194" s="2" t="s">
        <v>129</v>
      </c>
      <c r="NW194" s="2" t="s">
        <v>132</v>
      </c>
      <c r="NX194" s="2" t="s">
        <v>132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178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132</v>
      </c>
      <c r="OT194" s="2" t="s">
        <v>132</v>
      </c>
      <c r="OU194" s="2" t="s">
        <v>132</v>
      </c>
      <c r="OV194" s="2" t="s">
        <v>132</v>
      </c>
      <c r="OW194" s="2" t="s">
        <v>132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178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178</v>
      </c>
      <c r="PR194" s="2" t="s">
        <v>166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159</v>
      </c>
      <c r="RB194" s="2" t="s">
        <v>166</v>
      </c>
      <c r="RC194" s="2" t="s">
        <v>132</v>
      </c>
      <c r="RD194" s="2" t="s">
        <v>132</v>
      </c>
      <c r="RE194" s="2" t="s">
        <v>142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178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183</v>
      </c>
    </row>
    <row r="195">
      <c r="A195" s="2" t="s">
        <v>2654</v>
      </c>
      <c r="B195" s="2" t="s">
        <v>121</v>
      </c>
      <c r="C195" s="2" t="s">
        <v>122</v>
      </c>
      <c r="D195" s="2" t="s">
        <v>2628</v>
      </c>
      <c r="E195" s="2" t="s">
        <v>2629</v>
      </c>
      <c r="F195" s="2" t="s">
        <v>2630</v>
      </c>
      <c r="G195" s="2" t="s">
        <v>2630</v>
      </c>
      <c r="H195" s="2" t="s">
        <v>2630</v>
      </c>
      <c r="I195" s="2" t="s">
        <v>2631</v>
      </c>
      <c r="J195" s="2" t="s">
        <v>2632</v>
      </c>
      <c r="K195" s="2" t="s">
        <v>814</v>
      </c>
      <c r="L195" s="3">
        <v>50.43</v>
      </c>
      <c r="M195" s="3">
        <v>52.95</v>
      </c>
      <c r="N195" s="3">
        <v>93.49</v>
      </c>
      <c r="O195" s="2" t="s">
        <v>129</v>
      </c>
      <c r="P195" s="2" t="s">
        <v>640</v>
      </c>
      <c r="Q195" s="2" t="s">
        <v>131</v>
      </c>
      <c r="R195" s="2" t="s">
        <v>132</v>
      </c>
      <c r="S195" s="2" t="s">
        <v>2655</v>
      </c>
      <c r="T195" s="2" t="s">
        <v>132</v>
      </c>
      <c r="U195" s="2" t="s">
        <v>468</v>
      </c>
      <c r="V195" s="2" t="s">
        <v>815</v>
      </c>
      <c r="W195" s="2" t="s">
        <v>247</v>
      </c>
      <c r="X195" s="2" t="s">
        <v>1079</v>
      </c>
      <c r="Y195" s="2" t="s">
        <v>873</v>
      </c>
      <c r="Z195" s="4">
        <v>151</v>
      </c>
      <c r="AA195" s="4">
        <f>=ROUNDDOWN(79.4736842105263,0)</f>
      </c>
      <c r="AB195" s="5">
        <v>1.9</v>
      </c>
      <c r="AC195" s="2" t="s">
        <v>132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131</v>
      </c>
      <c r="AQ195" s="8">
        <v>8045.32</v>
      </c>
      <c r="AR195" s="4">
        <v>148</v>
      </c>
      <c r="AS195" s="8">
        <v>9274.19</v>
      </c>
      <c r="AT195" s="7">
        <v>-0.1149</v>
      </c>
      <c r="AU195" s="7">
        <v>-0.1325</v>
      </c>
      <c r="AV195" s="4">
        <v>298</v>
      </c>
      <c r="AW195" s="8">
        <v>11856.71</v>
      </c>
      <c r="AX195" s="4">
        <v>310</v>
      </c>
      <c r="AY195" s="8">
        <v>12917.58</v>
      </c>
      <c r="AZ195" s="7">
        <v>-0.0387</v>
      </c>
      <c r="BA195" s="7">
        <v>-0.0821</v>
      </c>
      <c r="BB195" s="7">
        <v>0.6785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0.1808</v>
      </c>
      <c r="BJ195" s="4">
        <v>131</v>
      </c>
      <c r="BK195" s="8">
        <v>8045.32</v>
      </c>
      <c r="BL195" s="2" t="s">
        <v>2656</v>
      </c>
      <c r="BM195" s="7">
        <v>1</v>
      </c>
      <c r="BN195" s="7">
        <v>1</v>
      </c>
      <c r="BO195" s="4">
        <v>49</v>
      </c>
      <c r="BP195" s="8">
        <v>3343.27</v>
      </c>
      <c r="BQ195" s="4">
        <v>50</v>
      </c>
      <c r="BR195" s="8">
        <v>3411.5</v>
      </c>
      <c r="BS195" s="7">
        <v>-0.02</v>
      </c>
      <c r="BT195" s="7">
        <v>-0.02</v>
      </c>
      <c r="BU195" s="2" t="s">
        <v>140</v>
      </c>
      <c r="BV195" s="2" t="s">
        <v>129</v>
      </c>
      <c r="BW195" s="2" t="s">
        <v>132</v>
      </c>
      <c r="BX195" s="2" t="s">
        <v>659</v>
      </c>
      <c r="BY195" s="2" t="s">
        <v>142</v>
      </c>
      <c r="BZ195" s="2" t="s">
        <v>132</v>
      </c>
      <c r="CA195" s="4">
        <v>28</v>
      </c>
      <c r="CB195" s="8">
        <v>1367.33</v>
      </c>
      <c r="CC195" s="4">
        <v>26</v>
      </c>
      <c r="CD195" s="8">
        <v>1335.4</v>
      </c>
      <c r="CE195" s="7">
        <v>0.0769</v>
      </c>
      <c r="CF195" s="7">
        <v>0.0239</v>
      </c>
      <c r="CG195" s="2" t="s">
        <v>140</v>
      </c>
      <c r="CH195" s="2" t="s">
        <v>129</v>
      </c>
      <c r="CI195" s="2" t="s">
        <v>778</v>
      </c>
      <c r="CJ195" s="2" t="s">
        <v>1219</v>
      </c>
      <c r="CK195" s="2" t="s">
        <v>142</v>
      </c>
      <c r="CL195" s="2" t="s">
        <v>132</v>
      </c>
      <c r="CM195" s="4">
        <v>5</v>
      </c>
      <c r="CN195" s="8">
        <v>319.85</v>
      </c>
      <c r="CO195" s="4">
        <v>16</v>
      </c>
      <c r="CP195" s="8">
        <v>1015.36</v>
      </c>
      <c r="CQ195" s="7">
        <v>-0.6875</v>
      </c>
      <c r="CR195" s="7">
        <v>-0.685</v>
      </c>
      <c r="CS195" s="2" t="s">
        <v>140</v>
      </c>
      <c r="CT195" s="2" t="s">
        <v>129</v>
      </c>
      <c r="CU195" s="2" t="s">
        <v>876</v>
      </c>
      <c r="CV195" s="2" t="s">
        <v>573</v>
      </c>
      <c r="CW195" s="2" t="s">
        <v>142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140</v>
      </c>
      <c r="DF195" s="2" t="s">
        <v>166</v>
      </c>
      <c r="DG195" s="2" t="s">
        <v>199</v>
      </c>
      <c r="DH195" s="2" t="s">
        <v>884</v>
      </c>
      <c r="DI195" s="2" t="s">
        <v>142</v>
      </c>
      <c r="DJ195" s="2" t="s">
        <v>132</v>
      </c>
      <c r="DK195" s="4">
        <v>18</v>
      </c>
      <c r="DL195" s="8">
        <v>1072.8</v>
      </c>
      <c r="DM195" s="4">
        <v>26</v>
      </c>
      <c r="DN195" s="8">
        <v>1549.6</v>
      </c>
      <c r="DO195" s="7">
        <v>-0.3077</v>
      </c>
      <c r="DP195" s="7">
        <v>-0.3077</v>
      </c>
      <c r="DQ195" s="2" t="s">
        <v>140</v>
      </c>
      <c r="DR195" s="2" t="s">
        <v>129</v>
      </c>
      <c r="DS195" s="2" t="s">
        <v>877</v>
      </c>
      <c r="DT195" s="2" t="s">
        <v>822</v>
      </c>
      <c r="DU195" s="2" t="s">
        <v>142</v>
      </c>
      <c r="DV195" s="2" t="s">
        <v>132</v>
      </c>
      <c r="DW195" s="4">
        <v>5</v>
      </c>
      <c r="DX195" s="8">
        <v>331.55</v>
      </c>
      <c r="DY195" s="4">
        <v>18</v>
      </c>
      <c r="DZ195" s="8">
        <v>1193.58</v>
      </c>
      <c r="EA195" s="7">
        <v>-0.7222</v>
      </c>
      <c r="EB195" s="7">
        <v>-0.7222</v>
      </c>
      <c r="EC195" s="2" t="s">
        <v>140</v>
      </c>
      <c r="ED195" s="2" t="s">
        <v>129</v>
      </c>
      <c r="EE195" s="2" t="s">
        <v>876</v>
      </c>
      <c r="EF195" s="2" t="s">
        <v>915</v>
      </c>
      <c r="EG195" s="2" t="s">
        <v>142</v>
      </c>
      <c r="EH195" s="2" t="s">
        <v>132</v>
      </c>
      <c r="EI195" s="4">
        <v>2</v>
      </c>
      <c r="EJ195" s="8">
        <v>142.32</v>
      </c>
      <c r="EK195" s="4">
        <v>1</v>
      </c>
      <c r="EL195" s="8">
        <v>71.16</v>
      </c>
      <c r="EM195" s="7">
        <v>1</v>
      </c>
      <c r="EN195" s="7">
        <v>1</v>
      </c>
      <c r="EO195" s="2" t="s">
        <v>140</v>
      </c>
      <c r="EP195" s="2" t="s">
        <v>129</v>
      </c>
      <c r="EQ195" s="2" t="s">
        <v>261</v>
      </c>
      <c r="ER195" s="2" t="s">
        <v>1632</v>
      </c>
      <c r="ES195" s="2" t="s">
        <v>142</v>
      </c>
      <c r="ET195" s="2" t="s">
        <v>132</v>
      </c>
      <c r="EU195" s="4">
        <v>6</v>
      </c>
      <c r="EV195" s="8">
        <v>392.46</v>
      </c>
      <c r="EW195" s="4">
        <v>3</v>
      </c>
      <c r="EX195" s="8">
        <v>196.23</v>
      </c>
      <c r="EY195" s="7">
        <v>1</v>
      </c>
      <c r="EZ195" s="7">
        <v>1</v>
      </c>
      <c r="FA195" s="2" t="s">
        <v>140</v>
      </c>
      <c r="FB195" s="2" t="s">
        <v>129</v>
      </c>
      <c r="FC195" s="2" t="s">
        <v>154</v>
      </c>
      <c r="FD195" s="2" t="s">
        <v>1041</v>
      </c>
      <c r="FE195" s="2" t="s">
        <v>142</v>
      </c>
      <c r="FF195" s="2" t="s">
        <v>132</v>
      </c>
      <c r="FG195" s="4">
        <v>12</v>
      </c>
      <c r="FH195" s="8">
        <v>691.5</v>
      </c>
      <c r="FI195" s="4">
        <v>1</v>
      </c>
      <c r="FJ195" s="8">
        <v>62.3</v>
      </c>
      <c r="FK195" s="7">
        <v>11</v>
      </c>
      <c r="FL195" s="7">
        <v>10.0995</v>
      </c>
      <c r="FM195" s="2" t="s">
        <v>140</v>
      </c>
      <c r="FN195" s="2" t="s">
        <v>129</v>
      </c>
      <c r="FO195" s="2" t="s">
        <v>386</v>
      </c>
      <c r="FP195" s="2" t="s">
        <v>2282</v>
      </c>
      <c r="FQ195" s="2" t="s">
        <v>142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178</v>
      </c>
      <c r="FZ195" s="2" t="s">
        <v>129</v>
      </c>
      <c r="GA195" s="2" t="s">
        <v>132</v>
      </c>
      <c r="GB195" s="2" t="s">
        <v>132</v>
      </c>
      <c r="GC195" s="2" t="s">
        <v>142</v>
      </c>
      <c r="GD195" s="2" t="s">
        <v>132</v>
      </c>
      <c r="GE195" s="4">
        <v>4</v>
      </c>
      <c r="GF195" s="8">
        <v>261.64</v>
      </c>
      <c r="GG195" s="4">
        <v>2</v>
      </c>
      <c r="GH195" s="8">
        <v>130.82</v>
      </c>
      <c r="GI195" s="7">
        <v>1</v>
      </c>
      <c r="GJ195" s="7">
        <v>1</v>
      </c>
      <c r="GK195" s="2" t="s">
        <v>140</v>
      </c>
      <c r="GL195" s="2" t="s">
        <v>129</v>
      </c>
      <c r="GM195" s="2" t="s">
        <v>1554</v>
      </c>
      <c r="GN195" s="2" t="s">
        <v>634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129</v>
      </c>
      <c r="GY195" s="2" t="s">
        <v>162</v>
      </c>
      <c r="GZ195" s="2" t="s">
        <v>132</v>
      </c>
      <c r="HA195" s="2" t="s">
        <v>142</v>
      </c>
      <c r="HB195" s="2" t="s">
        <v>132</v>
      </c>
      <c r="HC195" s="4">
        <v>1</v>
      </c>
      <c r="HD195" s="8">
        <v>65.41</v>
      </c>
      <c r="HE195" s="4"/>
      <c r="HF195" s="8"/>
      <c r="HG195" s="7"/>
      <c r="HH195" s="7"/>
      <c r="HI195" s="2" t="s">
        <v>140</v>
      </c>
      <c r="HJ195" s="2" t="s">
        <v>129</v>
      </c>
      <c r="HK195" s="2" t="s">
        <v>233</v>
      </c>
      <c r="HL195" s="2" t="s">
        <v>2436</v>
      </c>
      <c r="HM195" s="2" t="s">
        <v>142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165</v>
      </c>
      <c r="HV195" s="2" t="s">
        <v>129</v>
      </c>
      <c r="HW195" s="2" t="s">
        <v>132</v>
      </c>
      <c r="HX195" s="2" t="s">
        <v>132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140</v>
      </c>
      <c r="IH195" s="2" t="s">
        <v>166</v>
      </c>
      <c r="II195" s="2" t="s">
        <v>615</v>
      </c>
      <c r="IJ195" s="2" t="s">
        <v>132</v>
      </c>
      <c r="IK195" s="2" t="s">
        <v>142</v>
      </c>
      <c r="IL195" s="2" t="s">
        <v>132</v>
      </c>
      <c r="IM195" s="4">
        <v>1</v>
      </c>
      <c r="IN195" s="8">
        <v>57.19</v>
      </c>
      <c r="IO195" s="4"/>
      <c r="IP195" s="8"/>
      <c r="IQ195" s="7"/>
      <c r="IR195" s="7"/>
      <c r="IS195" s="2" t="s">
        <v>140</v>
      </c>
      <c r="IT195" s="2" t="s">
        <v>129</v>
      </c>
      <c r="IU195" s="2" t="s">
        <v>2504</v>
      </c>
      <c r="IV195" s="2" t="s">
        <v>1333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129</v>
      </c>
      <c r="JG195" s="2" t="s">
        <v>2651</v>
      </c>
      <c r="JH195" s="2" t="s">
        <v>132</v>
      </c>
      <c r="JI195" s="2" t="s">
        <v>142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171</v>
      </c>
      <c r="JR195" s="2" t="s">
        <v>129</v>
      </c>
      <c r="JS195" s="2" t="s">
        <v>268</v>
      </c>
      <c r="JT195" s="2" t="s">
        <v>132</v>
      </c>
      <c r="JU195" s="2" t="s">
        <v>142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140</v>
      </c>
      <c r="KD195" s="2" t="s">
        <v>129</v>
      </c>
      <c r="KE195" s="2" t="s">
        <v>876</v>
      </c>
      <c r="KF195" s="2" t="s">
        <v>2657</v>
      </c>
      <c r="KG195" s="2" t="s">
        <v>142</v>
      </c>
      <c r="KH195" s="2" t="s">
        <v>132</v>
      </c>
      <c r="KI195" s="4"/>
      <c r="KJ195" s="8"/>
      <c r="KK195" s="4">
        <v>1</v>
      </c>
      <c r="KL195" s="8">
        <v>67.28</v>
      </c>
      <c r="KM195" s="7">
        <v>-1</v>
      </c>
      <c r="KN195" s="7">
        <v>-1</v>
      </c>
      <c r="KO195" s="2" t="s">
        <v>140</v>
      </c>
      <c r="KP195" s="2" t="s">
        <v>166</v>
      </c>
      <c r="KQ195" s="2" t="s">
        <v>575</v>
      </c>
      <c r="KR195" s="2" t="s">
        <v>262</v>
      </c>
      <c r="KS195" s="2" t="s">
        <v>142</v>
      </c>
      <c r="KT195" s="2" t="s">
        <v>132</v>
      </c>
      <c r="KU195" s="4"/>
      <c r="KV195" s="8"/>
      <c r="KW195" s="4">
        <v>4</v>
      </c>
      <c r="KX195" s="8">
        <v>240.96</v>
      </c>
      <c r="KY195" s="7">
        <v>-1</v>
      </c>
      <c r="KZ195" s="7">
        <v>-1</v>
      </c>
      <c r="LA195" s="2" t="s">
        <v>140</v>
      </c>
      <c r="LB195" s="2" t="s">
        <v>177</v>
      </c>
      <c r="LC195" s="2" t="s">
        <v>884</v>
      </c>
      <c r="LD195" s="2" t="s">
        <v>896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178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178</v>
      </c>
      <c r="LZ195" s="2" t="s">
        <v>166</v>
      </c>
      <c r="MA195" s="2" t="s">
        <v>132</v>
      </c>
      <c r="MB195" s="2" t="s">
        <v>132</v>
      </c>
      <c r="MC195" s="2" t="s">
        <v>142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159</v>
      </c>
      <c r="ML195" s="2" t="s">
        <v>129</v>
      </c>
      <c r="MM195" s="2" t="s">
        <v>132</v>
      </c>
      <c r="MN195" s="2" t="s">
        <v>132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140</v>
      </c>
      <c r="MX195" s="2" t="s">
        <v>129</v>
      </c>
      <c r="MY195" s="2" t="s">
        <v>179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178</v>
      </c>
      <c r="NV195" s="2" t="s">
        <v>129</v>
      </c>
      <c r="NW195" s="2" t="s">
        <v>132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178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181</v>
      </c>
      <c r="OT195" s="2" t="s">
        <v>129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178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178</v>
      </c>
      <c r="PR195" s="2" t="s">
        <v>166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159</v>
      </c>
      <c r="RB195" s="2" t="s">
        <v>166</v>
      </c>
      <c r="RC195" s="2" t="s">
        <v>132</v>
      </c>
      <c r="RD195" s="2" t="s">
        <v>132</v>
      </c>
      <c r="RE195" s="2" t="s">
        <v>142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178</v>
      </c>
      <c r="RN195" s="2" t="s">
        <v>129</v>
      </c>
      <c r="RO195" s="2" t="s">
        <v>132</v>
      </c>
      <c r="RP195" s="2" t="s">
        <v>132</v>
      </c>
      <c r="RQ195" s="2" t="s">
        <v>142</v>
      </c>
      <c r="RR195" s="2" t="s">
        <v>183</v>
      </c>
    </row>
    <row r="196">
      <c r="A196" s="2" t="s">
        <v>2658</v>
      </c>
      <c r="B196" s="2" t="s">
        <v>121</v>
      </c>
      <c r="C196" s="2" t="s">
        <v>122</v>
      </c>
      <c r="D196" s="2" t="s">
        <v>2628</v>
      </c>
      <c r="E196" s="2" t="s">
        <v>2629</v>
      </c>
      <c r="F196" s="2" t="s">
        <v>2630</v>
      </c>
      <c r="G196" s="2" t="s">
        <v>2630</v>
      </c>
      <c r="H196" s="2" t="s">
        <v>2630</v>
      </c>
      <c r="I196" s="2" t="s">
        <v>2643</v>
      </c>
      <c r="J196" s="2" t="s">
        <v>2644</v>
      </c>
      <c r="K196" s="2" t="s">
        <v>814</v>
      </c>
      <c r="L196" s="3">
        <v>18.95</v>
      </c>
      <c r="M196" s="3">
        <v>19.9</v>
      </c>
      <c r="N196" s="3">
        <v>42.49</v>
      </c>
      <c r="O196" s="2" t="s">
        <v>421</v>
      </c>
      <c r="P196" s="2" t="s">
        <v>422</v>
      </c>
      <c r="Q196" s="2" t="s">
        <v>131</v>
      </c>
      <c r="R196" s="2" t="s">
        <v>132</v>
      </c>
      <c r="S196" s="2" t="s">
        <v>2659</v>
      </c>
      <c r="T196" s="2" t="s">
        <v>132</v>
      </c>
      <c r="U196" s="2" t="s">
        <v>468</v>
      </c>
      <c r="V196" s="2" t="s">
        <v>815</v>
      </c>
      <c r="W196" s="2" t="s">
        <v>247</v>
      </c>
      <c r="X196" s="2" t="s">
        <v>1079</v>
      </c>
      <c r="Y196" s="2" t="s">
        <v>873</v>
      </c>
      <c r="Z196" s="4"/>
      <c r="AA196" s="4">
        <f>=ROUNDDOWN({0},0)</f>
      </c>
      <c r="AB196" s="5"/>
      <c r="AC196" s="2" t="s">
        <v>132</v>
      </c>
      <c r="AD196" s="4"/>
      <c r="AE196" s="4"/>
      <c r="AF196" s="6">
        <v>65</v>
      </c>
      <c r="AG196" s="6"/>
      <c r="AH196" s="7">
        <v>0.7507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167</v>
      </c>
      <c r="AQ196" s="8">
        <v>3811.39</v>
      </c>
      <c r="AR196" s="4">
        <v>162</v>
      </c>
      <c r="AS196" s="8">
        <v>3643.39</v>
      </c>
      <c r="AT196" s="7">
        <v>0.0309</v>
      </c>
      <c r="AU196" s="7">
        <v>0.0461</v>
      </c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>
        <v>0.3215</v>
      </c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 t="s">
        <v>132</v>
      </c>
      <c r="BJ196" s="4">
        <v>167</v>
      </c>
      <c r="BK196" s="8">
        <v>3811.39</v>
      </c>
      <c r="BL196" s="2" t="s">
        <v>2660</v>
      </c>
      <c r="BM196" s="7">
        <v>1</v>
      </c>
      <c r="BN196" s="7">
        <v>1</v>
      </c>
      <c r="BO196" s="4">
        <v>59</v>
      </c>
      <c r="BP196" s="8">
        <v>1441.96</v>
      </c>
      <c r="BQ196" s="4">
        <v>26</v>
      </c>
      <c r="BR196" s="8">
        <v>635.44</v>
      </c>
      <c r="BS196" s="7">
        <v>1.2692</v>
      </c>
      <c r="BT196" s="7">
        <v>1.2692</v>
      </c>
      <c r="BU196" s="2" t="s">
        <v>140</v>
      </c>
      <c r="BV196" s="2" t="s">
        <v>166</v>
      </c>
      <c r="BW196" s="2" t="s">
        <v>132</v>
      </c>
      <c r="BX196" s="2" t="s">
        <v>659</v>
      </c>
      <c r="BY196" s="2" t="s">
        <v>142</v>
      </c>
      <c r="BZ196" s="2" t="s">
        <v>132</v>
      </c>
      <c r="CA196" s="4">
        <v>28</v>
      </c>
      <c r="CB196" s="8">
        <v>506.36</v>
      </c>
      <c r="CC196" s="4">
        <v>47</v>
      </c>
      <c r="CD196" s="8">
        <v>983.94</v>
      </c>
      <c r="CE196" s="7">
        <v>-0.4043</v>
      </c>
      <c r="CF196" s="7">
        <v>-0.4854</v>
      </c>
      <c r="CG196" s="2" t="s">
        <v>140</v>
      </c>
      <c r="CH196" s="2" t="s">
        <v>166</v>
      </c>
      <c r="CI196" s="2" t="s">
        <v>778</v>
      </c>
      <c r="CJ196" s="2" t="s">
        <v>192</v>
      </c>
      <c r="CK196" s="2" t="s">
        <v>142</v>
      </c>
      <c r="CL196" s="2" t="s">
        <v>132</v>
      </c>
      <c r="CM196" s="4">
        <v>6</v>
      </c>
      <c r="CN196" s="8">
        <v>160.72</v>
      </c>
      <c r="CO196" s="4">
        <v>12</v>
      </c>
      <c r="CP196" s="8">
        <v>269.29</v>
      </c>
      <c r="CQ196" s="7">
        <v>-0.5</v>
      </c>
      <c r="CR196" s="7">
        <v>-0.4032</v>
      </c>
      <c r="CS196" s="2" t="s">
        <v>140</v>
      </c>
      <c r="CT196" s="2" t="s">
        <v>166</v>
      </c>
      <c r="CU196" s="2" t="s">
        <v>876</v>
      </c>
      <c r="CV196" s="2" t="s">
        <v>771</v>
      </c>
      <c r="CW196" s="2" t="s">
        <v>142</v>
      </c>
      <c r="CX196" s="2" t="s">
        <v>132</v>
      </c>
      <c r="CY196" s="4">
        <v>6</v>
      </c>
      <c r="CZ196" s="8">
        <v>137.4</v>
      </c>
      <c r="DA196" s="4">
        <v>1</v>
      </c>
      <c r="DB196" s="8">
        <v>22.9</v>
      </c>
      <c r="DC196" s="7">
        <v>5</v>
      </c>
      <c r="DD196" s="7">
        <v>5</v>
      </c>
      <c r="DE196" s="2" t="s">
        <v>140</v>
      </c>
      <c r="DF196" s="2" t="s">
        <v>166</v>
      </c>
      <c r="DG196" s="2" t="s">
        <v>353</v>
      </c>
      <c r="DH196" s="2" t="s">
        <v>1052</v>
      </c>
      <c r="DI196" s="2" t="s">
        <v>142</v>
      </c>
      <c r="DJ196" s="2" t="s">
        <v>132</v>
      </c>
      <c r="DK196" s="4">
        <v>25</v>
      </c>
      <c r="DL196" s="8">
        <v>555.5</v>
      </c>
      <c r="DM196" s="4">
        <v>53</v>
      </c>
      <c r="DN196" s="8">
        <v>1177.66</v>
      </c>
      <c r="DO196" s="7">
        <v>-0.5283</v>
      </c>
      <c r="DP196" s="7">
        <v>-0.5283</v>
      </c>
      <c r="DQ196" s="2" t="s">
        <v>140</v>
      </c>
      <c r="DR196" s="2" t="s">
        <v>166</v>
      </c>
      <c r="DS196" s="2" t="s">
        <v>877</v>
      </c>
      <c r="DT196" s="2" t="s">
        <v>235</v>
      </c>
      <c r="DU196" s="2" t="s">
        <v>142</v>
      </c>
      <c r="DV196" s="2" t="s">
        <v>132</v>
      </c>
      <c r="DW196" s="4">
        <v>2</v>
      </c>
      <c r="DX196" s="8">
        <v>49.52</v>
      </c>
      <c r="DY196" s="4">
        <v>11</v>
      </c>
      <c r="DZ196" s="8">
        <v>272.36</v>
      </c>
      <c r="EA196" s="7">
        <v>-0.8182</v>
      </c>
      <c r="EB196" s="7">
        <v>-0.8182</v>
      </c>
      <c r="EC196" s="2" t="s">
        <v>140</v>
      </c>
      <c r="ED196" s="2" t="s">
        <v>166</v>
      </c>
      <c r="EE196" s="2" t="s">
        <v>876</v>
      </c>
      <c r="EF196" s="2" t="s">
        <v>2661</v>
      </c>
      <c r="EG196" s="2" t="s">
        <v>142</v>
      </c>
      <c r="EH196" s="2" t="s">
        <v>132</v>
      </c>
      <c r="EI196" s="4">
        <v>6</v>
      </c>
      <c r="EJ196" s="8">
        <v>147.9</v>
      </c>
      <c r="EK196" s="4">
        <v>2</v>
      </c>
      <c r="EL196" s="8">
        <v>49.3</v>
      </c>
      <c r="EM196" s="7">
        <v>2</v>
      </c>
      <c r="EN196" s="7">
        <v>2</v>
      </c>
      <c r="EO196" s="2" t="s">
        <v>140</v>
      </c>
      <c r="EP196" s="2" t="s">
        <v>166</v>
      </c>
      <c r="EQ196" s="2" t="s">
        <v>261</v>
      </c>
      <c r="ER196" s="2" t="s">
        <v>544</v>
      </c>
      <c r="ES196" s="2" t="s">
        <v>142</v>
      </c>
      <c r="ET196" s="2" t="s">
        <v>132</v>
      </c>
      <c r="EU196" s="4">
        <v>16</v>
      </c>
      <c r="EV196" s="8">
        <v>371.52</v>
      </c>
      <c r="EW196" s="4">
        <v>4</v>
      </c>
      <c r="EX196" s="8">
        <v>92.88</v>
      </c>
      <c r="EY196" s="7">
        <v>3</v>
      </c>
      <c r="EZ196" s="7">
        <v>3</v>
      </c>
      <c r="FA196" s="2" t="s">
        <v>140</v>
      </c>
      <c r="FB196" s="2" t="s">
        <v>166</v>
      </c>
      <c r="FC196" s="2" t="s">
        <v>154</v>
      </c>
      <c r="FD196" s="2" t="s">
        <v>762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178</v>
      </c>
      <c r="FN196" s="2" t="s">
        <v>166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178</v>
      </c>
      <c r="FZ196" s="2" t="s">
        <v>166</v>
      </c>
      <c r="GA196" s="2" t="s">
        <v>132</v>
      </c>
      <c r="GB196" s="2" t="s">
        <v>132</v>
      </c>
      <c r="GC196" s="2" t="s">
        <v>142</v>
      </c>
      <c r="GD196" s="2" t="s">
        <v>132</v>
      </c>
      <c r="GE196" s="4">
        <v>14</v>
      </c>
      <c r="GF196" s="8">
        <v>325.08</v>
      </c>
      <c r="GG196" s="4">
        <v>3</v>
      </c>
      <c r="GH196" s="8">
        <v>69.66</v>
      </c>
      <c r="GI196" s="7">
        <v>3.6667</v>
      </c>
      <c r="GJ196" s="7">
        <v>3.6667</v>
      </c>
      <c r="GK196" s="2" t="s">
        <v>140</v>
      </c>
      <c r="GL196" s="2" t="s">
        <v>166</v>
      </c>
      <c r="GM196" s="2" t="s">
        <v>389</v>
      </c>
      <c r="GN196" s="2" t="s">
        <v>749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182</v>
      </c>
      <c r="GX196" s="2" t="s">
        <v>166</v>
      </c>
      <c r="GY196" s="2" t="s">
        <v>132</v>
      </c>
      <c r="GZ196" s="2" t="s">
        <v>132</v>
      </c>
      <c r="HA196" s="2" t="s">
        <v>142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140</v>
      </c>
      <c r="HJ196" s="2" t="s">
        <v>166</v>
      </c>
      <c r="HK196" s="2" t="s">
        <v>233</v>
      </c>
      <c r="HL196" s="2" t="s">
        <v>132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165</v>
      </c>
      <c r="HV196" s="2" t="s">
        <v>166</v>
      </c>
      <c r="HW196" s="2" t="s">
        <v>132</v>
      </c>
      <c r="HX196" s="2" t="s">
        <v>132</v>
      </c>
      <c r="HY196" s="2" t="s">
        <v>142</v>
      </c>
      <c r="HZ196" s="2" t="s">
        <v>132</v>
      </c>
      <c r="IA196" s="4">
        <v>1</v>
      </c>
      <c r="IB196" s="8">
        <v>19.91</v>
      </c>
      <c r="IC196" s="4"/>
      <c r="ID196" s="8"/>
      <c r="IE196" s="7"/>
      <c r="IF196" s="7"/>
      <c r="IG196" s="2" t="s">
        <v>140</v>
      </c>
      <c r="IH196" s="2" t="s">
        <v>166</v>
      </c>
      <c r="II196" s="2" t="s">
        <v>615</v>
      </c>
      <c r="IJ196" s="2" t="s">
        <v>1595</v>
      </c>
      <c r="IK196" s="2" t="s">
        <v>142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178</v>
      </c>
      <c r="IT196" s="2" t="s">
        <v>166</v>
      </c>
      <c r="IU196" s="2" t="s">
        <v>132</v>
      </c>
      <c r="IV196" s="2" t="s">
        <v>132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178</v>
      </c>
      <c r="JF196" s="2" t="s">
        <v>166</v>
      </c>
      <c r="JG196" s="2" t="s">
        <v>132</v>
      </c>
      <c r="JH196" s="2" t="s">
        <v>132</v>
      </c>
      <c r="JI196" s="2" t="s">
        <v>142</v>
      </c>
      <c r="JJ196" s="2" t="s">
        <v>132</v>
      </c>
      <c r="JK196" s="4">
        <v>4</v>
      </c>
      <c r="JL196" s="8">
        <v>95.52</v>
      </c>
      <c r="JM196" s="4"/>
      <c r="JN196" s="8"/>
      <c r="JO196" s="7"/>
      <c r="JP196" s="7"/>
      <c r="JQ196" s="2" t="s">
        <v>140</v>
      </c>
      <c r="JR196" s="2" t="s">
        <v>166</v>
      </c>
      <c r="JS196" s="2" t="s">
        <v>364</v>
      </c>
      <c r="JT196" s="2" t="s">
        <v>568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166</v>
      </c>
      <c r="KE196" s="2" t="s">
        <v>876</v>
      </c>
      <c r="KF196" s="2" t="s">
        <v>132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178</v>
      </c>
      <c r="KP196" s="2" t="s">
        <v>166</v>
      </c>
      <c r="KQ196" s="2" t="s">
        <v>132</v>
      </c>
      <c r="KR196" s="2" t="s">
        <v>132</v>
      </c>
      <c r="KS196" s="2" t="s">
        <v>142</v>
      </c>
      <c r="KT196" s="2" t="s">
        <v>132</v>
      </c>
      <c r="KU196" s="4"/>
      <c r="KV196" s="8"/>
      <c r="KW196" s="4">
        <v>3</v>
      </c>
      <c r="KX196" s="8">
        <v>69.96</v>
      </c>
      <c r="KY196" s="7">
        <v>-1</v>
      </c>
      <c r="KZ196" s="7">
        <v>-1</v>
      </c>
      <c r="LA196" s="2" t="s">
        <v>140</v>
      </c>
      <c r="LB196" s="2" t="s">
        <v>166</v>
      </c>
      <c r="LC196" s="2" t="s">
        <v>884</v>
      </c>
      <c r="LD196" s="2" t="s">
        <v>2662</v>
      </c>
      <c r="LE196" s="2" t="s">
        <v>142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178</v>
      </c>
      <c r="LN196" s="2" t="s">
        <v>166</v>
      </c>
      <c r="LO196" s="2" t="s">
        <v>132</v>
      </c>
      <c r="LP196" s="2" t="s">
        <v>132</v>
      </c>
      <c r="LQ196" s="2" t="s">
        <v>142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178</v>
      </c>
      <c r="LZ196" s="2" t="s">
        <v>166</v>
      </c>
      <c r="MA196" s="2" t="s">
        <v>132</v>
      </c>
      <c r="MB196" s="2" t="s">
        <v>132</v>
      </c>
      <c r="MC196" s="2" t="s">
        <v>142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159</v>
      </c>
      <c r="ML196" s="2" t="s">
        <v>166</v>
      </c>
      <c r="MM196" s="2" t="s">
        <v>132</v>
      </c>
      <c r="MN196" s="2" t="s">
        <v>132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178</v>
      </c>
      <c r="NV196" s="2" t="s">
        <v>166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178</v>
      </c>
      <c r="OH196" s="2" t="s">
        <v>166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181</v>
      </c>
      <c r="OT196" s="2" t="s">
        <v>166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181</v>
      </c>
      <c r="PF196" s="2" t="s">
        <v>166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178</v>
      </c>
      <c r="PR196" s="2" t="s">
        <v>166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159</v>
      </c>
      <c r="RB196" s="2" t="s">
        <v>166</v>
      </c>
      <c r="RC196" s="2" t="s">
        <v>132</v>
      </c>
      <c r="RD196" s="2" t="s">
        <v>132</v>
      </c>
      <c r="RE196" s="2" t="s">
        <v>142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178</v>
      </c>
      <c r="RN196" s="2" t="s">
        <v>166</v>
      </c>
      <c r="RO196" s="2" t="s">
        <v>132</v>
      </c>
      <c r="RP196" s="2" t="s">
        <v>132</v>
      </c>
      <c r="RQ196" s="2" t="s">
        <v>142</v>
      </c>
      <c r="RR196" s="2" t="s">
        <v>132</v>
      </c>
    </row>
    <row r="197">
      <c r="A197" s="2" t="s">
        <v>2663</v>
      </c>
      <c r="B197" s="2" t="s">
        <v>121</v>
      </c>
      <c r="C197" s="2" t="s">
        <v>122</v>
      </c>
      <c r="D197" s="2" t="s">
        <v>2628</v>
      </c>
      <c r="E197" s="2" t="s">
        <v>2629</v>
      </c>
      <c r="F197" s="2" t="s">
        <v>2664</v>
      </c>
      <c r="G197" s="2" t="s">
        <v>2664</v>
      </c>
      <c r="H197" s="2" t="s">
        <v>2664</v>
      </c>
      <c r="I197" s="2" t="s">
        <v>2665</v>
      </c>
      <c r="J197" s="2" t="s">
        <v>127</v>
      </c>
      <c r="K197" s="2" t="s">
        <v>394</v>
      </c>
      <c r="L197" s="3">
        <v>57.85</v>
      </c>
      <c r="M197" s="3">
        <v>60.74</v>
      </c>
      <c r="N197" s="3">
        <v>114.74</v>
      </c>
      <c r="O197" s="2" t="s">
        <v>129</v>
      </c>
      <c r="P197" s="2" t="s">
        <v>348</v>
      </c>
      <c r="Q197" s="2" t="s">
        <v>131</v>
      </c>
      <c r="R197" s="2" t="s">
        <v>132</v>
      </c>
      <c r="S197" s="2" t="s">
        <v>2666</v>
      </c>
      <c r="T197" s="2" t="s">
        <v>132</v>
      </c>
      <c r="U197" s="2" t="s">
        <v>468</v>
      </c>
      <c r="V197" s="2" t="s">
        <v>2667</v>
      </c>
      <c r="W197" s="2" t="s">
        <v>248</v>
      </c>
      <c r="X197" s="2" t="s">
        <v>441</v>
      </c>
      <c r="Y197" s="2" t="s">
        <v>349</v>
      </c>
      <c r="Z197" s="4">
        <v>29</v>
      </c>
      <c r="AA197" s="4">
        <f>=ROUNDDOWN(3.22222222222222,0)</f>
      </c>
      <c r="AB197" s="5">
        <v>9</v>
      </c>
      <c r="AC197" s="2" t="s">
        <v>220</v>
      </c>
      <c r="AD197" s="4">
        <v>130</v>
      </c>
      <c r="AE197" s="4">
        <v>130</v>
      </c>
      <c r="AF197" s="6">
        <v>65</v>
      </c>
      <c r="AG197" s="6"/>
      <c r="AH197" s="7">
        <v>0.9863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426</v>
      </c>
      <c r="AQ197" s="8">
        <v>29706.55</v>
      </c>
      <c r="AR197" s="4">
        <v>255</v>
      </c>
      <c r="AS197" s="8">
        <v>18140.62</v>
      </c>
      <c r="AT197" s="7">
        <v>0.6706</v>
      </c>
      <c r="AU197" s="7">
        <v>0.6376</v>
      </c>
      <c r="AV197" s="4">
        <v>426</v>
      </c>
      <c r="AW197" s="8">
        <v>29706.55</v>
      </c>
      <c r="AX197" s="4">
        <v>255</v>
      </c>
      <c r="AY197" s="8">
        <v>18140.62</v>
      </c>
      <c r="AZ197" s="7">
        <v>0.6706</v>
      </c>
      <c r="BA197" s="7">
        <v>0.6376</v>
      </c>
      <c r="BB197" s="7">
        <v>1</v>
      </c>
      <c r="BC197" s="4">
        <v>426</v>
      </c>
      <c r="BD197" s="8">
        <v>29706.55</v>
      </c>
      <c r="BE197" s="4">
        <v>255</v>
      </c>
      <c r="BF197" s="8">
        <v>18140.62</v>
      </c>
      <c r="BG197" s="7">
        <v>0.6706</v>
      </c>
      <c r="BH197" s="7">
        <v>0.6376</v>
      </c>
      <c r="BI197" s="7">
        <v>1</v>
      </c>
      <c r="BJ197" s="4">
        <v>426</v>
      </c>
      <c r="BK197" s="8">
        <v>29706.55</v>
      </c>
      <c r="BL197" s="2" t="s">
        <v>2668</v>
      </c>
      <c r="BM197" s="7">
        <v>1</v>
      </c>
      <c r="BN197" s="7">
        <v>1</v>
      </c>
      <c r="BO197" s="4">
        <v>149</v>
      </c>
      <c r="BP197" s="8">
        <v>11014.08</v>
      </c>
      <c r="BQ197" s="4">
        <v>13</v>
      </c>
      <c r="BR197" s="8">
        <v>960.96</v>
      </c>
      <c r="BS197" s="7">
        <v>10.4615</v>
      </c>
      <c r="BT197" s="7">
        <v>10.4615</v>
      </c>
      <c r="BU197" s="2" t="s">
        <v>140</v>
      </c>
      <c r="BV197" s="2" t="s">
        <v>129</v>
      </c>
      <c r="BW197" s="2" t="s">
        <v>132</v>
      </c>
      <c r="BX197" s="2" t="s">
        <v>230</v>
      </c>
      <c r="BY197" s="2" t="s">
        <v>142</v>
      </c>
      <c r="BZ197" s="2" t="s">
        <v>132</v>
      </c>
      <c r="CA197" s="4">
        <v>95</v>
      </c>
      <c r="CB197" s="8">
        <v>5619.43</v>
      </c>
      <c r="CC197" s="4">
        <v>40</v>
      </c>
      <c r="CD197" s="8">
        <v>2581.49</v>
      </c>
      <c r="CE197" s="7">
        <v>1.375</v>
      </c>
      <c r="CF197" s="7">
        <v>1.1768</v>
      </c>
      <c r="CG197" s="2" t="s">
        <v>140</v>
      </c>
      <c r="CH197" s="2" t="s">
        <v>129</v>
      </c>
      <c r="CI197" s="2" t="s">
        <v>252</v>
      </c>
      <c r="CJ197" s="2" t="s">
        <v>1176</v>
      </c>
      <c r="CK197" s="2" t="s">
        <v>142</v>
      </c>
      <c r="CL197" s="2" t="s">
        <v>132</v>
      </c>
      <c r="CM197" s="4">
        <v>58</v>
      </c>
      <c r="CN197" s="8">
        <v>4076.59</v>
      </c>
      <c r="CO197" s="4">
        <v>92</v>
      </c>
      <c r="CP197" s="8">
        <v>6582.07</v>
      </c>
      <c r="CQ197" s="7">
        <v>-0.3696</v>
      </c>
      <c r="CR197" s="7">
        <v>-0.3807</v>
      </c>
      <c r="CS197" s="2" t="s">
        <v>140</v>
      </c>
      <c r="CT197" s="2" t="s">
        <v>129</v>
      </c>
      <c r="CU197" s="2" t="s">
        <v>352</v>
      </c>
      <c r="CV197" s="2" t="s">
        <v>271</v>
      </c>
      <c r="CW197" s="2" t="s">
        <v>142</v>
      </c>
      <c r="CX197" s="2" t="s">
        <v>132</v>
      </c>
      <c r="CY197" s="4">
        <v>17</v>
      </c>
      <c r="CZ197" s="8">
        <v>1204.79</v>
      </c>
      <c r="DA197" s="4">
        <v>14</v>
      </c>
      <c r="DB197" s="8">
        <v>992.18</v>
      </c>
      <c r="DC197" s="7">
        <v>0.2143</v>
      </c>
      <c r="DD197" s="7">
        <v>0.2143</v>
      </c>
      <c r="DE197" s="2" t="s">
        <v>140</v>
      </c>
      <c r="DF197" s="2" t="s">
        <v>129</v>
      </c>
      <c r="DG197" s="2" t="s">
        <v>349</v>
      </c>
      <c r="DH197" s="2" t="s">
        <v>259</v>
      </c>
      <c r="DI197" s="2" t="s">
        <v>142</v>
      </c>
      <c r="DJ197" s="2" t="s">
        <v>132</v>
      </c>
      <c r="DK197" s="4">
        <v>13</v>
      </c>
      <c r="DL197" s="8">
        <v>982.67</v>
      </c>
      <c r="DM197" s="4">
        <v>8</v>
      </c>
      <c r="DN197" s="8">
        <v>604.72</v>
      </c>
      <c r="DO197" s="7">
        <v>0.625</v>
      </c>
      <c r="DP197" s="7">
        <v>0.625</v>
      </c>
      <c r="DQ197" s="2" t="s">
        <v>140</v>
      </c>
      <c r="DR197" s="2" t="s">
        <v>129</v>
      </c>
      <c r="DS197" s="2" t="s">
        <v>460</v>
      </c>
      <c r="DT197" s="2" t="s">
        <v>372</v>
      </c>
      <c r="DU197" s="2" t="s">
        <v>142</v>
      </c>
      <c r="DV197" s="2" t="s">
        <v>132</v>
      </c>
      <c r="DW197" s="4">
        <v>47</v>
      </c>
      <c r="DX197" s="8">
        <v>3489.28</v>
      </c>
      <c r="DY197" s="4">
        <v>36</v>
      </c>
      <c r="DZ197" s="8">
        <v>2672.64</v>
      </c>
      <c r="EA197" s="7">
        <v>0.3056</v>
      </c>
      <c r="EB197" s="7">
        <v>0.3056</v>
      </c>
      <c r="EC197" s="2" t="s">
        <v>140</v>
      </c>
      <c r="ED197" s="2" t="s">
        <v>129</v>
      </c>
      <c r="EE197" s="2" t="s">
        <v>356</v>
      </c>
      <c r="EF197" s="2" t="s">
        <v>750</v>
      </c>
      <c r="EG197" s="2" t="s">
        <v>142</v>
      </c>
      <c r="EH197" s="2" t="s">
        <v>132</v>
      </c>
      <c r="EI197" s="4">
        <v>10</v>
      </c>
      <c r="EJ197" s="8">
        <v>742.4</v>
      </c>
      <c r="EK197" s="4">
        <v>9</v>
      </c>
      <c r="EL197" s="8">
        <v>668.16</v>
      </c>
      <c r="EM197" s="7">
        <v>0.1111</v>
      </c>
      <c r="EN197" s="7">
        <v>0.1111</v>
      </c>
      <c r="EO197" s="2" t="s">
        <v>140</v>
      </c>
      <c r="EP197" s="2" t="s">
        <v>129</v>
      </c>
      <c r="EQ197" s="2" t="s">
        <v>261</v>
      </c>
      <c r="ER197" s="2" t="s">
        <v>475</v>
      </c>
      <c r="ES197" s="2" t="s">
        <v>142</v>
      </c>
      <c r="ET197" s="2" t="s">
        <v>132</v>
      </c>
      <c r="EU197" s="4">
        <v>19</v>
      </c>
      <c r="EV197" s="8">
        <v>1346.53</v>
      </c>
      <c r="EW197" s="4">
        <v>26</v>
      </c>
      <c r="EX197" s="8">
        <v>1842.62</v>
      </c>
      <c r="EY197" s="7">
        <v>-0.2692</v>
      </c>
      <c r="EZ197" s="7">
        <v>-0.2692</v>
      </c>
      <c r="FA197" s="2" t="s">
        <v>140</v>
      </c>
      <c r="FB197" s="2" t="s">
        <v>129</v>
      </c>
      <c r="FC197" s="2" t="s">
        <v>460</v>
      </c>
      <c r="FD197" s="2" t="s">
        <v>262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129</v>
      </c>
      <c r="FO197" s="2" t="s">
        <v>156</v>
      </c>
      <c r="FP197" s="2" t="s">
        <v>132</v>
      </c>
      <c r="FQ197" s="2" t="s">
        <v>142</v>
      </c>
      <c r="FR197" s="2" t="s">
        <v>132</v>
      </c>
      <c r="FS197" s="4">
        <v>3</v>
      </c>
      <c r="FT197" s="8">
        <v>196.8</v>
      </c>
      <c r="FU197" s="4"/>
      <c r="FV197" s="8"/>
      <c r="FW197" s="7"/>
      <c r="FX197" s="7"/>
      <c r="FY197" s="2" t="s">
        <v>140</v>
      </c>
      <c r="FZ197" s="2" t="s">
        <v>129</v>
      </c>
      <c r="GA197" s="2" t="s">
        <v>157</v>
      </c>
      <c r="GB197" s="2" t="s">
        <v>1368</v>
      </c>
      <c r="GC197" s="2" t="s">
        <v>142</v>
      </c>
      <c r="GD197" s="2" t="s">
        <v>132</v>
      </c>
      <c r="GE197" s="4">
        <v>5</v>
      </c>
      <c r="GF197" s="8">
        <v>354.35</v>
      </c>
      <c r="GG197" s="4">
        <v>1</v>
      </c>
      <c r="GH197" s="8">
        <v>70.87</v>
      </c>
      <c r="GI197" s="7">
        <v>4</v>
      </c>
      <c r="GJ197" s="7">
        <v>4</v>
      </c>
      <c r="GK197" s="2" t="s">
        <v>140</v>
      </c>
      <c r="GL197" s="2" t="s">
        <v>129</v>
      </c>
      <c r="GM197" s="2" t="s">
        <v>460</v>
      </c>
      <c r="GN197" s="2" t="s">
        <v>430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171</v>
      </c>
      <c r="GX197" s="2" t="s">
        <v>129</v>
      </c>
      <c r="GY197" s="2" t="s">
        <v>162</v>
      </c>
      <c r="GZ197" s="2" t="s">
        <v>132</v>
      </c>
      <c r="HA197" s="2" t="s">
        <v>142</v>
      </c>
      <c r="HB197" s="2" t="s">
        <v>132</v>
      </c>
      <c r="HC197" s="4">
        <v>1</v>
      </c>
      <c r="HD197" s="8">
        <v>70.87</v>
      </c>
      <c r="HE197" s="4">
        <v>4</v>
      </c>
      <c r="HF197" s="8">
        <v>283.48</v>
      </c>
      <c r="HG197" s="7">
        <v>-0.75</v>
      </c>
      <c r="HH197" s="7">
        <v>-0.75</v>
      </c>
      <c r="HI197" s="2" t="s">
        <v>140</v>
      </c>
      <c r="HJ197" s="2" t="s">
        <v>129</v>
      </c>
      <c r="HK197" s="2" t="s">
        <v>460</v>
      </c>
      <c r="HL197" s="2" t="s">
        <v>1813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165</v>
      </c>
      <c r="HV197" s="2" t="s">
        <v>129</v>
      </c>
      <c r="HW197" s="2" t="s">
        <v>132</v>
      </c>
      <c r="HX197" s="2" t="s">
        <v>132</v>
      </c>
      <c r="HY197" s="2" t="s">
        <v>142</v>
      </c>
      <c r="HZ197" s="2" t="s">
        <v>132</v>
      </c>
      <c r="IA197" s="4">
        <v>2</v>
      </c>
      <c r="IB197" s="8">
        <v>134.98</v>
      </c>
      <c r="IC197" s="4">
        <v>1</v>
      </c>
      <c r="ID197" s="8">
        <v>67.49</v>
      </c>
      <c r="IE197" s="7">
        <v>1</v>
      </c>
      <c r="IF197" s="7">
        <v>1</v>
      </c>
      <c r="IG197" s="2" t="s">
        <v>140</v>
      </c>
      <c r="IH197" s="2" t="s">
        <v>166</v>
      </c>
      <c r="II197" s="2" t="s">
        <v>267</v>
      </c>
      <c r="IJ197" s="2" t="s">
        <v>2416</v>
      </c>
      <c r="IK197" s="2" t="s">
        <v>142</v>
      </c>
      <c r="IL197" s="2" t="s">
        <v>132</v>
      </c>
      <c r="IM197" s="4">
        <v>2</v>
      </c>
      <c r="IN197" s="8">
        <v>131.2</v>
      </c>
      <c r="IO197" s="4"/>
      <c r="IP197" s="8"/>
      <c r="IQ197" s="7"/>
      <c r="IR197" s="7"/>
      <c r="IS197" s="2" t="s">
        <v>140</v>
      </c>
      <c r="IT197" s="2" t="s">
        <v>129</v>
      </c>
      <c r="IU197" s="2" t="s">
        <v>2504</v>
      </c>
      <c r="IV197" s="2" t="s">
        <v>764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129</v>
      </c>
      <c r="JG197" s="2" t="s">
        <v>2651</v>
      </c>
      <c r="JH197" s="2" t="s">
        <v>132</v>
      </c>
      <c r="JI197" s="2" t="s">
        <v>142</v>
      </c>
      <c r="JJ197" s="2" t="s">
        <v>132</v>
      </c>
      <c r="JK197" s="4">
        <v>5</v>
      </c>
      <c r="JL197" s="8">
        <v>342.58</v>
      </c>
      <c r="JM197" s="4">
        <v>2</v>
      </c>
      <c r="JN197" s="8">
        <v>145.78</v>
      </c>
      <c r="JO197" s="7">
        <v>1.5</v>
      </c>
      <c r="JP197" s="7">
        <v>1.35</v>
      </c>
      <c r="JQ197" s="2" t="s">
        <v>140</v>
      </c>
      <c r="JR197" s="2" t="s">
        <v>129</v>
      </c>
      <c r="JS197" s="2" t="s">
        <v>268</v>
      </c>
      <c r="JT197" s="2" t="s">
        <v>2669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349</v>
      </c>
      <c r="KF197" s="2" t="s">
        <v>2670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140</v>
      </c>
      <c r="KP197" s="2" t="s">
        <v>166</v>
      </c>
      <c r="KQ197" s="2" t="s">
        <v>214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>
        <v>9</v>
      </c>
      <c r="KX197" s="8">
        <v>668.16</v>
      </c>
      <c r="KY197" s="7">
        <v>-1</v>
      </c>
      <c r="KZ197" s="7">
        <v>-1</v>
      </c>
      <c r="LA197" s="2" t="s">
        <v>140</v>
      </c>
      <c r="LB197" s="2" t="s">
        <v>177</v>
      </c>
      <c r="LC197" s="2" t="s">
        <v>351</v>
      </c>
      <c r="LD197" s="2" t="s">
        <v>274</v>
      </c>
      <c r="LE197" s="2" t="s">
        <v>142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178</v>
      </c>
      <c r="LN197" s="2" t="s">
        <v>129</v>
      </c>
      <c r="LO197" s="2" t="s">
        <v>132</v>
      </c>
      <c r="LP197" s="2" t="s">
        <v>132</v>
      </c>
      <c r="LQ197" s="2" t="s">
        <v>142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178</v>
      </c>
      <c r="LZ197" s="2" t="s">
        <v>166</v>
      </c>
      <c r="MA197" s="2" t="s">
        <v>132</v>
      </c>
      <c r="MB197" s="2" t="s">
        <v>132</v>
      </c>
      <c r="MC197" s="2" t="s">
        <v>142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159</v>
      </c>
      <c r="ML197" s="2" t="s">
        <v>129</v>
      </c>
      <c r="MM197" s="2" t="s">
        <v>132</v>
      </c>
      <c r="MN197" s="2" t="s">
        <v>132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140</v>
      </c>
      <c r="MX197" s="2" t="s">
        <v>129</v>
      </c>
      <c r="MY197" s="2" t="s">
        <v>179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178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178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181</v>
      </c>
      <c r="OT197" s="2" t="s">
        <v>129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178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178</v>
      </c>
      <c r="PR197" s="2" t="s">
        <v>166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159</v>
      </c>
      <c r="RB197" s="2" t="s">
        <v>166</v>
      </c>
      <c r="RC197" s="2" t="s">
        <v>132</v>
      </c>
      <c r="RD197" s="2" t="s">
        <v>132</v>
      </c>
      <c r="RE197" s="2" t="s">
        <v>142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178</v>
      </c>
      <c r="RN197" s="2" t="s">
        <v>129</v>
      </c>
      <c r="RO197" s="2" t="s">
        <v>132</v>
      </c>
      <c r="RP197" s="2" t="s">
        <v>132</v>
      </c>
      <c r="RQ197" s="2" t="s">
        <v>142</v>
      </c>
      <c r="RR197" s="2" t="s">
        <v>183</v>
      </c>
    </row>
    <row r="198">
      <c r="A198" s="2" t="s">
        <v>2671</v>
      </c>
      <c r="B198" s="2" t="s">
        <v>121</v>
      </c>
      <c r="C198" s="2" t="s">
        <v>122</v>
      </c>
      <c r="D198" s="2" t="s">
        <v>2628</v>
      </c>
      <c r="E198" s="2" t="s">
        <v>2672</v>
      </c>
      <c r="F198" s="2" t="s">
        <v>2673</v>
      </c>
      <c r="G198" s="2" t="s">
        <v>2673</v>
      </c>
      <c r="H198" s="2" t="s">
        <v>2673</v>
      </c>
      <c r="I198" s="2" t="s">
        <v>2674</v>
      </c>
      <c r="J198" s="2" t="s">
        <v>2675</v>
      </c>
      <c r="K198" s="2" t="s">
        <v>1078</v>
      </c>
      <c r="L198" s="3">
        <v>40.47</v>
      </c>
      <c r="M198" s="3">
        <v>42.49</v>
      </c>
      <c r="N198" s="3">
        <v>84.99</v>
      </c>
      <c r="O198" s="2" t="s">
        <v>129</v>
      </c>
      <c r="P198" s="2" t="s">
        <v>348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468</v>
      </c>
      <c r="V198" s="2" t="s">
        <v>1069</v>
      </c>
      <c r="W198" s="2" t="s">
        <v>1079</v>
      </c>
      <c r="X198" s="2" t="s">
        <v>132</v>
      </c>
      <c r="Y198" s="2" t="s">
        <v>883</v>
      </c>
      <c r="Z198" s="4">
        <v>7</v>
      </c>
      <c r="AA198" s="4">
        <f>=ROUNDDOWN(1,0)</f>
      </c>
      <c r="AB198" s="5">
        <v>7</v>
      </c>
      <c r="AC198" s="2" t="s">
        <v>2676</v>
      </c>
      <c r="AD198" s="4">
        <v>100</v>
      </c>
      <c r="AE198" s="4">
        <v>100</v>
      </c>
      <c r="AF198" s="6">
        <v>65</v>
      </c>
      <c r="AG198" s="6"/>
      <c r="AH198" s="7">
        <v>0.8513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98</v>
      </c>
      <c r="AQ198" s="8">
        <v>5104.42</v>
      </c>
      <c r="AR198" s="4"/>
      <c r="AS198" s="8"/>
      <c r="AT198" s="7"/>
      <c r="AU198" s="7"/>
      <c r="AV198" s="4">
        <v>98</v>
      </c>
      <c r="AW198" s="8">
        <v>5104.42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1</v>
      </c>
      <c r="BC198" s="4">
        <v>98</v>
      </c>
      <c r="BD198" s="8">
        <v>5104.42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>
        <v>1</v>
      </c>
      <c r="BJ198" s="4">
        <v>98</v>
      </c>
      <c r="BK198" s="8">
        <v>5104.42</v>
      </c>
      <c r="BL198" s="2" t="s">
        <v>2677</v>
      </c>
      <c r="BM198" s="7">
        <v>1</v>
      </c>
      <c r="BN198" s="7">
        <v>1</v>
      </c>
      <c r="BO198" s="4">
        <v>29</v>
      </c>
      <c r="BP198" s="8">
        <v>1349.66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132</v>
      </c>
      <c r="BX198" s="2" t="s">
        <v>1504</v>
      </c>
      <c r="BY198" s="2" t="s">
        <v>142</v>
      </c>
      <c r="BZ198" s="2" t="s">
        <v>132</v>
      </c>
      <c r="CA198" s="4">
        <v>2</v>
      </c>
      <c r="CB198" s="8">
        <v>68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2678</v>
      </c>
      <c r="CJ198" s="2" t="s">
        <v>2679</v>
      </c>
      <c r="CK198" s="2" t="s">
        <v>142</v>
      </c>
      <c r="CL198" s="2" t="s">
        <v>132</v>
      </c>
      <c r="CM198" s="4">
        <v>3</v>
      </c>
      <c r="CN198" s="8">
        <v>155.8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883</v>
      </c>
      <c r="CV198" s="2" t="s">
        <v>2680</v>
      </c>
      <c r="CW198" s="2" t="s">
        <v>142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140</v>
      </c>
      <c r="DF198" s="2" t="s">
        <v>129</v>
      </c>
      <c r="DG198" s="2" t="s">
        <v>651</v>
      </c>
      <c r="DH198" s="2" t="s">
        <v>2681</v>
      </c>
      <c r="DI198" s="2" t="s">
        <v>142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129</v>
      </c>
      <c r="DS198" s="2" t="s">
        <v>1099</v>
      </c>
      <c r="DT198" s="2" t="s">
        <v>2682</v>
      </c>
      <c r="DU198" s="2" t="s">
        <v>142</v>
      </c>
      <c r="DV198" s="2" t="s">
        <v>132</v>
      </c>
      <c r="DW198" s="4">
        <v>20</v>
      </c>
      <c r="DX198" s="8">
        <v>1099.8</v>
      </c>
      <c r="DY198" s="4"/>
      <c r="DZ198" s="8"/>
      <c r="EA198" s="7"/>
      <c r="EB198" s="7"/>
      <c r="EC198" s="2" t="s">
        <v>140</v>
      </c>
      <c r="ED198" s="2" t="s">
        <v>129</v>
      </c>
      <c r="EE198" s="2" t="s">
        <v>521</v>
      </c>
      <c r="EF198" s="2" t="s">
        <v>1043</v>
      </c>
      <c r="EG198" s="2" t="s">
        <v>142</v>
      </c>
      <c r="EH198" s="2" t="s">
        <v>132</v>
      </c>
      <c r="EI198" s="4">
        <v>33</v>
      </c>
      <c r="EJ198" s="8">
        <v>1847.67</v>
      </c>
      <c r="EK198" s="4"/>
      <c r="EL198" s="8"/>
      <c r="EM198" s="7"/>
      <c r="EN198" s="7"/>
      <c r="EO198" s="2" t="s">
        <v>140</v>
      </c>
      <c r="EP198" s="2" t="s">
        <v>129</v>
      </c>
      <c r="EQ198" s="2" t="s">
        <v>375</v>
      </c>
      <c r="ER198" s="2" t="s">
        <v>2683</v>
      </c>
      <c r="ES198" s="2" t="s">
        <v>142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502</v>
      </c>
      <c r="FD198" s="2" t="s">
        <v>2684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129</v>
      </c>
      <c r="FO198" s="2" t="s">
        <v>156</v>
      </c>
      <c r="FP198" s="2" t="s">
        <v>132</v>
      </c>
      <c r="FQ198" s="2" t="s">
        <v>142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178</v>
      </c>
      <c r="FZ198" s="2" t="s">
        <v>129</v>
      </c>
      <c r="GA198" s="2" t="s">
        <v>132</v>
      </c>
      <c r="GB198" s="2" t="s">
        <v>132</v>
      </c>
      <c r="GC198" s="2" t="s">
        <v>142</v>
      </c>
      <c r="GD198" s="2" t="s">
        <v>132</v>
      </c>
      <c r="GE198" s="4">
        <v>6</v>
      </c>
      <c r="GF198" s="8">
        <v>314.94</v>
      </c>
      <c r="GG198" s="4"/>
      <c r="GH198" s="8"/>
      <c r="GI198" s="7"/>
      <c r="GJ198" s="7"/>
      <c r="GK198" s="2" t="s">
        <v>140</v>
      </c>
      <c r="GL198" s="2" t="s">
        <v>129</v>
      </c>
      <c r="GM198" s="2" t="s">
        <v>382</v>
      </c>
      <c r="GN198" s="2" t="s">
        <v>863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178</v>
      </c>
      <c r="GX198" s="2" t="s">
        <v>129</v>
      </c>
      <c r="GY198" s="2" t="s">
        <v>132</v>
      </c>
      <c r="GZ198" s="2" t="s">
        <v>132</v>
      </c>
      <c r="HA198" s="2" t="s">
        <v>142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159</v>
      </c>
      <c r="HJ198" s="2" t="s">
        <v>129</v>
      </c>
      <c r="HK198" s="2" t="s">
        <v>132</v>
      </c>
      <c r="HL198" s="2" t="s">
        <v>132</v>
      </c>
      <c r="HM198" s="2" t="s">
        <v>142</v>
      </c>
      <c r="HN198" s="2" t="s">
        <v>132</v>
      </c>
      <c r="HO198" s="4">
        <v>2</v>
      </c>
      <c r="HP198" s="8">
        <v>91.78</v>
      </c>
      <c r="HQ198" s="4"/>
      <c r="HR198" s="8"/>
      <c r="HS198" s="7"/>
      <c r="HT198" s="7"/>
      <c r="HU198" s="2" t="s">
        <v>140</v>
      </c>
      <c r="HV198" s="2" t="s">
        <v>129</v>
      </c>
      <c r="HW198" s="2" t="s">
        <v>2685</v>
      </c>
      <c r="HX198" s="2" t="s">
        <v>2686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166</v>
      </c>
      <c r="II198" s="2" t="s">
        <v>2687</v>
      </c>
      <c r="IJ198" s="2" t="s">
        <v>132</v>
      </c>
      <c r="IK198" s="2" t="s">
        <v>142</v>
      </c>
      <c r="IL198" s="2" t="s">
        <v>132</v>
      </c>
      <c r="IM198" s="4">
        <v>2</v>
      </c>
      <c r="IN198" s="8">
        <v>91.78</v>
      </c>
      <c r="IO198" s="4"/>
      <c r="IP198" s="8"/>
      <c r="IQ198" s="7"/>
      <c r="IR198" s="7"/>
      <c r="IS198" s="2" t="s">
        <v>140</v>
      </c>
      <c r="IT198" s="2" t="s">
        <v>129</v>
      </c>
      <c r="IU198" s="2" t="s">
        <v>1894</v>
      </c>
      <c r="IV198" s="2" t="s">
        <v>1945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129</v>
      </c>
      <c r="JG198" s="2" t="s">
        <v>2651</v>
      </c>
      <c r="JH198" s="2" t="s">
        <v>132</v>
      </c>
      <c r="JI198" s="2" t="s">
        <v>142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1061</v>
      </c>
      <c r="JT198" s="2" t="s">
        <v>132</v>
      </c>
      <c r="JU198" s="2" t="s">
        <v>142</v>
      </c>
      <c r="JV198" s="2" t="s">
        <v>132</v>
      </c>
      <c r="JW198" s="4">
        <v>1</v>
      </c>
      <c r="JX198" s="8">
        <v>84.99</v>
      </c>
      <c r="JY198" s="4"/>
      <c r="JZ198" s="8"/>
      <c r="KA198" s="7"/>
      <c r="KB198" s="7"/>
      <c r="KC198" s="2" t="s">
        <v>140</v>
      </c>
      <c r="KD198" s="2" t="s">
        <v>129</v>
      </c>
      <c r="KE198" s="2" t="s">
        <v>883</v>
      </c>
      <c r="KF198" s="2" t="s">
        <v>1083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178</v>
      </c>
      <c r="KP198" s="2" t="s">
        <v>129</v>
      </c>
      <c r="KQ198" s="2" t="s">
        <v>132</v>
      </c>
      <c r="KR198" s="2" t="s">
        <v>132</v>
      </c>
      <c r="KS198" s="2" t="s">
        <v>142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159</v>
      </c>
      <c r="LB198" s="2" t="s">
        <v>129</v>
      </c>
      <c r="LC198" s="2" t="s">
        <v>132</v>
      </c>
      <c r="LD198" s="2" t="s">
        <v>132</v>
      </c>
      <c r="LE198" s="2" t="s">
        <v>142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178</v>
      </c>
      <c r="LN198" s="2" t="s">
        <v>129</v>
      </c>
      <c r="LO198" s="2" t="s">
        <v>132</v>
      </c>
      <c r="LP198" s="2" t="s">
        <v>132</v>
      </c>
      <c r="LQ198" s="2" t="s">
        <v>142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178</v>
      </c>
      <c r="LZ198" s="2" t="s">
        <v>166</v>
      </c>
      <c r="MA198" s="2" t="s">
        <v>132</v>
      </c>
      <c r="MB198" s="2" t="s">
        <v>132</v>
      </c>
      <c r="MC198" s="2" t="s">
        <v>142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159</v>
      </c>
      <c r="ML198" s="2" t="s">
        <v>129</v>
      </c>
      <c r="MM198" s="2" t="s">
        <v>132</v>
      </c>
      <c r="MN198" s="2" t="s">
        <v>132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140</v>
      </c>
      <c r="MX198" s="2" t="s">
        <v>129</v>
      </c>
      <c r="MY198" s="2" t="s">
        <v>179</v>
      </c>
      <c r="MZ198" s="2" t="s">
        <v>2300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178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178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132</v>
      </c>
      <c r="OT198" s="2" t="s">
        <v>132</v>
      </c>
      <c r="OU198" s="2" t="s">
        <v>132</v>
      </c>
      <c r="OV198" s="2" t="s">
        <v>132</v>
      </c>
      <c r="OW198" s="2" t="s">
        <v>132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178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132</v>
      </c>
      <c r="PR198" s="2" t="s">
        <v>132</v>
      </c>
      <c r="PS198" s="2" t="s">
        <v>132</v>
      </c>
      <c r="PT198" s="2" t="s">
        <v>132</v>
      </c>
      <c r="PU198" s="2" t="s">
        <v>132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178</v>
      </c>
      <c r="QP198" s="2" t="s">
        <v>129</v>
      </c>
      <c r="QQ198" s="2" t="s">
        <v>132</v>
      </c>
      <c r="QR198" s="2" t="s">
        <v>132</v>
      </c>
      <c r="QS198" s="2" t="s">
        <v>142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132</v>
      </c>
      <c r="RB198" s="2" t="s">
        <v>132</v>
      </c>
      <c r="RC198" s="2" t="s">
        <v>132</v>
      </c>
      <c r="RD198" s="2" t="s">
        <v>132</v>
      </c>
      <c r="RE198" s="2" t="s">
        <v>132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178</v>
      </c>
      <c r="RN198" s="2" t="s">
        <v>129</v>
      </c>
      <c r="RO198" s="2" t="s">
        <v>132</v>
      </c>
      <c r="RP198" s="2" t="s">
        <v>132</v>
      </c>
      <c r="RQ198" s="2" t="s">
        <v>142</v>
      </c>
      <c r="RR198" s="2" t="s">
        <v>183</v>
      </c>
    </row>
    <row r="199">
      <c r="A199" s="2" t="s">
        <v>2688</v>
      </c>
      <c r="B199" s="2" t="s">
        <v>121</v>
      </c>
      <c r="C199" s="2" t="s">
        <v>122</v>
      </c>
      <c r="D199" s="2" t="s">
        <v>2628</v>
      </c>
      <c r="E199" s="2" t="s">
        <v>2672</v>
      </c>
      <c r="F199" s="2" t="s">
        <v>2673</v>
      </c>
      <c r="G199" s="2" t="s">
        <v>2673</v>
      </c>
      <c r="H199" s="2" t="s">
        <v>2673</v>
      </c>
      <c r="I199" s="2" t="s">
        <v>2674</v>
      </c>
      <c r="J199" s="2" t="s">
        <v>2689</v>
      </c>
      <c r="K199" s="2" t="s">
        <v>1078</v>
      </c>
      <c r="L199" s="3">
        <v>47.62</v>
      </c>
      <c r="M199" s="3">
        <v>50</v>
      </c>
      <c r="N199" s="3">
        <v>99.99</v>
      </c>
      <c r="O199" s="2" t="s">
        <v>129</v>
      </c>
      <c r="P199" s="2" t="s">
        <v>1094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468</v>
      </c>
      <c r="V199" s="2" t="s">
        <v>1069</v>
      </c>
      <c r="W199" s="2" t="s">
        <v>1079</v>
      </c>
      <c r="X199" s="2" t="s">
        <v>132</v>
      </c>
      <c r="Y199" s="2" t="s">
        <v>2690</v>
      </c>
      <c r="Z199" s="4">
        <v>96</v>
      </c>
      <c r="AA199" s="4">
        <f>=ROUNDDOWN(96,0)</f>
      </c>
      <c r="AB199" s="5">
        <v>1</v>
      </c>
      <c r="AC199" s="2" t="s">
        <v>132</v>
      </c>
      <c r="AD199" s="4"/>
      <c r="AE199" s="4"/>
      <c r="AF199" s="6">
        <v>65</v>
      </c>
      <c r="AG199" s="6"/>
      <c r="AH199" s="7"/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/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 t="s">
        <v>132</v>
      </c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129</v>
      </c>
      <c r="BW199" s="2" t="s">
        <v>132</v>
      </c>
      <c r="BX199" s="2" t="s">
        <v>331</v>
      </c>
      <c r="BY199" s="2" t="s">
        <v>142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159</v>
      </c>
      <c r="CH199" s="2" t="s">
        <v>129</v>
      </c>
      <c r="CI199" s="2" t="s">
        <v>132</v>
      </c>
      <c r="CJ199" s="2" t="s">
        <v>132</v>
      </c>
      <c r="CK199" s="2" t="s">
        <v>142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129</v>
      </c>
      <c r="CU199" s="2" t="s">
        <v>2691</v>
      </c>
      <c r="CV199" s="2" t="s">
        <v>2681</v>
      </c>
      <c r="CW199" s="2" t="s">
        <v>142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427</v>
      </c>
      <c r="DF199" s="2" t="s">
        <v>129</v>
      </c>
      <c r="DG199" s="2" t="s">
        <v>132</v>
      </c>
      <c r="DH199" s="2" t="s">
        <v>132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129</v>
      </c>
      <c r="DS199" s="2" t="s">
        <v>331</v>
      </c>
      <c r="DT199" s="2" t="s">
        <v>132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129</v>
      </c>
      <c r="EE199" s="2" t="s">
        <v>2692</v>
      </c>
      <c r="EF199" s="2" t="s">
        <v>132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159</v>
      </c>
      <c r="EP199" s="2" t="s">
        <v>129</v>
      </c>
      <c r="EQ199" s="2" t="s">
        <v>132</v>
      </c>
      <c r="ER199" s="2" t="s">
        <v>132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159</v>
      </c>
      <c r="FB199" s="2" t="s">
        <v>129</v>
      </c>
      <c r="FC199" s="2" t="s">
        <v>132</v>
      </c>
      <c r="FD199" s="2" t="s">
        <v>132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182</v>
      </c>
      <c r="FN199" s="2" t="s">
        <v>129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178</v>
      </c>
      <c r="FZ199" s="2" t="s">
        <v>129</v>
      </c>
      <c r="GA199" s="2" t="s">
        <v>132</v>
      </c>
      <c r="GB199" s="2" t="s">
        <v>132</v>
      </c>
      <c r="GC199" s="2" t="s">
        <v>142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159</v>
      </c>
      <c r="GL199" s="2" t="s">
        <v>129</v>
      </c>
      <c r="GM199" s="2" t="s">
        <v>132</v>
      </c>
      <c r="GN199" s="2" t="s">
        <v>132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178</v>
      </c>
      <c r="GX199" s="2" t="s">
        <v>129</v>
      </c>
      <c r="GY199" s="2" t="s">
        <v>132</v>
      </c>
      <c r="GZ199" s="2" t="s">
        <v>132</v>
      </c>
      <c r="HA199" s="2" t="s">
        <v>142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181</v>
      </c>
      <c r="HJ199" s="2" t="s">
        <v>129</v>
      </c>
      <c r="HK199" s="2" t="s">
        <v>132</v>
      </c>
      <c r="HL199" s="2" t="s">
        <v>132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178</v>
      </c>
      <c r="HV199" s="2" t="s">
        <v>129</v>
      </c>
      <c r="HW199" s="2" t="s">
        <v>132</v>
      </c>
      <c r="HX199" s="2" t="s">
        <v>132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132</v>
      </c>
      <c r="IH199" s="2" t="s">
        <v>132</v>
      </c>
      <c r="II199" s="2" t="s">
        <v>132</v>
      </c>
      <c r="IJ199" s="2" t="s">
        <v>132</v>
      </c>
      <c r="IK199" s="2" t="s">
        <v>132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182</v>
      </c>
      <c r="IT199" s="2" t="s">
        <v>129</v>
      </c>
      <c r="IU199" s="2" t="s">
        <v>132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129</v>
      </c>
      <c r="JG199" s="2" t="s">
        <v>1027</v>
      </c>
      <c r="JH199" s="2" t="s">
        <v>132</v>
      </c>
      <c r="JI199" s="2" t="s">
        <v>142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159</v>
      </c>
      <c r="JR199" s="2" t="s">
        <v>129</v>
      </c>
      <c r="JS199" s="2" t="s">
        <v>132</v>
      </c>
      <c r="JT199" s="2" t="s">
        <v>132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129</v>
      </c>
      <c r="KE199" s="2" t="s">
        <v>578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178</v>
      </c>
      <c r="LN199" s="2" t="s">
        <v>129</v>
      </c>
      <c r="LO199" s="2" t="s">
        <v>132</v>
      </c>
      <c r="LP199" s="2" t="s">
        <v>132</v>
      </c>
      <c r="LQ199" s="2" t="s">
        <v>142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178</v>
      </c>
      <c r="LZ199" s="2" t="s">
        <v>166</v>
      </c>
      <c r="MA199" s="2" t="s">
        <v>132</v>
      </c>
      <c r="MB199" s="2" t="s">
        <v>132</v>
      </c>
      <c r="MC199" s="2" t="s">
        <v>142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159</v>
      </c>
      <c r="ML199" s="2" t="s">
        <v>129</v>
      </c>
      <c r="MM199" s="2" t="s">
        <v>132</v>
      </c>
      <c r="MN199" s="2" t="s">
        <v>132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140</v>
      </c>
      <c r="MX199" s="2" t="s">
        <v>129</v>
      </c>
      <c r="MY199" s="2" t="s">
        <v>578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178</v>
      </c>
      <c r="NJ199" s="2" t="s">
        <v>129</v>
      </c>
      <c r="NK199" s="2" t="s">
        <v>132</v>
      </c>
      <c r="NL199" s="2" t="s">
        <v>132</v>
      </c>
      <c r="NM199" s="2" t="s">
        <v>142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178</v>
      </c>
      <c r="NV199" s="2" t="s">
        <v>129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178</v>
      </c>
      <c r="OH199" s="2" t="s">
        <v>129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132</v>
      </c>
      <c r="OT199" s="2" t="s">
        <v>132</v>
      </c>
      <c r="OU199" s="2" t="s">
        <v>132</v>
      </c>
      <c r="OV199" s="2" t="s">
        <v>132</v>
      </c>
      <c r="OW199" s="2" t="s">
        <v>132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181</v>
      </c>
      <c r="PF199" s="2" t="s">
        <v>129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178</v>
      </c>
      <c r="PR199" s="2" t="s">
        <v>129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178</v>
      </c>
      <c r="QD199" s="2" t="s">
        <v>129</v>
      </c>
      <c r="QE199" s="2" t="s">
        <v>132</v>
      </c>
      <c r="QF199" s="2" t="s">
        <v>132</v>
      </c>
      <c r="QG199" s="2" t="s">
        <v>142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178</v>
      </c>
      <c r="QP199" s="2" t="s">
        <v>129</v>
      </c>
      <c r="QQ199" s="2" t="s">
        <v>132</v>
      </c>
      <c r="QR199" s="2" t="s">
        <v>132</v>
      </c>
      <c r="QS199" s="2" t="s">
        <v>142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132</v>
      </c>
      <c r="RB199" s="2" t="s">
        <v>132</v>
      </c>
      <c r="RC199" s="2" t="s">
        <v>132</v>
      </c>
      <c r="RD199" s="2" t="s">
        <v>132</v>
      </c>
      <c r="RE199" s="2" t="s">
        <v>132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178</v>
      </c>
      <c r="RN199" s="2" t="s">
        <v>129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2693</v>
      </c>
      <c r="B200" s="2" t="s">
        <v>121</v>
      </c>
      <c r="C200" s="2" t="s">
        <v>122</v>
      </c>
      <c r="D200" s="2" t="s">
        <v>2628</v>
      </c>
      <c r="E200" s="2" t="s">
        <v>2672</v>
      </c>
      <c r="F200" s="2" t="s">
        <v>2694</v>
      </c>
      <c r="G200" s="2" t="s">
        <v>2694</v>
      </c>
      <c r="H200" s="2" t="s">
        <v>2694</v>
      </c>
      <c r="I200" s="2" t="s">
        <v>2695</v>
      </c>
      <c r="J200" s="2" t="s">
        <v>127</v>
      </c>
      <c r="K200" s="2" t="s">
        <v>1078</v>
      </c>
      <c r="L200" s="3">
        <v>40.47</v>
      </c>
      <c r="M200" s="3">
        <v>42.49</v>
      </c>
      <c r="N200" s="3">
        <v>84.99</v>
      </c>
      <c r="O200" s="2" t="s">
        <v>129</v>
      </c>
      <c r="P200" s="2" t="s">
        <v>219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468</v>
      </c>
      <c r="V200" s="2" t="s">
        <v>1069</v>
      </c>
      <c r="W200" s="2" t="s">
        <v>1079</v>
      </c>
      <c r="X200" s="2" t="s">
        <v>1009</v>
      </c>
      <c r="Y200" s="2" t="s">
        <v>1080</v>
      </c>
      <c r="Z200" s="4">
        <v>170</v>
      </c>
      <c r="AA200" s="4">
        <f>=ROUNDDOWN(8.09523809523809,0)</f>
      </c>
      <c r="AB200" s="5">
        <v>21</v>
      </c>
      <c r="AC200" s="2" t="s">
        <v>220</v>
      </c>
      <c r="AD200" s="4">
        <v>230</v>
      </c>
      <c r="AE200" s="4">
        <v>230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70</v>
      </c>
      <c r="AQ200" s="8">
        <v>3724.16</v>
      </c>
      <c r="AR200" s="4"/>
      <c r="AS200" s="8"/>
      <c r="AT200" s="7"/>
      <c r="AU200" s="7"/>
      <c r="AV200" s="4">
        <v>70</v>
      </c>
      <c r="AW200" s="8">
        <v>3724.16</v>
      </c>
      <c r="AX200" s="4"/>
      <c r="AY200" s="8"/>
      <c r="AZ200" s="7"/>
      <c r="BA200" s="7"/>
      <c r="BB200" s="7">
        <v>1</v>
      </c>
      <c r="BC200" s="4">
        <v>70</v>
      </c>
      <c r="BD200" s="8">
        <v>3724.16</v>
      </c>
      <c r="BE200" s="4"/>
      <c r="BF200" s="8"/>
      <c r="BG200" s="7"/>
      <c r="BH200" s="7"/>
      <c r="BI200" s="7">
        <v>1</v>
      </c>
      <c r="BJ200" s="4">
        <v>70</v>
      </c>
      <c r="BK200" s="8">
        <v>3724.16</v>
      </c>
      <c r="BL200" s="2" t="s">
        <v>2696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1097</v>
      </c>
      <c r="BY200" s="2" t="s">
        <v>142</v>
      </c>
      <c r="BZ200" s="2" t="s">
        <v>132</v>
      </c>
      <c r="CA200" s="4">
        <v>6</v>
      </c>
      <c r="CB200" s="8">
        <v>254.94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1771</v>
      </c>
      <c r="CJ200" s="2" t="s">
        <v>644</v>
      </c>
      <c r="CK200" s="2" t="s">
        <v>142</v>
      </c>
      <c r="CL200" s="2" t="s">
        <v>132</v>
      </c>
      <c r="CM200" s="4">
        <v>12</v>
      </c>
      <c r="CN200" s="8">
        <v>650.24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764</v>
      </c>
      <c r="CV200" s="2" t="s">
        <v>644</v>
      </c>
      <c r="CW200" s="2" t="s">
        <v>142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129</v>
      </c>
      <c r="DG200" s="2" t="s">
        <v>651</v>
      </c>
      <c r="DH200" s="2" t="s">
        <v>1745</v>
      </c>
      <c r="DI200" s="2" t="s">
        <v>142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129</v>
      </c>
      <c r="DS200" s="2" t="s">
        <v>1099</v>
      </c>
      <c r="DT200" s="2" t="s">
        <v>1095</v>
      </c>
      <c r="DU200" s="2" t="s">
        <v>142</v>
      </c>
      <c r="DV200" s="2" t="s">
        <v>132</v>
      </c>
      <c r="DW200" s="4">
        <v>10</v>
      </c>
      <c r="DX200" s="8">
        <v>467.4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1087</v>
      </c>
      <c r="EF200" s="2" t="s">
        <v>1221</v>
      </c>
      <c r="EG200" s="2" t="s">
        <v>142</v>
      </c>
      <c r="EH200" s="2" t="s">
        <v>132</v>
      </c>
      <c r="EI200" s="4">
        <v>42</v>
      </c>
      <c r="EJ200" s="8">
        <v>2351.58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764</v>
      </c>
      <c r="ER200" s="2" t="s">
        <v>376</v>
      </c>
      <c r="ES200" s="2" t="s">
        <v>142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502</v>
      </c>
      <c r="FD200" s="2" t="s">
        <v>132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129</v>
      </c>
      <c r="FO200" s="2" t="s">
        <v>156</v>
      </c>
      <c r="FP200" s="2" t="s">
        <v>132</v>
      </c>
      <c r="FQ200" s="2" t="s">
        <v>142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178</v>
      </c>
      <c r="FZ200" s="2" t="s">
        <v>129</v>
      </c>
      <c r="GA200" s="2" t="s">
        <v>132</v>
      </c>
      <c r="GB200" s="2" t="s">
        <v>132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1089</v>
      </c>
      <c r="GN200" s="2" t="s">
        <v>1179</v>
      </c>
      <c r="GO200" s="2" t="s">
        <v>142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178</v>
      </c>
      <c r="GX200" s="2" t="s">
        <v>129</v>
      </c>
      <c r="GY200" s="2" t="s">
        <v>132</v>
      </c>
      <c r="GZ200" s="2" t="s">
        <v>132</v>
      </c>
      <c r="HA200" s="2" t="s">
        <v>142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159</v>
      </c>
      <c r="HJ200" s="2" t="s">
        <v>129</v>
      </c>
      <c r="HK200" s="2" t="s">
        <v>132</v>
      </c>
      <c r="HL200" s="2" t="s">
        <v>132</v>
      </c>
      <c r="HM200" s="2" t="s">
        <v>142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178</v>
      </c>
      <c r="HV200" s="2" t="s">
        <v>129</v>
      </c>
      <c r="HW200" s="2" t="s">
        <v>132</v>
      </c>
      <c r="HX200" s="2" t="s">
        <v>132</v>
      </c>
      <c r="HY200" s="2" t="s">
        <v>142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178</v>
      </c>
      <c r="IH200" s="2" t="s">
        <v>129</v>
      </c>
      <c r="II200" s="2" t="s">
        <v>132</v>
      </c>
      <c r="IJ200" s="2" t="s">
        <v>132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129</v>
      </c>
      <c r="IU200" s="2" t="s">
        <v>1096</v>
      </c>
      <c r="IV200" s="2" t="s">
        <v>2697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129</v>
      </c>
      <c r="JG200" s="2" t="s">
        <v>2651</v>
      </c>
      <c r="JH200" s="2" t="s">
        <v>1755</v>
      </c>
      <c r="JI200" s="2" t="s">
        <v>142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1091</v>
      </c>
      <c r="JT200" s="2" t="s">
        <v>2105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764</v>
      </c>
      <c r="KF200" s="2" t="s">
        <v>1102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178</v>
      </c>
      <c r="KP200" s="2" t="s">
        <v>129</v>
      </c>
      <c r="KQ200" s="2" t="s">
        <v>132</v>
      </c>
      <c r="KR200" s="2" t="s">
        <v>132</v>
      </c>
      <c r="KS200" s="2" t="s">
        <v>142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159</v>
      </c>
      <c r="LB200" s="2" t="s">
        <v>129</v>
      </c>
      <c r="LC200" s="2" t="s">
        <v>132</v>
      </c>
      <c r="LD200" s="2" t="s">
        <v>132</v>
      </c>
      <c r="LE200" s="2" t="s">
        <v>142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178</v>
      </c>
      <c r="LN200" s="2" t="s">
        <v>129</v>
      </c>
      <c r="LO200" s="2" t="s">
        <v>132</v>
      </c>
      <c r="LP200" s="2" t="s">
        <v>132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178</v>
      </c>
      <c r="LZ200" s="2" t="s">
        <v>166</v>
      </c>
      <c r="MA200" s="2" t="s">
        <v>132</v>
      </c>
      <c r="MB200" s="2" t="s">
        <v>132</v>
      </c>
      <c r="MC200" s="2" t="s">
        <v>142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159</v>
      </c>
      <c r="ML200" s="2" t="s">
        <v>129</v>
      </c>
      <c r="MM200" s="2" t="s">
        <v>132</v>
      </c>
      <c r="MN200" s="2" t="s">
        <v>132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140</v>
      </c>
      <c r="MX200" s="2" t="s">
        <v>129</v>
      </c>
      <c r="MY200" s="2" t="s">
        <v>179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178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132</v>
      </c>
      <c r="OT200" s="2" t="s">
        <v>132</v>
      </c>
      <c r="OU200" s="2" t="s">
        <v>132</v>
      </c>
      <c r="OV200" s="2" t="s">
        <v>132</v>
      </c>
      <c r="OW200" s="2" t="s">
        <v>132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178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132</v>
      </c>
      <c r="PR200" s="2" t="s">
        <v>132</v>
      </c>
      <c r="PS200" s="2" t="s">
        <v>132</v>
      </c>
      <c r="PT200" s="2" t="s">
        <v>132</v>
      </c>
      <c r="PU200" s="2" t="s">
        <v>132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178</v>
      </c>
      <c r="QP200" s="2" t="s">
        <v>129</v>
      </c>
      <c r="QQ200" s="2" t="s">
        <v>132</v>
      </c>
      <c r="QR200" s="2" t="s">
        <v>132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132</v>
      </c>
      <c r="RB200" s="2" t="s">
        <v>132</v>
      </c>
      <c r="RC200" s="2" t="s">
        <v>132</v>
      </c>
      <c r="RD200" s="2" t="s">
        <v>132</v>
      </c>
      <c r="RE200" s="2" t="s">
        <v>132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178</v>
      </c>
      <c r="RN200" s="2" t="s">
        <v>129</v>
      </c>
      <c r="RO200" s="2" t="s">
        <v>132</v>
      </c>
      <c r="RP200" s="2" t="s">
        <v>132</v>
      </c>
      <c r="RQ200" s="2" t="s">
        <v>142</v>
      </c>
      <c r="RR200" s="2" t="s">
        <v>183</v>
      </c>
    </row>
    <row r="201">
      <c r="A201" s="2" t="s">
        <v>2698</v>
      </c>
      <c r="B201" s="2" t="s">
        <v>121</v>
      </c>
      <c r="C201" s="2" t="s">
        <v>122</v>
      </c>
      <c r="D201" s="2" t="s">
        <v>2628</v>
      </c>
      <c r="E201" s="2" t="s">
        <v>2672</v>
      </c>
      <c r="F201" s="2" t="s">
        <v>2699</v>
      </c>
      <c r="G201" s="2" t="s">
        <v>2699</v>
      </c>
      <c r="H201" s="2" t="s">
        <v>2699</v>
      </c>
      <c r="I201" s="2" t="s">
        <v>2700</v>
      </c>
      <c r="J201" s="2" t="s">
        <v>127</v>
      </c>
      <c r="K201" s="2" t="s">
        <v>1078</v>
      </c>
      <c r="L201" s="3">
        <v>76.9</v>
      </c>
      <c r="M201" s="3">
        <v>80.74</v>
      </c>
      <c r="N201" s="3">
        <v>161.49</v>
      </c>
      <c r="O201" s="2" t="s">
        <v>129</v>
      </c>
      <c r="P201" s="2" t="s">
        <v>219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468</v>
      </c>
      <c r="V201" s="2" t="s">
        <v>1069</v>
      </c>
      <c r="W201" s="2" t="s">
        <v>1079</v>
      </c>
      <c r="X201" s="2" t="s">
        <v>1009</v>
      </c>
      <c r="Y201" s="2" t="s">
        <v>1080</v>
      </c>
      <c r="Z201" s="4">
        <v>152</v>
      </c>
      <c r="AA201" s="4">
        <f>=ROUNDDOWN(30.4,0)</f>
      </c>
      <c r="AB201" s="5">
        <v>5</v>
      </c>
      <c r="AC201" s="2" t="s">
        <v>132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19</v>
      </c>
      <c r="AQ201" s="8">
        <v>1854.95</v>
      </c>
      <c r="AR201" s="4"/>
      <c r="AS201" s="8"/>
      <c r="AT201" s="7"/>
      <c r="AU201" s="7"/>
      <c r="AV201" s="4">
        <v>19</v>
      </c>
      <c r="AW201" s="8">
        <v>1854.95</v>
      </c>
      <c r="AX201" s="4"/>
      <c r="AY201" s="8"/>
      <c r="AZ201" s="7"/>
      <c r="BA201" s="7"/>
      <c r="BB201" s="7">
        <v>1</v>
      </c>
      <c r="BC201" s="4">
        <v>19</v>
      </c>
      <c r="BD201" s="8">
        <v>1854.95</v>
      </c>
      <c r="BE201" s="4"/>
      <c r="BF201" s="8"/>
      <c r="BG201" s="7"/>
      <c r="BH201" s="7"/>
      <c r="BI201" s="7">
        <v>1</v>
      </c>
      <c r="BJ201" s="4">
        <v>19</v>
      </c>
      <c r="BK201" s="8">
        <v>1854.95</v>
      </c>
      <c r="BL201" s="2" t="s">
        <v>2701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419</v>
      </c>
      <c r="BY201" s="2" t="s">
        <v>142</v>
      </c>
      <c r="BZ201" s="2" t="s">
        <v>132</v>
      </c>
      <c r="CA201" s="4">
        <v>4</v>
      </c>
      <c r="CB201" s="8">
        <v>310.85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1771</v>
      </c>
      <c r="CJ201" s="2" t="s">
        <v>917</v>
      </c>
      <c r="CK201" s="2" t="s">
        <v>142</v>
      </c>
      <c r="CL201" s="2" t="s">
        <v>132</v>
      </c>
      <c r="CM201" s="4">
        <v>2</v>
      </c>
      <c r="CN201" s="8">
        <v>161.48</v>
      </c>
      <c r="CO201" s="4"/>
      <c r="CP201" s="8"/>
      <c r="CQ201" s="7"/>
      <c r="CR201" s="7"/>
      <c r="CS201" s="2" t="s">
        <v>140</v>
      </c>
      <c r="CT201" s="2" t="s">
        <v>129</v>
      </c>
      <c r="CU201" s="2" t="s">
        <v>764</v>
      </c>
      <c r="CV201" s="2" t="s">
        <v>2702</v>
      </c>
      <c r="CW201" s="2" t="s">
        <v>142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129</v>
      </c>
      <c r="DG201" s="2" t="s">
        <v>651</v>
      </c>
      <c r="DH201" s="2" t="s">
        <v>132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129</v>
      </c>
      <c r="DS201" s="2" t="s">
        <v>2703</v>
      </c>
      <c r="DT201" s="2" t="s">
        <v>1102</v>
      </c>
      <c r="DU201" s="2" t="s">
        <v>142</v>
      </c>
      <c r="DV201" s="2" t="s">
        <v>132</v>
      </c>
      <c r="DW201" s="4">
        <v>5</v>
      </c>
      <c r="DX201" s="8">
        <v>444.1</v>
      </c>
      <c r="DY201" s="4"/>
      <c r="DZ201" s="8"/>
      <c r="EA201" s="7"/>
      <c r="EB201" s="7"/>
      <c r="EC201" s="2" t="s">
        <v>140</v>
      </c>
      <c r="ED201" s="2" t="s">
        <v>129</v>
      </c>
      <c r="EE201" s="2" t="s">
        <v>1087</v>
      </c>
      <c r="EF201" s="2" t="s">
        <v>968</v>
      </c>
      <c r="EG201" s="2" t="s">
        <v>142</v>
      </c>
      <c r="EH201" s="2" t="s">
        <v>132</v>
      </c>
      <c r="EI201" s="4">
        <v>7</v>
      </c>
      <c r="EJ201" s="8">
        <v>744.73</v>
      </c>
      <c r="EK201" s="4"/>
      <c r="EL201" s="8"/>
      <c r="EM201" s="7"/>
      <c r="EN201" s="7"/>
      <c r="EO201" s="2" t="s">
        <v>140</v>
      </c>
      <c r="EP201" s="2" t="s">
        <v>129</v>
      </c>
      <c r="EQ201" s="2" t="s">
        <v>866</v>
      </c>
      <c r="ER201" s="2" t="s">
        <v>1221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129</v>
      </c>
      <c r="FC201" s="2" t="s">
        <v>502</v>
      </c>
      <c r="FD201" s="2" t="s">
        <v>132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129</v>
      </c>
      <c r="FO201" s="2" t="s">
        <v>156</v>
      </c>
      <c r="FP201" s="2" t="s">
        <v>132</v>
      </c>
      <c r="FQ201" s="2" t="s">
        <v>142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178</v>
      </c>
      <c r="FZ201" s="2" t="s">
        <v>129</v>
      </c>
      <c r="GA201" s="2" t="s">
        <v>132</v>
      </c>
      <c r="GB201" s="2" t="s">
        <v>132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129</v>
      </c>
      <c r="GM201" s="2" t="s">
        <v>1089</v>
      </c>
      <c r="GN201" s="2" t="s">
        <v>2103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178</v>
      </c>
      <c r="GX201" s="2" t="s">
        <v>129</v>
      </c>
      <c r="GY201" s="2" t="s">
        <v>132</v>
      </c>
      <c r="GZ201" s="2" t="s">
        <v>132</v>
      </c>
      <c r="HA201" s="2" t="s">
        <v>142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159</v>
      </c>
      <c r="HJ201" s="2" t="s">
        <v>129</v>
      </c>
      <c r="HK201" s="2" t="s">
        <v>132</v>
      </c>
      <c r="HL201" s="2" t="s">
        <v>132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129</v>
      </c>
      <c r="HW201" s="2" t="s">
        <v>2703</v>
      </c>
      <c r="HX201" s="2" t="s">
        <v>2421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178</v>
      </c>
      <c r="IH201" s="2" t="s">
        <v>129</v>
      </c>
      <c r="II201" s="2" t="s">
        <v>132</v>
      </c>
      <c r="IJ201" s="2" t="s">
        <v>132</v>
      </c>
      <c r="IK201" s="2" t="s">
        <v>142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140</v>
      </c>
      <c r="IT201" s="2" t="s">
        <v>129</v>
      </c>
      <c r="IU201" s="2" t="s">
        <v>2703</v>
      </c>
      <c r="IV201" s="2" t="s">
        <v>1606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129</v>
      </c>
      <c r="JG201" s="2" t="s">
        <v>2651</v>
      </c>
      <c r="JH201" s="2" t="s">
        <v>132</v>
      </c>
      <c r="JI201" s="2" t="s">
        <v>142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1091</v>
      </c>
      <c r="JT201" s="2" t="s">
        <v>1601</v>
      </c>
      <c r="JU201" s="2" t="s">
        <v>142</v>
      </c>
      <c r="JV201" s="2" t="s">
        <v>132</v>
      </c>
      <c r="JW201" s="4">
        <v>1</v>
      </c>
      <c r="JX201" s="8">
        <v>193.79</v>
      </c>
      <c r="JY201" s="4"/>
      <c r="JZ201" s="8"/>
      <c r="KA201" s="7"/>
      <c r="KB201" s="7"/>
      <c r="KC201" s="2" t="s">
        <v>140</v>
      </c>
      <c r="KD201" s="2" t="s">
        <v>129</v>
      </c>
      <c r="KE201" s="2" t="s">
        <v>764</v>
      </c>
      <c r="KF201" s="2" t="s">
        <v>2686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178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159</v>
      </c>
      <c r="LB201" s="2" t="s">
        <v>129</v>
      </c>
      <c r="LC201" s="2" t="s">
        <v>132</v>
      </c>
      <c r="LD201" s="2" t="s">
        <v>132</v>
      </c>
      <c r="LE201" s="2" t="s">
        <v>142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178</v>
      </c>
      <c r="LN201" s="2" t="s">
        <v>129</v>
      </c>
      <c r="LO201" s="2" t="s">
        <v>132</v>
      </c>
      <c r="LP201" s="2" t="s">
        <v>132</v>
      </c>
      <c r="LQ201" s="2" t="s">
        <v>142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178</v>
      </c>
      <c r="LZ201" s="2" t="s">
        <v>166</v>
      </c>
      <c r="MA201" s="2" t="s">
        <v>132</v>
      </c>
      <c r="MB201" s="2" t="s">
        <v>132</v>
      </c>
      <c r="MC201" s="2" t="s">
        <v>142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159</v>
      </c>
      <c r="ML201" s="2" t="s">
        <v>129</v>
      </c>
      <c r="MM201" s="2" t="s">
        <v>132</v>
      </c>
      <c r="MN201" s="2" t="s">
        <v>132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140</v>
      </c>
      <c r="MX201" s="2" t="s">
        <v>129</v>
      </c>
      <c r="MY201" s="2" t="s">
        <v>179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178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178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178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132</v>
      </c>
      <c r="PR201" s="2" t="s">
        <v>132</v>
      </c>
      <c r="PS201" s="2" t="s">
        <v>132</v>
      </c>
      <c r="PT201" s="2" t="s">
        <v>132</v>
      </c>
      <c r="PU201" s="2" t="s">
        <v>132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182</v>
      </c>
      <c r="QD201" s="2" t="s">
        <v>129</v>
      </c>
      <c r="QE201" s="2" t="s">
        <v>132</v>
      </c>
      <c r="QF201" s="2" t="s">
        <v>132</v>
      </c>
      <c r="QG201" s="2" t="s">
        <v>142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178</v>
      </c>
      <c r="QP201" s="2" t="s">
        <v>129</v>
      </c>
      <c r="QQ201" s="2" t="s">
        <v>132</v>
      </c>
      <c r="QR201" s="2" t="s">
        <v>132</v>
      </c>
      <c r="QS201" s="2" t="s">
        <v>142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132</v>
      </c>
      <c r="RB201" s="2" t="s">
        <v>132</v>
      </c>
      <c r="RC201" s="2" t="s">
        <v>132</v>
      </c>
      <c r="RD201" s="2" t="s">
        <v>132</v>
      </c>
      <c r="RE201" s="2" t="s">
        <v>132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178</v>
      </c>
      <c r="RN201" s="2" t="s">
        <v>129</v>
      </c>
      <c r="RO201" s="2" t="s">
        <v>132</v>
      </c>
      <c r="RP201" s="2" t="s">
        <v>132</v>
      </c>
      <c r="RQ201" s="2" t="s">
        <v>142</v>
      </c>
      <c r="RR201" s="2" t="s">
        <v>183</v>
      </c>
    </row>
    <row r="202">
      <c r="A202" s="2" t="s">
        <v>2704</v>
      </c>
      <c r="B202" s="2" t="s">
        <v>121</v>
      </c>
      <c r="C202" s="2" t="s">
        <v>122</v>
      </c>
      <c r="D202" s="2" t="s">
        <v>2628</v>
      </c>
      <c r="E202" s="2" t="s">
        <v>2672</v>
      </c>
      <c r="F202" s="2" t="s">
        <v>2705</v>
      </c>
      <c r="G202" s="2" t="s">
        <v>2705</v>
      </c>
      <c r="H202" s="2" t="s">
        <v>2705</v>
      </c>
      <c r="I202" s="2" t="s">
        <v>2706</v>
      </c>
      <c r="J202" s="2" t="s">
        <v>127</v>
      </c>
      <c r="K202" s="2" t="s">
        <v>1078</v>
      </c>
      <c r="L202" s="3">
        <v>57.14</v>
      </c>
      <c r="M202" s="3">
        <v>60</v>
      </c>
      <c r="N202" s="3">
        <v>119.99</v>
      </c>
      <c r="O202" s="2" t="s">
        <v>129</v>
      </c>
      <c r="P202" s="2" t="s">
        <v>1094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468</v>
      </c>
      <c r="V202" s="2" t="s">
        <v>1069</v>
      </c>
      <c r="W202" s="2" t="s">
        <v>1079</v>
      </c>
      <c r="X202" s="2" t="s">
        <v>1009</v>
      </c>
      <c r="Y202" s="2" t="s">
        <v>1997</v>
      </c>
      <c r="Z202" s="4">
        <v>94</v>
      </c>
      <c r="AA202" s="4">
        <f>=ROUNDDOWN(94,0)</f>
      </c>
      <c r="AB202" s="5">
        <v>1</v>
      </c>
      <c r="AC202" s="2" t="s">
        <v>132</v>
      </c>
      <c r="AD202" s="4"/>
      <c r="AE202" s="4"/>
      <c r="AF202" s="6">
        <v>65</v>
      </c>
      <c r="AG202" s="6"/>
      <c r="AH202" s="7"/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132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1086</v>
      </c>
      <c r="BY202" s="2" t="s">
        <v>142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129</v>
      </c>
      <c r="CI202" s="2" t="s">
        <v>1306</v>
      </c>
      <c r="CJ202" s="2" t="s">
        <v>132</v>
      </c>
      <c r="CK202" s="2" t="s">
        <v>142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140</v>
      </c>
      <c r="CT202" s="2" t="s">
        <v>129</v>
      </c>
      <c r="CU202" s="2" t="s">
        <v>2707</v>
      </c>
      <c r="CV202" s="2" t="s">
        <v>956</v>
      </c>
      <c r="CW202" s="2" t="s">
        <v>142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129</v>
      </c>
      <c r="DG202" s="2" t="s">
        <v>651</v>
      </c>
      <c r="DH202" s="2" t="s">
        <v>132</v>
      </c>
      <c r="DI202" s="2" t="s">
        <v>142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129</v>
      </c>
      <c r="DS202" s="2" t="s">
        <v>2707</v>
      </c>
      <c r="DT202" s="2" t="s">
        <v>132</v>
      </c>
      <c r="DU202" s="2" t="s">
        <v>142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140</v>
      </c>
      <c r="ED202" s="2" t="s">
        <v>129</v>
      </c>
      <c r="EE202" s="2" t="s">
        <v>1102</v>
      </c>
      <c r="EF202" s="2" t="s">
        <v>132</v>
      </c>
      <c r="EG202" s="2" t="s">
        <v>142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129</v>
      </c>
      <c r="EQ202" s="2" t="s">
        <v>2707</v>
      </c>
      <c r="ER202" s="2" t="s">
        <v>1996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129</v>
      </c>
      <c r="FC202" s="2" t="s">
        <v>502</v>
      </c>
      <c r="FD202" s="2" t="s">
        <v>132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182</v>
      </c>
      <c r="FN202" s="2" t="s">
        <v>129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178</v>
      </c>
      <c r="FZ202" s="2" t="s">
        <v>129</v>
      </c>
      <c r="GA202" s="2" t="s">
        <v>132</v>
      </c>
      <c r="GB202" s="2" t="s">
        <v>132</v>
      </c>
      <c r="GC202" s="2" t="s">
        <v>142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159</v>
      </c>
      <c r="GL202" s="2" t="s">
        <v>129</v>
      </c>
      <c r="GM202" s="2" t="s">
        <v>132</v>
      </c>
      <c r="GN202" s="2" t="s">
        <v>132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178</v>
      </c>
      <c r="GX202" s="2" t="s">
        <v>129</v>
      </c>
      <c r="GY202" s="2" t="s">
        <v>132</v>
      </c>
      <c r="GZ202" s="2" t="s">
        <v>132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181</v>
      </c>
      <c r="HJ202" s="2" t="s">
        <v>129</v>
      </c>
      <c r="HK202" s="2" t="s">
        <v>132</v>
      </c>
      <c r="HL202" s="2" t="s">
        <v>132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129</v>
      </c>
      <c r="HW202" s="2" t="s">
        <v>132</v>
      </c>
      <c r="HX202" s="2" t="s">
        <v>132</v>
      </c>
      <c r="HY202" s="2" t="s">
        <v>142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178</v>
      </c>
      <c r="IH202" s="2" t="s">
        <v>129</v>
      </c>
      <c r="II202" s="2" t="s">
        <v>132</v>
      </c>
      <c r="IJ202" s="2" t="s">
        <v>132</v>
      </c>
      <c r="IK202" s="2" t="s">
        <v>142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140</v>
      </c>
      <c r="IT202" s="2" t="s">
        <v>129</v>
      </c>
      <c r="IU202" s="2" t="s">
        <v>2708</v>
      </c>
      <c r="IV202" s="2" t="s">
        <v>132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129</v>
      </c>
      <c r="JG202" s="2" t="s">
        <v>2651</v>
      </c>
      <c r="JH202" s="2" t="s">
        <v>132</v>
      </c>
      <c r="JI202" s="2" t="s">
        <v>142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159</v>
      </c>
      <c r="JR202" s="2" t="s">
        <v>129</v>
      </c>
      <c r="JS202" s="2" t="s">
        <v>132</v>
      </c>
      <c r="JT202" s="2" t="s">
        <v>132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129</v>
      </c>
      <c r="KE202" s="2" t="s">
        <v>2707</v>
      </c>
      <c r="KF202" s="2" t="s">
        <v>132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178</v>
      </c>
      <c r="KP202" s="2" t="s">
        <v>129</v>
      </c>
      <c r="KQ202" s="2" t="s">
        <v>132</v>
      </c>
      <c r="KR202" s="2" t="s">
        <v>132</v>
      </c>
      <c r="KS202" s="2" t="s">
        <v>142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178</v>
      </c>
      <c r="LN202" s="2" t="s">
        <v>129</v>
      </c>
      <c r="LO202" s="2" t="s">
        <v>132</v>
      </c>
      <c r="LP202" s="2" t="s">
        <v>132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178</v>
      </c>
      <c r="LZ202" s="2" t="s">
        <v>166</v>
      </c>
      <c r="MA202" s="2" t="s">
        <v>132</v>
      </c>
      <c r="MB202" s="2" t="s">
        <v>132</v>
      </c>
      <c r="MC202" s="2" t="s">
        <v>142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159</v>
      </c>
      <c r="ML202" s="2" t="s">
        <v>129</v>
      </c>
      <c r="MM202" s="2" t="s">
        <v>132</v>
      </c>
      <c r="MN202" s="2" t="s">
        <v>132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140</v>
      </c>
      <c r="MX202" s="2" t="s">
        <v>129</v>
      </c>
      <c r="MY202" s="2" t="s">
        <v>2707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178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178</v>
      </c>
      <c r="NV202" s="2" t="s">
        <v>129</v>
      </c>
      <c r="NW202" s="2" t="s">
        <v>132</v>
      </c>
      <c r="NX202" s="2" t="s">
        <v>132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178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181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178</v>
      </c>
      <c r="PR202" s="2" t="s">
        <v>129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178</v>
      </c>
      <c r="QD202" s="2" t="s">
        <v>129</v>
      </c>
      <c r="QE202" s="2" t="s">
        <v>132</v>
      </c>
      <c r="QF202" s="2" t="s">
        <v>132</v>
      </c>
      <c r="QG202" s="2" t="s">
        <v>142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178</v>
      </c>
      <c r="QP202" s="2" t="s">
        <v>129</v>
      </c>
      <c r="QQ202" s="2" t="s">
        <v>132</v>
      </c>
      <c r="QR202" s="2" t="s">
        <v>132</v>
      </c>
      <c r="QS202" s="2" t="s">
        <v>142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132</v>
      </c>
      <c r="RB202" s="2" t="s">
        <v>132</v>
      </c>
      <c r="RC202" s="2" t="s">
        <v>132</v>
      </c>
      <c r="RD202" s="2" t="s">
        <v>132</v>
      </c>
      <c r="RE202" s="2" t="s">
        <v>132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178</v>
      </c>
      <c r="RN202" s="2" t="s">
        <v>129</v>
      </c>
      <c r="RO202" s="2" t="s">
        <v>132</v>
      </c>
      <c r="RP202" s="2" t="s">
        <v>132</v>
      </c>
      <c r="RQ202" s="2" t="s">
        <v>142</v>
      </c>
      <c r="RR202" s="2" t="s">
        <v>183</v>
      </c>
    </row>
    <row r="203">
      <c r="A203" s="2" t="s">
        <v>2709</v>
      </c>
      <c r="B203" s="2" t="s">
        <v>121</v>
      </c>
      <c r="C203" s="2" t="s">
        <v>122</v>
      </c>
      <c r="D203" s="2" t="s">
        <v>2628</v>
      </c>
      <c r="E203" s="2" t="s">
        <v>2672</v>
      </c>
      <c r="F203" s="2" t="s">
        <v>2710</v>
      </c>
      <c r="G203" s="2" t="s">
        <v>2710</v>
      </c>
      <c r="H203" s="2" t="s">
        <v>2710</v>
      </c>
      <c r="I203" s="2" t="s">
        <v>2711</v>
      </c>
      <c r="J203" s="2" t="s">
        <v>127</v>
      </c>
      <c r="K203" s="2" t="s">
        <v>1078</v>
      </c>
      <c r="L203" s="3">
        <v>71.42</v>
      </c>
      <c r="M203" s="3">
        <v>75</v>
      </c>
      <c r="N203" s="3">
        <v>149.99</v>
      </c>
      <c r="O203" s="2" t="s">
        <v>129</v>
      </c>
      <c r="P203" s="2" t="s">
        <v>1094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468</v>
      </c>
      <c r="V203" s="2" t="s">
        <v>1069</v>
      </c>
      <c r="W203" s="2" t="s">
        <v>1079</v>
      </c>
      <c r="X203" s="2" t="s">
        <v>1079</v>
      </c>
      <c r="Y203" s="2" t="s">
        <v>2576</v>
      </c>
      <c r="Z203" s="4">
        <v>11</v>
      </c>
      <c r="AA203" s="4">
        <f>=ROUNDDOWN(2.2,0)</f>
      </c>
      <c r="AB203" s="5">
        <v>5</v>
      </c>
      <c r="AC203" s="2" t="s">
        <v>368</v>
      </c>
      <c r="AD203" s="4">
        <v>80</v>
      </c>
      <c r="AE203" s="4">
        <v>150</v>
      </c>
      <c r="AF203" s="6">
        <v>65</v>
      </c>
      <c r="AG203" s="6">
        <v>48</v>
      </c>
      <c r="AH203" s="7"/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2109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1064</v>
      </c>
      <c r="CJ203" s="2" t="s">
        <v>2712</v>
      </c>
      <c r="CK203" s="2" t="s">
        <v>142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140</v>
      </c>
      <c r="CT203" s="2" t="s">
        <v>129</v>
      </c>
      <c r="CU203" s="2" t="s">
        <v>497</v>
      </c>
      <c r="CV203" s="2" t="s">
        <v>2713</v>
      </c>
      <c r="CW203" s="2" t="s">
        <v>142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140</v>
      </c>
      <c r="DF203" s="2" t="s">
        <v>129</v>
      </c>
      <c r="DG203" s="2" t="s">
        <v>651</v>
      </c>
      <c r="DH203" s="2" t="s">
        <v>132</v>
      </c>
      <c r="DI203" s="2" t="s">
        <v>142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140</v>
      </c>
      <c r="DR203" s="2" t="s">
        <v>129</v>
      </c>
      <c r="DS203" s="2" t="s">
        <v>1099</v>
      </c>
      <c r="DT203" s="2" t="s">
        <v>132</v>
      </c>
      <c r="DU203" s="2" t="s">
        <v>142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129</v>
      </c>
      <c r="EE203" s="2" t="s">
        <v>277</v>
      </c>
      <c r="EF203" s="2" t="s">
        <v>1613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1100</v>
      </c>
      <c r="ER203" s="2" t="s">
        <v>2708</v>
      </c>
      <c r="ES203" s="2" t="s">
        <v>142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140</v>
      </c>
      <c r="FB203" s="2" t="s">
        <v>129</v>
      </c>
      <c r="FC203" s="2" t="s">
        <v>502</v>
      </c>
      <c r="FD203" s="2" t="s">
        <v>2684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182</v>
      </c>
      <c r="FN203" s="2" t="s">
        <v>129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178</v>
      </c>
      <c r="FZ203" s="2" t="s">
        <v>129</v>
      </c>
      <c r="GA203" s="2" t="s">
        <v>132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159</v>
      </c>
      <c r="GL203" s="2" t="s">
        <v>129</v>
      </c>
      <c r="GM203" s="2" t="s">
        <v>132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178</v>
      </c>
      <c r="GX203" s="2" t="s">
        <v>129</v>
      </c>
      <c r="GY203" s="2" t="s">
        <v>132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181</v>
      </c>
      <c r="HJ203" s="2" t="s">
        <v>129</v>
      </c>
      <c r="HK203" s="2" t="s">
        <v>132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178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140</v>
      </c>
      <c r="IT203" s="2" t="s">
        <v>129</v>
      </c>
      <c r="IU203" s="2" t="s">
        <v>2697</v>
      </c>
      <c r="IV203" s="2" t="s">
        <v>1613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129</v>
      </c>
      <c r="JG203" s="2" t="s">
        <v>2651</v>
      </c>
      <c r="JH203" s="2" t="s">
        <v>1764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159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140</v>
      </c>
      <c r="KD203" s="2" t="s">
        <v>129</v>
      </c>
      <c r="KE203" s="2" t="s">
        <v>497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178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178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178</v>
      </c>
      <c r="LZ203" s="2" t="s">
        <v>166</v>
      </c>
      <c r="MA203" s="2" t="s">
        <v>132</v>
      </c>
      <c r="MB203" s="2" t="s">
        <v>132</v>
      </c>
      <c r="MC203" s="2" t="s">
        <v>142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159</v>
      </c>
      <c r="ML203" s="2" t="s">
        <v>129</v>
      </c>
      <c r="MM203" s="2" t="s">
        <v>132</v>
      </c>
      <c r="MN203" s="2" t="s">
        <v>132</v>
      </c>
      <c r="MO203" s="2" t="s">
        <v>142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140</v>
      </c>
      <c r="MX203" s="2" t="s">
        <v>129</v>
      </c>
      <c r="MY203" s="2" t="s">
        <v>497</v>
      </c>
      <c r="MZ203" s="2" t="s">
        <v>2708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178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178</v>
      </c>
      <c r="NV203" s="2" t="s">
        <v>129</v>
      </c>
      <c r="NW203" s="2" t="s">
        <v>132</v>
      </c>
      <c r="NX203" s="2" t="s">
        <v>132</v>
      </c>
      <c r="NY203" s="2" t="s">
        <v>142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178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181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178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178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178</v>
      </c>
      <c r="QP203" s="2" t="s">
        <v>129</v>
      </c>
      <c r="QQ203" s="2" t="s">
        <v>132</v>
      </c>
      <c r="QR203" s="2" t="s">
        <v>132</v>
      </c>
      <c r="QS203" s="2" t="s">
        <v>142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132</v>
      </c>
      <c r="RB203" s="2" t="s">
        <v>132</v>
      </c>
      <c r="RC203" s="2" t="s">
        <v>132</v>
      </c>
      <c r="RD203" s="2" t="s">
        <v>132</v>
      </c>
      <c r="RE203" s="2" t="s">
        <v>132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178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183</v>
      </c>
    </row>
    <row r="204">
      <c r="A204" s="2" t="s">
        <v>2714</v>
      </c>
      <c r="B204" s="2" t="s">
        <v>121</v>
      </c>
      <c r="C204" s="2" t="s">
        <v>122</v>
      </c>
      <c r="D204" s="2" t="s">
        <v>2715</v>
      </c>
      <c r="E204" s="2" t="s">
        <v>2716</v>
      </c>
      <c r="F204" s="2" t="s">
        <v>2717</v>
      </c>
      <c r="G204" s="2" t="s">
        <v>2717</v>
      </c>
      <c r="H204" s="2" t="s">
        <v>2717</v>
      </c>
      <c r="I204" s="2" t="s">
        <v>2718</v>
      </c>
      <c r="J204" s="2" t="s">
        <v>127</v>
      </c>
      <c r="K204" s="2" t="s">
        <v>2719</v>
      </c>
      <c r="L204" s="3">
        <v>40.19</v>
      </c>
      <c r="M204" s="3">
        <v>42.2</v>
      </c>
      <c r="N204" s="3">
        <v>89.99</v>
      </c>
      <c r="O204" s="2" t="s">
        <v>129</v>
      </c>
      <c r="P204" s="2" t="s">
        <v>219</v>
      </c>
      <c r="Q204" s="2" t="s">
        <v>131</v>
      </c>
      <c r="R204" s="2" t="s">
        <v>132</v>
      </c>
      <c r="S204" s="2" t="s">
        <v>2720</v>
      </c>
      <c r="T204" s="2" t="s">
        <v>132</v>
      </c>
      <c r="U204" s="2" t="s">
        <v>468</v>
      </c>
      <c r="V204" s="2" t="s">
        <v>2667</v>
      </c>
      <c r="W204" s="2" t="s">
        <v>247</v>
      </c>
      <c r="X204" s="2" t="s">
        <v>132</v>
      </c>
      <c r="Y204" s="2" t="s">
        <v>2721</v>
      </c>
      <c r="Z204" s="4">
        <v>237</v>
      </c>
      <c r="AA204" s="4">
        <f>=ROUNDDOWN(19.75,0)</f>
      </c>
      <c r="AB204" s="5">
        <v>12</v>
      </c>
      <c r="AC204" s="2" t="s">
        <v>509</v>
      </c>
      <c r="AD204" s="4">
        <v>120</v>
      </c>
      <c r="AE204" s="4">
        <v>120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607</v>
      </c>
      <c r="AQ204" s="8">
        <v>29607.9</v>
      </c>
      <c r="AR204" s="4">
        <v>461</v>
      </c>
      <c r="AS204" s="8">
        <v>22684.33</v>
      </c>
      <c r="AT204" s="7">
        <v>0.3167</v>
      </c>
      <c r="AU204" s="7">
        <v>0.3052</v>
      </c>
      <c r="AV204" s="4">
        <v>607</v>
      </c>
      <c r="AW204" s="8">
        <v>29607.9</v>
      </c>
      <c r="AX204" s="4">
        <v>461</v>
      </c>
      <c r="AY204" s="8">
        <v>22684.33</v>
      </c>
      <c r="AZ204" s="7">
        <v>0.3167</v>
      </c>
      <c r="BA204" s="7">
        <v>0.3052</v>
      </c>
      <c r="BB204" s="7">
        <v>1</v>
      </c>
      <c r="BC204" s="4">
        <v>947</v>
      </c>
      <c r="BD204" s="8">
        <v>46006.11</v>
      </c>
      <c r="BE204" s="4">
        <v>495</v>
      </c>
      <c r="BF204" s="8">
        <v>24390.25</v>
      </c>
      <c r="BG204" s="7">
        <v>0.9131</v>
      </c>
      <c r="BH204" s="7">
        <v>0.8863</v>
      </c>
      <c r="BI204" s="7">
        <v>0.6436</v>
      </c>
      <c r="BJ204" s="4">
        <v>607</v>
      </c>
      <c r="BK204" s="8">
        <v>29607.9</v>
      </c>
      <c r="BL204" s="2" t="s">
        <v>2722</v>
      </c>
      <c r="BM204" s="7">
        <v>1</v>
      </c>
      <c r="BN204" s="7">
        <v>1</v>
      </c>
      <c r="BO204" s="4">
        <v>40</v>
      </c>
      <c r="BP204" s="8">
        <v>2054</v>
      </c>
      <c r="BQ204" s="4">
        <v>26</v>
      </c>
      <c r="BR204" s="8">
        <v>1335.1</v>
      </c>
      <c r="BS204" s="7">
        <v>0.5385</v>
      </c>
      <c r="BT204" s="7">
        <v>0.5385</v>
      </c>
      <c r="BU204" s="2" t="s">
        <v>140</v>
      </c>
      <c r="BV204" s="2" t="s">
        <v>129</v>
      </c>
      <c r="BW204" s="2" t="s">
        <v>132</v>
      </c>
      <c r="BX204" s="2" t="s">
        <v>425</v>
      </c>
      <c r="BY204" s="2" t="s">
        <v>142</v>
      </c>
      <c r="BZ204" s="2" t="s">
        <v>132</v>
      </c>
      <c r="CA204" s="4">
        <v>14</v>
      </c>
      <c r="CB204" s="8">
        <v>547.16</v>
      </c>
      <c r="CC204" s="4">
        <v>9</v>
      </c>
      <c r="CD204" s="8">
        <v>375.6</v>
      </c>
      <c r="CE204" s="7">
        <v>0.5556</v>
      </c>
      <c r="CF204" s="7">
        <v>0.4568</v>
      </c>
      <c r="CG204" s="2" t="s">
        <v>140</v>
      </c>
      <c r="CH204" s="2" t="s">
        <v>129</v>
      </c>
      <c r="CI204" s="2" t="s">
        <v>2278</v>
      </c>
      <c r="CJ204" s="2" t="s">
        <v>560</v>
      </c>
      <c r="CK204" s="2" t="s">
        <v>142</v>
      </c>
      <c r="CL204" s="2" t="s">
        <v>132</v>
      </c>
      <c r="CM204" s="4">
        <v>47</v>
      </c>
      <c r="CN204" s="8">
        <v>2497.15</v>
      </c>
      <c r="CO204" s="4">
        <v>53</v>
      </c>
      <c r="CP204" s="8">
        <v>2744.36</v>
      </c>
      <c r="CQ204" s="7">
        <v>-0.1132</v>
      </c>
      <c r="CR204" s="7">
        <v>-0.0901</v>
      </c>
      <c r="CS204" s="2" t="s">
        <v>140</v>
      </c>
      <c r="CT204" s="2" t="s">
        <v>129</v>
      </c>
      <c r="CU204" s="2" t="s">
        <v>2721</v>
      </c>
      <c r="CV204" s="2" t="s">
        <v>1332</v>
      </c>
      <c r="CW204" s="2" t="s">
        <v>142</v>
      </c>
      <c r="CX204" s="2" t="s">
        <v>132</v>
      </c>
      <c r="CY204" s="4">
        <v>124</v>
      </c>
      <c r="CZ204" s="8">
        <v>6104.52</v>
      </c>
      <c r="DA204" s="4">
        <v>23</v>
      </c>
      <c r="DB204" s="8">
        <v>1132.29</v>
      </c>
      <c r="DC204" s="7">
        <v>4.3913</v>
      </c>
      <c r="DD204" s="7">
        <v>4.3913</v>
      </c>
      <c r="DE204" s="2" t="s">
        <v>140</v>
      </c>
      <c r="DF204" s="2" t="s">
        <v>129</v>
      </c>
      <c r="DG204" s="2" t="s">
        <v>2723</v>
      </c>
      <c r="DH204" s="2" t="s">
        <v>2724</v>
      </c>
      <c r="DI204" s="2" t="s">
        <v>142</v>
      </c>
      <c r="DJ204" s="2" t="s">
        <v>132</v>
      </c>
      <c r="DK204" s="4">
        <v>151</v>
      </c>
      <c r="DL204" s="8">
        <v>7237.92</v>
      </c>
      <c r="DM204" s="4">
        <v>173</v>
      </c>
      <c r="DN204" s="8">
        <v>8535.82</v>
      </c>
      <c r="DO204" s="7">
        <v>-0.1272</v>
      </c>
      <c r="DP204" s="7">
        <v>-0.1521</v>
      </c>
      <c r="DQ204" s="2" t="s">
        <v>140</v>
      </c>
      <c r="DR204" s="2" t="s">
        <v>129</v>
      </c>
      <c r="DS204" s="2" t="s">
        <v>2725</v>
      </c>
      <c r="DT204" s="2" t="s">
        <v>1958</v>
      </c>
      <c r="DU204" s="2" t="s">
        <v>142</v>
      </c>
      <c r="DV204" s="2" t="s">
        <v>132</v>
      </c>
      <c r="DW204" s="4">
        <v>4</v>
      </c>
      <c r="DX204" s="8">
        <v>209.12</v>
      </c>
      <c r="DY204" s="4">
        <v>7</v>
      </c>
      <c r="DZ204" s="8">
        <v>365.96</v>
      </c>
      <c r="EA204" s="7">
        <v>-0.4286</v>
      </c>
      <c r="EB204" s="7">
        <v>-0.4286</v>
      </c>
      <c r="EC204" s="2" t="s">
        <v>140</v>
      </c>
      <c r="ED204" s="2" t="s">
        <v>129</v>
      </c>
      <c r="EE204" s="2" t="s">
        <v>2280</v>
      </c>
      <c r="EF204" s="2" t="s">
        <v>2726</v>
      </c>
      <c r="EG204" s="2" t="s">
        <v>142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166</v>
      </c>
      <c r="EQ204" s="2" t="s">
        <v>2725</v>
      </c>
      <c r="ER204" s="2" t="s">
        <v>2069</v>
      </c>
      <c r="ES204" s="2" t="s">
        <v>142</v>
      </c>
      <c r="ET204" s="2" t="s">
        <v>132</v>
      </c>
      <c r="EU204" s="4">
        <v>92</v>
      </c>
      <c r="EV204" s="8">
        <v>4494.72</v>
      </c>
      <c r="EW204" s="4">
        <v>42</v>
      </c>
      <c r="EX204" s="8">
        <v>1912.43</v>
      </c>
      <c r="EY204" s="7">
        <v>1.1905</v>
      </c>
      <c r="EZ204" s="7">
        <v>1.3503</v>
      </c>
      <c r="FA204" s="2" t="s">
        <v>140</v>
      </c>
      <c r="FB204" s="2" t="s">
        <v>129</v>
      </c>
      <c r="FC204" s="2" t="s">
        <v>634</v>
      </c>
      <c r="FD204" s="2" t="s">
        <v>704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129</v>
      </c>
      <c r="FO204" s="2" t="s">
        <v>156</v>
      </c>
      <c r="FP204" s="2" t="s">
        <v>132</v>
      </c>
      <c r="FQ204" s="2" t="s">
        <v>142</v>
      </c>
      <c r="FR204" s="2" t="s">
        <v>132</v>
      </c>
      <c r="FS204" s="4">
        <v>14</v>
      </c>
      <c r="FT204" s="8">
        <v>656.07</v>
      </c>
      <c r="FU204" s="4"/>
      <c r="FV204" s="8"/>
      <c r="FW204" s="7"/>
      <c r="FX204" s="7"/>
      <c r="FY204" s="2" t="s">
        <v>140</v>
      </c>
      <c r="FZ204" s="2" t="s">
        <v>129</v>
      </c>
      <c r="GA204" s="2" t="s">
        <v>157</v>
      </c>
      <c r="GB204" s="2" t="s">
        <v>477</v>
      </c>
      <c r="GC204" s="2" t="s">
        <v>142</v>
      </c>
      <c r="GD204" s="2" t="s">
        <v>132</v>
      </c>
      <c r="GE204" s="4">
        <v>8</v>
      </c>
      <c r="GF204" s="8">
        <v>399.76</v>
      </c>
      <c r="GG204" s="4">
        <v>8</v>
      </c>
      <c r="GH204" s="8">
        <v>399.76</v>
      </c>
      <c r="GI204" s="7"/>
      <c r="GJ204" s="7"/>
      <c r="GK204" s="2" t="s">
        <v>140</v>
      </c>
      <c r="GL204" s="2" t="s">
        <v>129</v>
      </c>
      <c r="GM204" s="2" t="s">
        <v>877</v>
      </c>
      <c r="GN204" s="2" t="s">
        <v>235</v>
      </c>
      <c r="GO204" s="2" t="s">
        <v>142</v>
      </c>
      <c r="GP204" s="2" t="s">
        <v>132</v>
      </c>
      <c r="GQ204" s="4">
        <v>25</v>
      </c>
      <c r="GR204" s="8">
        <v>1120.52</v>
      </c>
      <c r="GS204" s="4">
        <v>16</v>
      </c>
      <c r="GT204" s="8">
        <v>750.08</v>
      </c>
      <c r="GU204" s="7">
        <v>0.5625</v>
      </c>
      <c r="GV204" s="7">
        <v>0.4939</v>
      </c>
      <c r="GW204" s="2" t="s">
        <v>140</v>
      </c>
      <c r="GX204" s="2" t="s">
        <v>129</v>
      </c>
      <c r="GY204" s="2" t="s">
        <v>334</v>
      </c>
      <c r="GZ204" s="2" t="s">
        <v>569</v>
      </c>
      <c r="HA204" s="2" t="s">
        <v>142</v>
      </c>
      <c r="HB204" s="2" t="s">
        <v>132</v>
      </c>
      <c r="HC204" s="4">
        <v>12</v>
      </c>
      <c r="HD204" s="8">
        <v>548.44</v>
      </c>
      <c r="HE204" s="4">
        <v>1</v>
      </c>
      <c r="HF204" s="8">
        <v>49.23</v>
      </c>
      <c r="HG204" s="7">
        <v>11</v>
      </c>
      <c r="HH204" s="7">
        <v>10.1404</v>
      </c>
      <c r="HI204" s="2" t="s">
        <v>140</v>
      </c>
      <c r="HJ204" s="2" t="s">
        <v>129</v>
      </c>
      <c r="HK204" s="2" t="s">
        <v>233</v>
      </c>
      <c r="HL204" s="2" t="s">
        <v>2354</v>
      </c>
      <c r="HM204" s="2" t="s">
        <v>142</v>
      </c>
      <c r="HN204" s="2" t="s">
        <v>132</v>
      </c>
      <c r="HO204" s="4">
        <v>50</v>
      </c>
      <c r="HP204" s="8">
        <v>2445.48</v>
      </c>
      <c r="HQ204" s="4">
        <v>50</v>
      </c>
      <c r="HR204" s="8">
        <v>2531.5</v>
      </c>
      <c r="HS204" s="7"/>
      <c r="HT204" s="7">
        <v>-0.034</v>
      </c>
      <c r="HU204" s="2" t="s">
        <v>140</v>
      </c>
      <c r="HV204" s="2" t="s">
        <v>129</v>
      </c>
      <c r="HW204" s="2" t="s">
        <v>1148</v>
      </c>
      <c r="HX204" s="2" t="s">
        <v>911</v>
      </c>
      <c r="HY204" s="2" t="s">
        <v>142</v>
      </c>
      <c r="HZ204" s="2" t="s">
        <v>132</v>
      </c>
      <c r="IA204" s="4">
        <v>4</v>
      </c>
      <c r="IB204" s="8">
        <v>178.16</v>
      </c>
      <c r="IC204" s="4">
        <v>1</v>
      </c>
      <c r="ID204" s="8">
        <v>46.88</v>
      </c>
      <c r="IE204" s="7">
        <v>3</v>
      </c>
      <c r="IF204" s="7">
        <v>2.8003</v>
      </c>
      <c r="IG204" s="2" t="s">
        <v>140</v>
      </c>
      <c r="IH204" s="2" t="s">
        <v>166</v>
      </c>
      <c r="II204" s="2" t="s">
        <v>710</v>
      </c>
      <c r="IJ204" s="2" t="s">
        <v>526</v>
      </c>
      <c r="IK204" s="2" t="s">
        <v>142</v>
      </c>
      <c r="IL204" s="2" t="s">
        <v>132</v>
      </c>
      <c r="IM204" s="4">
        <v>8</v>
      </c>
      <c r="IN204" s="8">
        <v>384.8</v>
      </c>
      <c r="IO204" s="4">
        <v>11</v>
      </c>
      <c r="IP204" s="8">
        <v>556.93</v>
      </c>
      <c r="IQ204" s="7">
        <v>-0.2727</v>
      </c>
      <c r="IR204" s="7">
        <v>-0.3091</v>
      </c>
      <c r="IS204" s="2" t="s">
        <v>140</v>
      </c>
      <c r="IT204" s="2" t="s">
        <v>129</v>
      </c>
      <c r="IU204" s="2" t="s">
        <v>1148</v>
      </c>
      <c r="IV204" s="2" t="s">
        <v>295</v>
      </c>
      <c r="IW204" s="2" t="s">
        <v>142</v>
      </c>
      <c r="IX204" s="2" t="s">
        <v>132</v>
      </c>
      <c r="IY204" s="4">
        <v>2</v>
      </c>
      <c r="IZ204" s="8">
        <v>103.14</v>
      </c>
      <c r="JA204" s="4"/>
      <c r="JB204" s="8"/>
      <c r="JC204" s="7"/>
      <c r="JD204" s="7"/>
      <c r="JE204" s="2" t="s">
        <v>140</v>
      </c>
      <c r="JF204" s="2" t="s">
        <v>129</v>
      </c>
      <c r="JG204" s="2" t="s">
        <v>647</v>
      </c>
      <c r="JH204" s="2" t="s">
        <v>2727</v>
      </c>
      <c r="JI204" s="2" t="s">
        <v>142</v>
      </c>
      <c r="JJ204" s="2" t="s">
        <v>132</v>
      </c>
      <c r="JK204" s="4">
        <v>1</v>
      </c>
      <c r="JL204" s="8">
        <v>45.57</v>
      </c>
      <c r="JM204" s="4"/>
      <c r="JN204" s="8"/>
      <c r="JO204" s="7"/>
      <c r="JP204" s="7"/>
      <c r="JQ204" s="2" t="s">
        <v>140</v>
      </c>
      <c r="JR204" s="2" t="s">
        <v>129</v>
      </c>
      <c r="JS204" s="2" t="s">
        <v>300</v>
      </c>
      <c r="JT204" s="2" t="s">
        <v>2728</v>
      </c>
      <c r="JU204" s="2" t="s">
        <v>142</v>
      </c>
      <c r="JV204" s="2" t="s">
        <v>132</v>
      </c>
      <c r="JW204" s="4">
        <v>2</v>
      </c>
      <c r="JX204" s="8">
        <v>149.98</v>
      </c>
      <c r="JY204" s="4"/>
      <c r="JZ204" s="8"/>
      <c r="KA204" s="7"/>
      <c r="KB204" s="7"/>
      <c r="KC204" s="2" t="s">
        <v>140</v>
      </c>
      <c r="KD204" s="2" t="s">
        <v>129</v>
      </c>
      <c r="KE204" s="2" t="s">
        <v>2721</v>
      </c>
      <c r="KF204" s="2" t="s">
        <v>304</v>
      </c>
      <c r="KG204" s="2" t="s">
        <v>142</v>
      </c>
      <c r="KH204" s="2" t="s">
        <v>132</v>
      </c>
      <c r="KI204" s="4">
        <v>5</v>
      </c>
      <c r="KJ204" s="8">
        <v>243.03</v>
      </c>
      <c r="KK204" s="4">
        <v>5</v>
      </c>
      <c r="KL204" s="8">
        <v>253.15</v>
      </c>
      <c r="KM204" s="7"/>
      <c r="KN204" s="7">
        <v>-0.04</v>
      </c>
      <c r="KO204" s="2" t="s">
        <v>140</v>
      </c>
      <c r="KP204" s="2" t="s">
        <v>166</v>
      </c>
      <c r="KQ204" s="2" t="s">
        <v>575</v>
      </c>
      <c r="KR204" s="2" t="s">
        <v>2729</v>
      </c>
      <c r="KS204" s="2" t="s">
        <v>142</v>
      </c>
      <c r="KT204" s="2" t="s">
        <v>132</v>
      </c>
      <c r="KU204" s="4">
        <v>4</v>
      </c>
      <c r="KV204" s="8">
        <v>188.36</v>
      </c>
      <c r="KW204" s="4">
        <v>36</v>
      </c>
      <c r="KX204" s="8">
        <v>1695.24</v>
      </c>
      <c r="KY204" s="7">
        <v>-0.8889</v>
      </c>
      <c r="KZ204" s="7">
        <v>-0.8889</v>
      </c>
      <c r="LA204" s="2" t="s">
        <v>140</v>
      </c>
      <c r="LB204" s="2" t="s">
        <v>177</v>
      </c>
      <c r="LC204" s="2" t="s">
        <v>529</v>
      </c>
      <c r="LD204" s="2" t="s">
        <v>1502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178</v>
      </c>
      <c r="LN204" s="2" t="s">
        <v>129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165</v>
      </c>
      <c r="LZ204" s="2" t="s">
        <v>166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159</v>
      </c>
      <c r="ML204" s="2" t="s">
        <v>129</v>
      </c>
      <c r="MM204" s="2" t="s">
        <v>132</v>
      </c>
      <c r="MN204" s="2" t="s">
        <v>132</v>
      </c>
      <c r="MO204" s="2" t="s">
        <v>142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140</v>
      </c>
      <c r="MX204" s="2" t="s">
        <v>129</v>
      </c>
      <c r="MY204" s="2" t="s">
        <v>179</v>
      </c>
      <c r="MZ204" s="2" t="s">
        <v>2730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178</v>
      </c>
      <c r="NV204" s="2" t="s">
        <v>129</v>
      </c>
      <c r="NW204" s="2" t="s">
        <v>132</v>
      </c>
      <c r="NX204" s="2" t="s">
        <v>132</v>
      </c>
      <c r="NY204" s="2" t="s">
        <v>142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178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181</v>
      </c>
      <c r="OT204" s="2" t="s">
        <v>129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178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178</v>
      </c>
      <c r="PR204" s="2" t="s">
        <v>166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140</v>
      </c>
      <c r="QD204" s="2" t="s">
        <v>129</v>
      </c>
      <c r="QE204" s="2" t="s">
        <v>1394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159</v>
      </c>
      <c r="RB204" s="2" t="s">
        <v>166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178</v>
      </c>
      <c r="RN204" s="2" t="s">
        <v>129</v>
      </c>
      <c r="RO204" s="2" t="s">
        <v>132</v>
      </c>
      <c r="RP204" s="2" t="s">
        <v>132</v>
      </c>
      <c r="RQ204" s="2" t="s">
        <v>142</v>
      </c>
      <c r="RR204" s="2" t="s">
        <v>183</v>
      </c>
    </row>
    <row r="205">
      <c r="A205" s="2" t="s">
        <v>2731</v>
      </c>
      <c r="B205" s="2" t="s">
        <v>121</v>
      </c>
      <c r="C205" s="2" t="s">
        <v>122</v>
      </c>
      <c r="D205" s="2" t="s">
        <v>2715</v>
      </c>
      <c r="E205" s="2" t="s">
        <v>2716</v>
      </c>
      <c r="F205" s="2" t="s">
        <v>2717</v>
      </c>
      <c r="G205" s="2" t="s">
        <v>2717</v>
      </c>
      <c r="H205" s="2" t="s">
        <v>2717</v>
      </c>
      <c r="I205" s="2" t="s">
        <v>2718</v>
      </c>
      <c r="J205" s="2" t="s">
        <v>127</v>
      </c>
      <c r="K205" s="2" t="s">
        <v>2732</v>
      </c>
      <c r="L205" s="3">
        <v>40.19</v>
      </c>
      <c r="M205" s="3">
        <v>42.2</v>
      </c>
      <c r="N205" s="3">
        <v>89.99</v>
      </c>
      <c r="O205" s="2" t="s">
        <v>129</v>
      </c>
      <c r="P205" s="2" t="s">
        <v>348</v>
      </c>
      <c r="Q205" s="2" t="s">
        <v>131</v>
      </c>
      <c r="R205" s="2" t="s">
        <v>132</v>
      </c>
      <c r="S205" s="2" t="s">
        <v>2733</v>
      </c>
      <c r="T205" s="2" t="s">
        <v>132</v>
      </c>
      <c r="U205" s="2" t="s">
        <v>468</v>
      </c>
      <c r="V205" s="2" t="s">
        <v>2667</v>
      </c>
      <c r="W205" s="2" t="s">
        <v>247</v>
      </c>
      <c r="X205" s="2" t="s">
        <v>508</v>
      </c>
      <c r="Y205" s="2" t="s">
        <v>208</v>
      </c>
      <c r="Z205" s="4">
        <v>95</v>
      </c>
      <c r="AA205" s="4">
        <f>=ROUNDDOWN(23.75,0)</f>
      </c>
      <c r="AB205" s="5">
        <v>4</v>
      </c>
      <c r="AC205" s="2" t="s">
        <v>132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228</v>
      </c>
      <c r="AQ205" s="8">
        <v>10883.88</v>
      </c>
      <c r="AR205" s="4">
        <v>23</v>
      </c>
      <c r="AS205" s="8">
        <v>1173.48</v>
      </c>
      <c r="AT205" s="7">
        <v>8.913</v>
      </c>
      <c r="AU205" s="7">
        <v>8.2749</v>
      </c>
      <c r="AV205" s="4">
        <v>228</v>
      </c>
      <c r="AW205" s="8">
        <v>10883.88</v>
      </c>
      <c r="AX205" s="4">
        <v>23</v>
      </c>
      <c r="AY205" s="8">
        <v>1173.48</v>
      </c>
      <c r="AZ205" s="7">
        <v>8.913</v>
      </c>
      <c r="BA205" s="7">
        <v>8.2749</v>
      </c>
      <c r="BB205" s="7">
        <v>1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>
        <v>0.2366</v>
      </c>
      <c r="BJ205" s="4">
        <v>228</v>
      </c>
      <c r="BK205" s="8">
        <v>10883.88</v>
      </c>
      <c r="BL205" s="2" t="s">
        <v>2734</v>
      </c>
      <c r="BM205" s="7">
        <v>1</v>
      </c>
      <c r="BN205" s="7">
        <v>1</v>
      </c>
      <c r="BO205" s="4">
        <v>6</v>
      </c>
      <c r="BP205" s="8">
        <v>308.1</v>
      </c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1088</v>
      </c>
      <c r="BY205" s="2" t="s">
        <v>142</v>
      </c>
      <c r="BZ205" s="2" t="s">
        <v>132</v>
      </c>
      <c r="CA205" s="4">
        <v>12</v>
      </c>
      <c r="CB205" s="8">
        <v>413.2</v>
      </c>
      <c r="CC205" s="4"/>
      <c r="CD205" s="8"/>
      <c r="CE205" s="7"/>
      <c r="CF205" s="7"/>
      <c r="CG205" s="2" t="s">
        <v>140</v>
      </c>
      <c r="CH205" s="2" t="s">
        <v>129</v>
      </c>
      <c r="CI205" s="2" t="s">
        <v>228</v>
      </c>
      <c r="CJ205" s="2" t="s">
        <v>2735</v>
      </c>
      <c r="CK205" s="2" t="s">
        <v>142</v>
      </c>
      <c r="CL205" s="2" t="s">
        <v>132</v>
      </c>
      <c r="CM205" s="4">
        <v>25</v>
      </c>
      <c r="CN205" s="8">
        <v>1193.7</v>
      </c>
      <c r="CO205" s="4">
        <v>2</v>
      </c>
      <c r="CP205" s="8">
        <v>134.21</v>
      </c>
      <c r="CQ205" s="7">
        <v>11.5</v>
      </c>
      <c r="CR205" s="7">
        <v>7.8943</v>
      </c>
      <c r="CS205" s="2" t="s">
        <v>140</v>
      </c>
      <c r="CT205" s="2" t="s">
        <v>129</v>
      </c>
      <c r="CU205" s="2" t="s">
        <v>2736</v>
      </c>
      <c r="CV205" s="2" t="s">
        <v>567</v>
      </c>
      <c r="CW205" s="2" t="s">
        <v>142</v>
      </c>
      <c r="CX205" s="2" t="s">
        <v>132</v>
      </c>
      <c r="CY205" s="4">
        <v>8</v>
      </c>
      <c r="CZ205" s="8">
        <v>393.84</v>
      </c>
      <c r="DA205" s="4"/>
      <c r="DB205" s="8"/>
      <c r="DC205" s="7"/>
      <c r="DD205" s="7"/>
      <c r="DE205" s="2" t="s">
        <v>140</v>
      </c>
      <c r="DF205" s="2" t="s">
        <v>129</v>
      </c>
      <c r="DG205" s="2" t="s">
        <v>2737</v>
      </c>
      <c r="DH205" s="2" t="s">
        <v>2626</v>
      </c>
      <c r="DI205" s="2" t="s">
        <v>142</v>
      </c>
      <c r="DJ205" s="2" t="s">
        <v>132</v>
      </c>
      <c r="DK205" s="4">
        <v>52</v>
      </c>
      <c r="DL205" s="8">
        <v>2494.05</v>
      </c>
      <c r="DM205" s="4">
        <v>9</v>
      </c>
      <c r="DN205" s="8">
        <v>444.06</v>
      </c>
      <c r="DO205" s="7">
        <v>4.7778</v>
      </c>
      <c r="DP205" s="7">
        <v>4.6165</v>
      </c>
      <c r="DQ205" s="2" t="s">
        <v>140</v>
      </c>
      <c r="DR205" s="2" t="s">
        <v>129</v>
      </c>
      <c r="DS205" s="2" t="s">
        <v>2617</v>
      </c>
      <c r="DT205" s="2" t="s">
        <v>353</v>
      </c>
      <c r="DU205" s="2" t="s">
        <v>142</v>
      </c>
      <c r="DV205" s="2" t="s">
        <v>132</v>
      </c>
      <c r="DW205" s="4">
        <v>11</v>
      </c>
      <c r="DX205" s="8">
        <v>575.08</v>
      </c>
      <c r="DY205" s="4">
        <v>1</v>
      </c>
      <c r="DZ205" s="8">
        <v>52.28</v>
      </c>
      <c r="EA205" s="7">
        <v>10</v>
      </c>
      <c r="EB205" s="7">
        <v>10</v>
      </c>
      <c r="EC205" s="2" t="s">
        <v>140</v>
      </c>
      <c r="ED205" s="2" t="s">
        <v>129</v>
      </c>
      <c r="EE205" s="2" t="s">
        <v>302</v>
      </c>
      <c r="EF205" s="2" t="s">
        <v>2488</v>
      </c>
      <c r="EG205" s="2" t="s">
        <v>142</v>
      </c>
      <c r="EH205" s="2" t="s">
        <v>132</v>
      </c>
      <c r="EI205" s="4">
        <v>9</v>
      </c>
      <c r="EJ205" s="8">
        <v>472.59</v>
      </c>
      <c r="EK205" s="4"/>
      <c r="EL205" s="8"/>
      <c r="EM205" s="7"/>
      <c r="EN205" s="7"/>
      <c r="EO205" s="2" t="s">
        <v>140</v>
      </c>
      <c r="EP205" s="2" t="s">
        <v>129</v>
      </c>
      <c r="EQ205" s="2" t="s">
        <v>375</v>
      </c>
      <c r="ER205" s="2" t="s">
        <v>1944</v>
      </c>
      <c r="ES205" s="2" t="s">
        <v>142</v>
      </c>
      <c r="ET205" s="2" t="s">
        <v>132</v>
      </c>
      <c r="EU205" s="4">
        <v>80</v>
      </c>
      <c r="EV205" s="8">
        <v>3844.92</v>
      </c>
      <c r="EW205" s="4">
        <v>10</v>
      </c>
      <c r="EX205" s="8">
        <v>492.3</v>
      </c>
      <c r="EY205" s="7">
        <v>7</v>
      </c>
      <c r="EZ205" s="7">
        <v>6.8101</v>
      </c>
      <c r="FA205" s="2" t="s">
        <v>140</v>
      </c>
      <c r="FB205" s="2" t="s">
        <v>129</v>
      </c>
      <c r="FC205" s="2" t="s">
        <v>377</v>
      </c>
      <c r="FD205" s="2" t="s">
        <v>567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129</v>
      </c>
      <c r="FO205" s="2" t="s">
        <v>156</v>
      </c>
      <c r="FP205" s="2" t="s">
        <v>132</v>
      </c>
      <c r="FQ205" s="2" t="s">
        <v>142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140</v>
      </c>
      <c r="FZ205" s="2" t="s">
        <v>129</v>
      </c>
      <c r="GA205" s="2" t="s">
        <v>1504</v>
      </c>
      <c r="GB205" s="2" t="s">
        <v>2738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159</v>
      </c>
      <c r="GL205" s="2" t="s">
        <v>129</v>
      </c>
      <c r="GM205" s="2" t="s">
        <v>591</v>
      </c>
      <c r="GN205" s="2" t="s">
        <v>132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178</v>
      </c>
      <c r="GX205" s="2" t="s">
        <v>129</v>
      </c>
      <c r="GY205" s="2" t="s">
        <v>132</v>
      </c>
      <c r="GZ205" s="2" t="s">
        <v>132</v>
      </c>
      <c r="HA205" s="2" t="s">
        <v>142</v>
      </c>
      <c r="HB205" s="2" t="s">
        <v>132</v>
      </c>
      <c r="HC205" s="4">
        <v>5</v>
      </c>
      <c r="HD205" s="8">
        <v>230.15</v>
      </c>
      <c r="HE205" s="4"/>
      <c r="HF205" s="8"/>
      <c r="HG205" s="7"/>
      <c r="HH205" s="7"/>
      <c r="HI205" s="2" t="s">
        <v>140</v>
      </c>
      <c r="HJ205" s="2" t="s">
        <v>129</v>
      </c>
      <c r="HK205" s="2" t="s">
        <v>382</v>
      </c>
      <c r="HL205" s="2" t="s">
        <v>644</v>
      </c>
      <c r="HM205" s="2" t="s">
        <v>142</v>
      </c>
      <c r="HN205" s="2" t="s">
        <v>132</v>
      </c>
      <c r="HO205" s="4">
        <v>16</v>
      </c>
      <c r="HP205" s="8">
        <v>764.54</v>
      </c>
      <c r="HQ205" s="4">
        <v>1</v>
      </c>
      <c r="HR205" s="8">
        <v>50.63</v>
      </c>
      <c r="HS205" s="7">
        <v>15</v>
      </c>
      <c r="HT205" s="7">
        <v>14.1005</v>
      </c>
      <c r="HU205" s="2" t="s">
        <v>140</v>
      </c>
      <c r="HV205" s="2" t="s">
        <v>129</v>
      </c>
      <c r="HW205" s="2" t="s">
        <v>383</v>
      </c>
      <c r="HX205" s="2" t="s">
        <v>495</v>
      </c>
      <c r="HY205" s="2" t="s">
        <v>142</v>
      </c>
      <c r="HZ205" s="2" t="s">
        <v>132</v>
      </c>
      <c r="IA205" s="4">
        <v>1</v>
      </c>
      <c r="IB205" s="8">
        <v>46.88</v>
      </c>
      <c r="IC205" s="4"/>
      <c r="ID205" s="8"/>
      <c r="IE205" s="7"/>
      <c r="IF205" s="7"/>
      <c r="IG205" s="2" t="s">
        <v>140</v>
      </c>
      <c r="IH205" s="2" t="s">
        <v>166</v>
      </c>
      <c r="II205" s="2" t="s">
        <v>594</v>
      </c>
      <c r="IJ205" s="2" t="s">
        <v>881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129</v>
      </c>
      <c r="IU205" s="2" t="s">
        <v>1060</v>
      </c>
      <c r="IV205" s="2" t="s">
        <v>132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129</v>
      </c>
      <c r="JG205" s="2" t="s">
        <v>647</v>
      </c>
      <c r="JH205" s="2" t="s">
        <v>132</v>
      </c>
      <c r="JI205" s="2" t="s">
        <v>142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129</v>
      </c>
      <c r="JS205" s="2" t="s">
        <v>1061</v>
      </c>
      <c r="JT205" s="2" t="s">
        <v>1179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140</v>
      </c>
      <c r="KD205" s="2" t="s">
        <v>129</v>
      </c>
      <c r="KE205" s="2" t="s">
        <v>2736</v>
      </c>
      <c r="KF205" s="2" t="s">
        <v>132</v>
      </c>
      <c r="KG205" s="2" t="s">
        <v>142</v>
      </c>
      <c r="KH205" s="2" t="s">
        <v>132</v>
      </c>
      <c r="KI205" s="4">
        <v>3</v>
      </c>
      <c r="KJ205" s="8">
        <v>146.83</v>
      </c>
      <c r="KK205" s="4"/>
      <c r="KL205" s="8"/>
      <c r="KM205" s="7"/>
      <c r="KN205" s="7"/>
      <c r="KO205" s="2" t="s">
        <v>140</v>
      </c>
      <c r="KP205" s="2" t="s">
        <v>166</v>
      </c>
      <c r="KQ205" s="2" t="s">
        <v>214</v>
      </c>
      <c r="KR205" s="2" t="s">
        <v>1057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159</v>
      </c>
      <c r="LB205" s="2" t="s">
        <v>129</v>
      </c>
      <c r="LC205" s="2" t="s">
        <v>132</v>
      </c>
      <c r="LD205" s="2" t="s">
        <v>132</v>
      </c>
      <c r="LE205" s="2" t="s">
        <v>142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178</v>
      </c>
      <c r="LN205" s="2" t="s">
        <v>129</v>
      </c>
      <c r="LO205" s="2" t="s">
        <v>132</v>
      </c>
      <c r="LP205" s="2" t="s">
        <v>132</v>
      </c>
      <c r="LQ205" s="2" t="s">
        <v>142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165</v>
      </c>
      <c r="LZ205" s="2" t="s">
        <v>166</v>
      </c>
      <c r="MA205" s="2" t="s">
        <v>132</v>
      </c>
      <c r="MB205" s="2" t="s">
        <v>132</v>
      </c>
      <c r="MC205" s="2" t="s">
        <v>142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159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140</v>
      </c>
      <c r="MX205" s="2" t="s">
        <v>129</v>
      </c>
      <c r="MY205" s="2" t="s">
        <v>179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178</v>
      </c>
      <c r="NV205" s="2" t="s">
        <v>129</v>
      </c>
      <c r="NW205" s="2" t="s">
        <v>132</v>
      </c>
      <c r="NX205" s="2" t="s">
        <v>132</v>
      </c>
      <c r="NY205" s="2" t="s">
        <v>142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178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181</v>
      </c>
      <c r="OT205" s="2" t="s">
        <v>129</v>
      </c>
      <c r="OU205" s="2" t="s">
        <v>132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178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132</v>
      </c>
      <c r="PR205" s="2" t="s">
        <v>132</v>
      </c>
      <c r="PS205" s="2" t="s">
        <v>132</v>
      </c>
      <c r="PT205" s="2" t="s">
        <v>132</v>
      </c>
      <c r="PU205" s="2" t="s">
        <v>132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178</v>
      </c>
      <c r="QP205" s="2" t="s">
        <v>129</v>
      </c>
      <c r="QQ205" s="2" t="s">
        <v>132</v>
      </c>
      <c r="QR205" s="2" t="s">
        <v>132</v>
      </c>
      <c r="QS205" s="2" t="s">
        <v>142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132</v>
      </c>
      <c r="RB205" s="2" t="s">
        <v>132</v>
      </c>
      <c r="RC205" s="2" t="s">
        <v>132</v>
      </c>
      <c r="RD205" s="2" t="s">
        <v>132</v>
      </c>
      <c r="RE205" s="2" t="s">
        <v>132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178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183</v>
      </c>
    </row>
    <row r="206">
      <c r="A206" s="2" t="s">
        <v>2739</v>
      </c>
      <c r="B206" s="2" t="s">
        <v>121</v>
      </c>
      <c r="C206" s="2" t="s">
        <v>122</v>
      </c>
      <c r="D206" s="2" t="s">
        <v>2715</v>
      </c>
      <c r="E206" s="2" t="s">
        <v>2716</v>
      </c>
      <c r="F206" s="2" t="s">
        <v>2717</v>
      </c>
      <c r="G206" s="2" t="s">
        <v>2717</v>
      </c>
      <c r="H206" s="2" t="s">
        <v>2717</v>
      </c>
      <c r="I206" s="2" t="s">
        <v>2718</v>
      </c>
      <c r="J206" s="2" t="s">
        <v>127</v>
      </c>
      <c r="K206" s="2" t="s">
        <v>2740</v>
      </c>
      <c r="L206" s="3">
        <v>40.19</v>
      </c>
      <c r="M206" s="3">
        <v>42.2</v>
      </c>
      <c r="N206" s="3">
        <v>89.99</v>
      </c>
      <c r="O206" s="2" t="s">
        <v>727</v>
      </c>
      <c r="P206" s="2" t="s">
        <v>422</v>
      </c>
      <c r="Q206" s="2" t="s">
        <v>131</v>
      </c>
      <c r="R206" s="2" t="s">
        <v>132</v>
      </c>
      <c r="S206" s="2" t="s">
        <v>2733</v>
      </c>
      <c r="T206" s="2" t="s">
        <v>132</v>
      </c>
      <c r="U206" s="2" t="s">
        <v>468</v>
      </c>
      <c r="V206" s="2" t="s">
        <v>2667</v>
      </c>
      <c r="W206" s="2" t="s">
        <v>247</v>
      </c>
      <c r="X206" s="2" t="s">
        <v>1079</v>
      </c>
      <c r="Y206" s="2" t="s">
        <v>208</v>
      </c>
      <c r="Z206" s="4">
        <v>8</v>
      </c>
      <c r="AA206" s="4">
        <f>=ROUNDDOWN(8,0)</f>
      </c>
      <c r="AB206" s="5">
        <v>1</v>
      </c>
      <c r="AC206" s="2" t="s">
        <v>132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112</v>
      </c>
      <c r="AQ206" s="8">
        <v>5514.33</v>
      </c>
      <c r="AR206" s="4">
        <v>11</v>
      </c>
      <c r="AS206" s="8">
        <v>532.44</v>
      </c>
      <c r="AT206" s="7">
        <v>9.1818</v>
      </c>
      <c r="AU206" s="7">
        <v>9.3567</v>
      </c>
      <c r="AV206" s="4">
        <v>112</v>
      </c>
      <c r="AW206" s="8">
        <v>5514.33</v>
      </c>
      <c r="AX206" s="4">
        <v>11</v>
      </c>
      <c r="AY206" s="8">
        <v>532.44</v>
      </c>
      <c r="AZ206" s="7">
        <v>9.1818</v>
      </c>
      <c r="BA206" s="7">
        <v>9.3567</v>
      </c>
      <c r="BB206" s="7">
        <v>1</v>
      </c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>
        <v>0.1199</v>
      </c>
      <c r="BJ206" s="4">
        <v>112</v>
      </c>
      <c r="BK206" s="8">
        <v>5514.33</v>
      </c>
      <c r="BL206" s="2" t="s">
        <v>2741</v>
      </c>
      <c r="BM206" s="7">
        <v>1</v>
      </c>
      <c r="BN206" s="7">
        <v>1</v>
      </c>
      <c r="BO206" s="4">
        <v>8</v>
      </c>
      <c r="BP206" s="8">
        <v>410.8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2374</v>
      </c>
      <c r="BY206" s="2" t="s">
        <v>142</v>
      </c>
      <c r="BZ206" s="2" t="s">
        <v>132</v>
      </c>
      <c r="CA206" s="4"/>
      <c r="CB206" s="8"/>
      <c r="CC206" s="4">
        <v>1</v>
      </c>
      <c r="CD206" s="8">
        <v>35.14</v>
      </c>
      <c r="CE206" s="7">
        <v>-1</v>
      </c>
      <c r="CF206" s="7">
        <v>-1</v>
      </c>
      <c r="CG206" s="2" t="s">
        <v>140</v>
      </c>
      <c r="CH206" s="2" t="s">
        <v>129</v>
      </c>
      <c r="CI206" s="2" t="s">
        <v>228</v>
      </c>
      <c r="CJ206" s="2" t="s">
        <v>381</v>
      </c>
      <c r="CK206" s="2" t="s">
        <v>142</v>
      </c>
      <c r="CL206" s="2" t="s">
        <v>132</v>
      </c>
      <c r="CM206" s="4">
        <v>24</v>
      </c>
      <c r="CN206" s="8">
        <v>1190.32</v>
      </c>
      <c r="CO206" s="4"/>
      <c r="CP206" s="8"/>
      <c r="CQ206" s="7"/>
      <c r="CR206" s="7"/>
      <c r="CS206" s="2" t="s">
        <v>140</v>
      </c>
      <c r="CT206" s="2" t="s">
        <v>129</v>
      </c>
      <c r="CU206" s="2" t="s">
        <v>2736</v>
      </c>
      <c r="CV206" s="2" t="s">
        <v>2742</v>
      </c>
      <c r="CW206" s="2" t="s">
        <v>142</v>
      </c>
      <c r="CX206" s="2" t="s">
        <v>132</v>
      </c>
      <c r="CY206" s="4">
        <v>17</v>
      </c>
      <c r="CZ206" s="8">
        <v>836.91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255</v>
      </c>
      <c r="DH206" s="2" t="s">
        <v>158</v>
      </c>
      <c r="DI206" s="2" t="s">
        <v>142</v>
      </c>
      <c r="DJ206" s="2" t="s">
        <v>132</v>
      </c>
      <c r="DK206" s="4">
        <v>18</v>
      </c>
      <c r="DL206" s="8">
        <v>875.77</v>
      </c>
      <c r="DM206" s="4">
        <v>5</v>
      </c>
      <c r="DN206" s="8">
        <v>246.7</v>
      </c>
      <c r="DO206" s="7">
        <v>2.6</v>
      </c>
      <c r="DP206" s="7">
        <v>2.5499</v>
      </c>
      <c r="DQ206" s="2" t="s">
        <v>140</v>
      </c>
      <c r="DR206" s="2" t="s">
        <v>129</v>
      </c>
      <c r="DS206" s="2" t="s">
        <v>2617</v>
      </c>
      <c r="DT206" s="2" t="s">
        <v>846</v>
      </c>
      <c r="DU206" s="2" t="s">
        <v>142</v>
      </c>
      <c r="DV206" s="2" t="s">
        <v>132</v>
      </c>
      <c r="DW206" s="4">
        <v>2</v>
      </c>
      <c r="DX206" s="8">
        <v>104.56</v>
      </c>
      <c r="DY206" s="4">
        <v>1</v>
      </c>
      <c r="DZ206" s="8">
        <v>52.28</v>
      </c>
      <c r="EA206" s="7">
        <v>1</v>
      </c>
      <c r="EB206" s="7">
        <v>1</v>
      </c>
      <c r="EC206" s="2" t="s">
        <v>140</v>
      </c>
      <c r="ED206" s="2" t="s">
        <v>129</v>
      </c>
      <c r="EE206" s="2" t="s">
        <v>302</v>
      </c>
      <c r="EF206" s="2" t="s">
        <v>1042</v>
      </c>
      <c r="EG206" s="2" t="s">
        <v>142</v>
      </c>
      <c r="EH206" s="2" t="s">
        <v>132</v>
      </c>
      <c r="EI206" s="4">
        <v>1</v>
      </c>
      <c r="EJ206" s="8">
        <v>52.51</v>
      </c>
      <c r="EK206" s="4"/>
      <c r="EL206" s="8"/>
      <c r="EM206" s="7"/>
      <c r="EN206" s="7"/>
      <c r="EO206" s="2" t="s">
        <v>140</v>
      </c>
      <c r="EP206" s="2" t="s">
        <v>129</v>
      </c>
      <c r="EQ206" s="2" t="s">
        <v>375</v>
      </c>
      <c r="ER206" s="2" t="s">
        <v>1585</v>
      </c>
      <c r="ES206" s="2" t="s">
        <v>142</v>
      </c>
      <c r="ET206" s="2" t="s">
        <v>132</v>
      </c>
      <c r="EU206" s="4">
        <v>28</v>
      </c>
      <c r="EV206" s="8">
        <v>1358.76</v>
      </c>
      <c r="EW206" s="4">
        <v>3</v>
      </c>
      <c r="EX206" s="8">
        <v>147.69</v>
      </c>
      <c r="EY206" s="7">
        <v>8.3333</v>
      </c>
      <c r="EZ206" s="7">
        <v>8.2001</v>
      </c>
      <c r="FA206" s="2" t="s">
        <v>140</v>
      </c>
      <c r="FB206" s="2" t="s">
        <v>129</v>
      </c>
      <c r="FC206" s="2" t="s">
        <v>377</v>
      </c>
      <c r="FD206" s="2" t="s">
        <v>476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178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178</v>
      </c>
      <c r="FZ206" s="2" t="s">
        <v>129</v>
      </c>
      <c r="GA206" s="2" t="s">
        <v>132</v>
      </c>
      <c r="GB206" s="2" t="s">
        <v>132</v>
      </c>
      <c r="GC206" s="2" t="s">
        <v>142</v>
      </c>
      <c r="GD206" s="2" t="s">
        <v>132</v>
      </c>
      <c r="GE206" s="4">
        <v>8</v>
      </c>
      <c r="GF206" s="8">
        <v>393.84</v>
      </c>
      <c r="GG206" s="4"/>
      <c r="GH206" s="8"/>
      <c r="GI206" s="7"/>
      <c r="GJ206" s="7"/>
      <c r="GK206" s="2" t="s">
        <v>140</v>
      </c>
      <c r="GL206" s="2" t="s">
        <v>129</v>
      </c>
      <c r="GM206" s="2" t="s">
        <v>591</v>
      </c>
      <c r="GN206" s="2" t="s">
        <v>848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178</v>
      </c>
      <c r="GX206" s="2" t="s">
        <v>129</v>
      </c>
      <c r="GY206" s="2" t="s">
        <v>132</v>
      </c>
      <c r="GZ206" s="2" t="s">
        <v>132</v>
      </c>
      <c r="HA206" s="2" t="s">
        <v>142</v>
      </c>
      <c r="HB206" s="2" t="s">
        <v>132</v>
      </c>
      <c r="HC206" s="4">
        <v>2</v>
      </c>
      <c r="HD206" s="8">
        <v>98.46</v>
      </c>
      <c r="HE206" s="4"/>
      <c r="HF206" s="8"/>
      <c r="HG206" s="7"/>
      <c r="HH206" s="7"/>
      <c r="HI206" s="2" t="s">
        <v>140</v>
      </c>
      <c r="HJ206" s="2" t="s">
        <v>129</v>
      </c>
      <c r="HK206" s="2" t="s">
        <v>382</v>
      </c>
      <c r="HL206" s="2" t="s">
        <v>592</v>
      </c>
      <c r="HM206" s="2" t="s">
        <v>142</v>
      </c>
      <c r="HN206" s="2" t="s">
        <v>132</v>
      </c>
      <c r="HO206" s="4">
        <v>3</v>
      </c>
      <c r="HP206" s="8">
        <v>146.83</v>
      </c>
      <c r="HQ206" s="4">
        <v>1</v>
      </c>
      <c r="HR206" s="8">
        <v>50.63</v>
      </c>
      <c r="HS206" s="7">
        <v>2</v>
      </c>
      <c r="HT206" s="7">
        <v>1.9001</v>
      </c>
      <c r="HU206" s="2" t="s">
        <v>140</v>
      </c>
      <c r="HV206" s="2" t="s">
        <v>129</v>
      </c>
      <c r="HW206" s="2" t="s">
        <v>383</v>
      </c>
      <c r="HX206" s="2" t="s">
        <v>2743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166</v>
      </c>
      <c r="II206" s="2" t="s">
        <v>594</v>
      </c>
      <c r="IJ206" s="2" t="s">
        <v>132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129</v>
      </c>
      <c r="IU206" s="2" t="s">
        <v>1060</v>
      </c>
      <c r="IV206" s="2" t="s">
        <v>1607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129</v>
      </c>
      <c r="JG206" s="2" t="s">
        <v>647</v>
      </c>
      <c r="JH206" s="2" t="s">
        <v>132</v>
      </c>
      <c r="JI206" s="2" t="s">
        <v>142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129</v>
      </c>
      <c r="JS206" s="2" t="s">
        <v>1061</v>
      </c>
      <c r="JT206" s="2" t="s">
        <v>132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140</v>
      </c>
      <c r="KD206" s="2" t="s">
        <v>129</v>
      </c>
      <c r="KE206" s="2" t="s">
        <v>2736</v>
      </c>
      <c r="KF206" s="2" t="s">
        <v>132</v>
      </c>
      <c r="KG206" s="2" t="s">
        <v>142</v>
      </c>
      <c r="KH206" s="2" t="s">
        <v>132</v>
      </c>
      <c r="KI206" s="4">
        <v>1</v>
      </c>
      <c r="KJ206" s="8">
        <v>45.57</v>
      </c>
      <c r="KK206" s="4"/>
      <c r="KL206" s="8"/>
      <c r="KM206" s="7"/>
      <c r="KN206" s="7"/>
      <c r="KO206" s="2" t="s">
        <v>140</v>
      </c>
      <c r="KP206" s="2" t="s">
        <v>166</v>
      </c>
      <c r="KQ206" s="2" t="s">
        <v>214</v>
      </c>
      <c r="KR206" s="2" t="s">
        <v>376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159</v>
      </c>
      <c r="LB206" s="2" t="s">
        <v>129</v>
      </c>
      <c r="LC206" s="2" t="s">
        <v>132</v>
      </c>
      <c r="LD206" s="2" t="s">
        <v>132</v>
      </c>
      <c r="LE206" s="2" t="s">
        <v>142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178</v>
      </c>
      <c r="LN206" s="2" t="s">
        <v>129</v>
      </c>
      <c r="LO206" s="2" t="s">
        <v>132</v>
      </c>
      <c r="LP206" s="2" t="s">
        <v>132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165</v>
      </c>
      <c r="LZ206" s="2" t="s">
        <v>166</v>
      </c>
      <c r="MA206" s="2" t="s">
        <v>132</v>
      </c>
      <c r="MB206" s="2" t="s">
        <v>132</v>
      </c>
      <c r="MC206" s="2" t="s">
        <v>142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159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140</v>
      </c>
      <c r="MX206" s="2" t="s">
        <v>129</v>
      </c>
      <c r="MY206" s="2" t="s">
        <v>179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178</v>
      </c>
      <c r="NV206" s="2" t="s">
        <v>129</v>
      </c>
      <c r="NW206" s="2" t="s">
        <v>132</v>
      </c>
      <c r="NX206" s="2" t="s">
        <v>132</v>
      </c>
      <c r="NY206" s="2" t="s">
        <v>142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178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181</v>
      </c>
      <c r="OT206" s="2" t="s">
        <v>129</v>
      </c>
      <c r="OU206" s="2" t="s">
        <v>132</v>
      </c>
      <c r="OV206" s="2" t="s">
        <v>132</v>
      </c>
      <c r="OW206" s="2" t="s">
        <v>142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181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132</v>
      </c>
      <c r="PR206" s="2" t="s">
        <v>132</v>
      </c>
      <c r="PS206" s="2" t="s">
        <v>132</v>
      </c>
      <c r="PT206" s="2" t="s">
        <v>132</v>
      </c>
      <c r="PU206" s="2" t="s">
        <v>132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178</v>
      </c>
      <c r="QP206" s="2" t="s">
        <v>129</v>
      </c>
      <c r="QQ206" s="2" t="s">
        <v>132</v>
      </c>
      <c r="QR206" s="2" t="s">
        <v>132</v>
      </c>
      <c r="QS206" s="2" t="s">
        <v>142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132</v>
      </c>
      <c r="RB206" s="2" t="s">
        <v>132</v>
      </c>
      <c r="RC206" s="2" t="s">
        <v>132</v>
      </c>
      <c r="RD206" s="2" t="s">
        <v>132</v>
      </c>
      <c r="RE206" s="2" t="s">
        <v>132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178</v>
      </c>
      <c r="RN206" s="2" t="s">
        <v>129</v>
      </c>
      <c r="RO206" s="2" t="s">
        <v>132</v>
      </c>
      <c r="RP206" s="2" t="s">
        <v>132</v>
      </c>
      <c r="RQ206" s="2" t="s">
        <v>142</v>
      </c>
      <c r="RR206" s="2" t="s">
        <v>183</v>
      </c>
    </row>
    <row r="207">
      <c r="A207" s="2" t="s">
        <v>2744</v>
      </c>
      <c r="B207" s="2" t="s">
        <v>121</v>
      </c>
      <c r="C207" s="2" t="s">
        <v>122</v>
      </c>
      <c r="D207" s="2" t="s">
        <v>2745</v>
      </c>
      <c r="E207" s="2" t="s">
        <v>2746</v>
      </c>
      <c r="F207" s="2" t="s">
        <v>2747</v>
      </c>
      <c r="G207" s="2" t="s">
        <v>2747</v>
      </c>
      <c r="H207" s="2" t="s">
        <v>2747</v>
      </c>
      <c r="I207" s="2" t="s">
        <v>1495</v>
      </c>
      <c r="J207" s="2" t="s">
        <v>127</v>
      </c>
      <c r="K207" s="2" t="s">
        <v>2160</v>
      </c>
      <c r="L207" s="3">
        <v>56.03</v>
      </c>
      <c r="M207" s="3">
        <v>58.83</v>
      </c>
      <c r="N207" s="3">
        <v>116.99</v>
      </c>
      <c r="O207" s="2" t="s">
        <v>129</v>
      </c>
      <c r="P207" s="2" t="s">
        <v>348</v>
      </c>
      <c r="Q207" s="2" t="s">
        <v>131</v>
      </c>
      <c r="R207" s="2" t="s">
        <v>132</v>
      </c>
      <c r="S207" s="2" t="s">
        <v>2748</v>
      </c>
      <c r="T207" s="2" t="s">
        <v>132</v>
      </c>
      <c r="U207" s="2" t="s">
        <v>315</v>
      </c>
      <c r="V207" s="2" t="s">
        <v>440</v>
      </c>
      <c r="W207" s="2" t="s">
        <v>187</v>
      </c>
      <c r="X207" s="2" t="s">
        <v>441</v>
      </c>
      <c r="Y207" s="2" t="s">
        <v>1415</v>
      </c>
      <c r="Z207" s="4">
        <v>106</v>
      </c>
      <c r="AA207" s="4">
        <f>=ROUNDDOWN(17.6666666666667,0)</f>
      </c>
      <c r="AB207" s="5">
        <v>6</v>
      </c>
      <c r="AC207" s="2" t="s">
        <v>138</v>
      </c>
      <c r="AD207" s="4">
        <v>100</v>
      </c>
      <c r="AE207" s="4">
        <v>200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324</v>
      </c>
      <c r="AQ207" s="8">
        <v>21607.78</v>
      </c>
      <c r="AR207" s="4">
        <v>748</v>
      </c>
      <c r="AS207" s="8">
        <v>51807.91</v>
      </c>
      <c r="AT207" s="7">
        <v>-0.5668</v>
      </c>
      <c r="AU207" s="7">
        <v>-0.5829</v>
      </c>
      <c r="AV207" s="4">
        <v>324</v>
      </c>
      <c r="AW207" s="8">
        <v>21607.78</v>
      </c>
      <c r="AX207" s="4">
        <v>748</v>
      </c>
      <c r="AY207" s="8">
        <v>51807.91</v>
      </c>
      <c r="AZ207" s="7">
        <v>-0.5668</v>
      </c>
      <c r="BA207" s="7">
        <v>-0.5829</v>
      </c>
      <c r="BB207" s="7">
        <v>1</v>
      </c>
      <c r="BC207" s="4">
        <v>382</v>
      </c>
      <c r="BD207" s="8">
        <v>25286.73</v>
      </c>
      <c r="BE207" s="4">
        <v>999</v>
      </c>
      <c r="BF207" s="8">
        <v>69071.65</v>
      </c>
      <c r="BG207" s="7">
        <v>-0.6176</v>
      </c>
      <c r="BH207" s="7">
        <v>-0.6339</v>
      </c>
      <c r="BI207" s="7">
        <v>0.8545</v>
      </c>
      <c r="BJ207" s="4">
        <v>324</v>
      </c>
      <c r="BK207" s="8">
        <v>21607.78</v>
      </c>
      <c r="BL207" s="2" t="s">
        <v>2749</v>
      </c>
      <c r="BM207" s="7">
        <v>1</v>
      </c>
      <c r="BN207" s="7">
        <v>1</v>
      </c>
      <c r="BO207" s="4">
        <v>79</v>
      </c>
      <c r="BP207" s="8">
        <v>4747.11</v>
      </c>
      <c r="BQ207" s="4">
        <v>122</v>
      </c>
      <c r="BR207" s="8">
        <v>7090.11</v>
      </c>
      <c r="BS207" s="7">
        <v>-0.3525</v>
      </c>
      <c r="BT207" s="7">
        <v>-0.3305</v>
      </c>
      <c r="BU207" s="2" t="s">
        <v>140</v>
      </c>
      <c r="BV207" s="2" t="s">
        <v>129</v>
      </c>
      <c r="BW207" s="2" t="s">
        <v>132</v>
      </c>
      <c r="BX207" s="2" t="s">
        <v>1524</v>
      </c>
      <c r="BY207" s="2" t="s">
        <v>142</v>
      </c>
      <c r="BZ207" s="2" t="s">
        <v>132</v>
      </c>
      <c r="CA207" s="4">
        <v>19</v>
      </c>
      <c r="CB207" s="8">
        <v>992.59</v>
      </c>
      <c r="CC207" s="4">
        <v>43</v>
      </c>
      <c r="CD207" s="8">
        <v>2644.37</v>
      </c>
      <c r="CE207" s="7">
        <v>-0.5581</v>
      </c>
      <c r="CF207" s="7">
        <v>-0.6246</v>
      </c>
      <c r="CG207" s="2" t="s">
        <v>140</v>
      </c>
      <c r="CH207" s="2" t="s">
        <v>129</v>
      </c>
      <c r="CI207" s="2" t="s">
        <v>2221</v>
      </c>
      <c r="CJ207" s="2" t="s">
        <v>2750</v>
      </c>
      <c r="CK207" s="2" t="s">
        <v>142</v>
      </c>
      <c r="CL207" s="2" t="s">
        <v>132</v>
      </c>
      <c r="CM207" s="4">
        <v>38</v>
      </c>
      <c r="CN207" s="8">
        <v>3011.85</v>
      </c>
      <c r="CO207" s="4">
        <v>102</v>
      </c>
      <c r="CP207" s="8">
        <v>8093.53</v>
      </c>
      <c r="CQ207" s="7">
        <v>-0.6275</v>
      </c>
      <c r="CR207" s="7">
        <v>-0.6279</v>
      </c>
      <c r="CS207" s="2" t="s">
        <v>140</v>
      </c>
      <c r="CT207" s="2" t="s">
        <v>129</v>
      </c>
      <c r="CU207" s="2" t="s">
        <v>1526</v>
      </c>
      <c r="CV207" s="2" t="s">
        <v>1263</v>
      </c>
      <c r="CW207" s="2" t="s">
        <v>142</v>
      </c>
      <c r="CX207" s="2" t="s">
        <v>132</v>
      </c>
      <c r="CY207" s="4">
        <v>39</v>
      </c>
      <c r="CZ207" s="8">
        <v>2691.01</v>
      </c>
      <c r="DA207" s="4">
        <v>124</v>
      </c>
      <c r="DB207" s="8">
        <v>8957.76</v>
      </c>
      <c r="DC207" s="7">
        <v>-0.6855</v>
      </c>
      <c r="DD207" s="7">
        <v>-0.6996</v>
      </c>
      <c r="DE207" s="2" t="s">
        <v>140</v>
      </c>
      <c r="DF207" s="2" t="s">
        <v>129</v>
      </c>
      <c r="DG207" s="2" t="s">
        <v>933</v>
      </c>
      <c r="DH207" s="2" t="s">
        <v>934</v>
      </c>
      <c r="DI207" s="2" t="s">
        <v>142</v>
      </c>
      <c r="DJ207" s="2" t="s">
        <v>132</v>
      </c>
      <c r="DK207" s="4">
        <v>25</v>
      </c>
      <c r="DL207" s="8">
        <v>1631.05</v>
      </c>
      <c r="DM207" s="4">
        <v>71</v>
      </c>
      <c r="DN207" s="8">
        <v>4678.9</v>
      </c>
      <c r="DO207" s="7">
        <v>-0.6479</v>
      </c>
      <c r="DP207" s="7">
        <v>-0.6514</v>
      </c>
      <c r="DQ207" s="2" t="s">
        <v>140</v>
      </c>
      <c r="DR207" s="2" t="s">
        <v>129</v>
      </c>
      <c r="DS207" s="2" t="s">
        <v>1417</v>
      </c>
      <c r="DT207" s="2" t="s">
        <v>2751</v>
      </c>
      <c r="DU207" s="2" t="s">
        <v>142</v>
      </c>
      <c r="DV207" s="2" t="s">
        <v>132</v>
      </c>
      <c r="DW207" s="4">
        <v>26</v>
      </c>
      <c r="DX207" s="8">
        <v>1904.24</v>
      </c>
      <c r="DY207" s="4">
        <v>64</v>
      </c>
      <c r="DZ207" s="8">
        <v>4687.36</v>
      </c>
      <c r="EA207" s="7">
        <v>-0.5938</v>
      </c>
      <c r="EB207" s="7">
        <v>-0.5938</v>
      </c>
      <c r="EC207" s="2" t="s">
        <v>140</v>
      </c>
      <c r="ED207" s="2" t="s">
        <v>129</v>
      </c>
      <c r="EE207" s="2" t="s">
        <v>2752</v>
      </c>
      <c r="EF207" s="2" t="s">
        <v>2221</v>
      </c>
      <c r="EG207" s="2" t="s">
        <v>142</v>
      </c>
      <c r="EH207" s="2" t="s">
        <v>132</v>
      </c>
      <c r="EI207" s="4">
        <v>20</v>
      </c>
      <c r="EJ207" s="8">
        <v>1474</v>
      </c>
      <c r="EK207" s="4">
        <v>45</v>
      </c>
      <c r="EL207" s="8">
        <v>3316.5</v>
      </c>
      <c r="EM207" s="7">
        <v>-0.5556</v>
      </c>
      <c r="EN207" s="7">
        <v>-0.5556</v>
      </c>
      <c r="EO207" s="2" t="s">
        <v>140</v>
      </c>
      <c r="EP207" s="2" t="s">
        <v>129</v>
      </c>
      <c r="EQ207" s="2" t="s">
        <v>1289</v>
      </c>
      <c r="ER207" s="2" t="s">
        <v>1552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140</v>
      </c>
      <c r="FB207" s="2" t="s">
        <v>166</v>
      </c>
      <c r="FC207" s="2" t="s">
        <v>1421</v>
      </c>
      <c r="FD207" s="2" t="s">
        <v>1977</v>
      </c>
      <c r="FE207" s="2" t="s">
        <v>142</v>
      </c>
      <c r="FF207" s="2" t="s">
        <v>132</v>
      </c>
      <c r="FG207" s="4">
        <v>10</v>
      </c>
      <c r="FH207" s="8">
        <v>647.07</v>
      </c>
      <c r="FI207" s="4">
        <v>2</v>
      </c>
      <c r="FJ207" s="8">
        <v>137.62</v>
      </c>
      <c r="FK207" s="7">
        <v>4</v>
      </c>
      <c r="FL207" s="7">
        <v>3.7019</v>
      </c>
      <c r="FM207" s="2" t="s">
        <v>140</v>
      </c>
      <c r="FN207" s="2" t="s">
        <v>129</v>
      </c>
      <c r="FO207" s="2" t="s">
        <v>329</v>
      </c>
      <c r="FP207" s="2" t="s">
        <v>748</v>
      </c>
      <c r="FQ207" s="2" t="s">
        <v>142</v>
      </c>
      <c r="FR207" s="2" t="s">
        <v>132</v>
      </c>
      <c r="FS207" s="4">
        <v>2</v>
      </c>
      <c r="FT207" s="8">
        <v>127.08</v>
      </c>
      <c r="FU207" s="4"/>
      <c r="FV207" s="8"/>
      <c r="FW207" s="7"/>
      <c r="FX207" s="7"/>
      <c r="FY207" s="2" t="s">
        <v>140</v>
      </c>
      <c r="FZ207" s="2" t="s">
        <v>129</v>
      </c>
      <c r="GA207" s="2" t="s">
        <v>157</v>
      </c>
      <c r="GB207" s="2" t="s">
        <v>1516</v>
      </c>
      <c r="GC207" s="2" t="s">
        <v>142</v>
      </c>
      <c r="GD207" s="2" t="s">
        <v>132</v>
      </c>
      <c r="GE207" s="4"/>
      <c r="GF207" s="8"/>
      <c r="GG207" s="4">
        <v>22</v>
      </c>
      <c r="GH207" s="8">
        <v>1589.5</v>
      </c>
      <c r="GI207" s="7">
        <v>-1</v>
      </c>
      <c r="GJ207" s="7">
        <v>-1</v>
      </c>
      <c r="GK207" s="2" t="s">
        <v>140</v>
      </c>
      <c r="GL207" s="2" t="s">
        <v>129</v>
      </c>
      <c r="GM207" s="2" t="s">
        <v>1423</v>
      </c>
      <c r="GN207" s="2" t="s">
        <v>2751</v>
      </c>
      <c r="GO207" s="2" t="s">
        <v>142</v>
      </c>
      <c r="GP207" s="2" t="s">
        <v>132</v>
      </c>
      <c r="GQ207" s="4">
        <v>22</v>
      </c>
      <c r="GR207" s="8">
        <v>1372.62</v>
      </c>
      <c r="GS207" s="4">
        <v>14</v>
      </c>
      <c r="GT207" s="8">
        <v>956.44</v>
      </c>
      <c r="GU207" s="7">
        <v>0.5714</v>
      </c>
      <c r="GV207" s="7">
        <v>0.4351</v>
      </c>
      <c r="GW207" s="2" t="s">
        <v>140</v>
      </c>
      <c r="GX207" s="2" t="s">
        <v>129</v>
      </c>
      <c r="GY207" s="2" t="s">
        <v>334</v>
      </c>
      <c r="GZ207" s="2" t="s">
        <v>569</v>
      </c>
      <c r="HA207" s="2" t="s">
        <v>142</v>
      </c>
      <c r="HB207" s="2" t="s">
        <v>132</v>
      </c>
      <c r="HC207" s="4">
        <v>8</v>
      </c>
      <c r="HD207" s="8">
        <v>549.04</v>
      </c>
      <c r="HE207" s="4">
        <v>10</v>
      </c>
      <c r="HF207" s="8">
        <v>803.95</v>
      </c>
      <c r="HG207" s="7">
        <v>-0.2</v>
      </c>
      <c r="HH207" s="7">
        <v>-0.3171</v>
      </c>
      <c r="HI207" s="2" t="s">
        <v>140</v>
      </c>
      <c r="HJ207" s="2" t="s">
        <v>129</v>
      </c>
      <c r="HK207" s="2" t="s">
        <v>944</v>
      </c>
      <c r="HL207" s="2" t="s">
        <v>1515</v>
      </c>
      <c r="HM207" s="2" t="s">
        <v>142</v>
      </c>
      <c r="HN207" s="2" t="s">
        <v>132</v>
      </c>
      <c r="HO207" s="4">
        <v>12</v>
      </c>
      <c r="HP207" s="8">
        <v>840.03</v>
      </c>
      <c r="HQ207" s="4">
        <v>10</v>
      </c>
      <c r="HR207" s="8">
        <v>739.38</v>
      </c>
      <c r="HS207" s="7">
        <v>0.2</v>
      </c>
      <c r="HT207" s="7">
        <v>0.1361</v>
      </c>
      <c r="HU207" s="2" t="s">
        <v>140</v>
      </c>
      <c r="HV207" s="2" t="s">
        <v>129</v>
      </c>
      <c r="HW207" s="2" t="s">
        <v>1654</v>
      </c>
      <c r="HX207" s="2" t="s">
        <v>1350</v>
      </c>
      <c r="HY207" s="2" t="s">
        <v>142</v>
      </c>
      <c r="HZ207" s="2" t="s">
        <v>132</v>
      </c>
      <c r="IA207" s="4">
        <v>3</v>
      </c>
      <c r="IB207" s="8">
        <v>183.02</v>
      </c>
      <c r="IC207" s="4">
        <v>2</v>
      </c>
      <c r="ID207" s="8">
        <v>137.62</v>
      </c>
      <c r="IE207" s="7">
        <v>0.5</v>
      </c>
      <c r="IF207" s="7">
        <v>0.3299</v>
      </c>
      <c r="IG207" s="2" t="s">
        <v>140</v>
      </c>
      <c r="IH207" s="2" t="s">
        <v>166</v>
      </c>
      <c r="II207" s="2" t="s">
        <v>2753</v>
      </c>
      <c r="IJ207" s="2" t="s">
        <v>2168</v>
      </c>
      <c r="IK207" s="2" t="s">
        <v>142</v>
      </c>
      <c r="IL207" s="2" t="s">
        <v>132</v>
      </c>
      <c r="IM207" s="4">
        <v>6</v>
      </c>
      <c r="IN207" s="8">
        <v>409.44</v>
      </c>
      <c r="IO207" s="4">
        <v>5</v>
      </c>
      <c r="IP207" s="8">
        <v>371.55</v>
      </c>
      <c r="IQ207" s="7">
        <v>0.2</v>
      </c>
      <c r="IR207" s="7">
        <v>0.102</v>
      </c>
      <c r="IS207" s="2" t="s">
        <v>140</v>
      </c>
      <c r="IT207" s="2" t="s">
        <v>129</v>
      </c>
      <c r="IU207" s="2" t="s">
        <v>1130</v>
      </c>
      <c r="IV207" s="2" t="s">
        <v>2155</v>
      </c>
      <c r="IW207" s="2" t="s">
        <v>142</v>
      </c>
      <c r="IX207" s="2" t="s">
        <v>132</v>
      </c>
      <c r="IY207" s="4">
        <v>9</v>
      </c>
      <c r="IZ207" s="8">
        <v>639.41</v>
      </c>
      <c r="JA207" s="4">
        <v>56</v>
      </c>
      <c r="JB207" s="8">
        <v>4046</v>
      </c>
      <c r="JC207" s="7">
        <v>-0.8393</v>
      </c>
      <c r="JD207" s="7">
        <v>-0.842</v>
      </c>
      <c r="JE207" s="2" t="s">
        <v>140</v>
      </c>
      <c r="JF207" s="2" t="s">
        <v>129</v>
      </c>
      <c r="JG207" s="2" t="s">
        <v>2754</v>
      </c>
      <c r="JH207" s="2" t="s">
        <v>1533</v>
      </c>
      <c r="JI207" s="2" t="s">
        <v>142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171</v>
      </c>
      <c r="JR207" s="2" t="s">
        <v>129</v>
      </c>
      <c r="JS207" s="2" t="s">
        <v>341</v>
      </c>
      <c r="JT207" s="2" t="s">
        <v>296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1526</v>
      </c>
      <c r="KF207" s="2" t="s">
        <v>1419</v>
      </c>
      <c r="KG207" s="2" t="s">
        <v>142</v>
      </c>
      <c r="KH207" s="2" t="s">
        <v>132</v>
      </c>
      <c r="KI207" s="4">
        <v>2</v>
      </c>
      <c r="KJ207" s="8">
        <v>141.18</v>
      </c>
      <c r="KK207" s="4">
        <v>3</v>
      </c>
      <c r="KL207" s="8">
        <v>219.21</v>
      </c>
      <c r="KM207" s="7">
        <v>-0.3333</v>
      </c>
      <c r="KN207" s="7">
        <v>-0.356</v>
      </c>
      <c r="KO207" s="2" t="s">
        <v>140</v>
      </c>
      <c r="KP207" s="2" t="s">
        <v>166</v>
      </c>
      <c r="KQ207" s="2" t="s">
        <v>175</v>
      </c>
      <c r="KR207" s="2" t="s">
        <v>176</v>
      </c>
      <c r="KS207" s="2" t="s">
        <v>142</v>
      </c>
      <c r="KT207" s="2" t="s">
        <v>132</v>
      </c>
      <c r="KU207" s="4">
        <v>1</v>
      </c>
      <c r="KV207" s="8">
        <v>63.11</v>
      </c>
      <c r="KW207" s="4">
        <v>41</v>
      </c>
      <c r="KX207" s="8">
        <v>2587.51</v>
      </c>
      <c r="KY207" s="7">
        <v>-0.9756</v>
      </c>
      <c r="KZ207" s="7">
        <v>-0.9756</v>
      </c>
      <c r="LA207" s="2" t="s">
        <v>140</v>
      </c>
      <c r="LB207" s="2" t="s">
        <v>177</v>
      </c>
      <c r="LC207" s="2" t="s">
        <v>326</v>
      </c>
      <c r="LD207" s="2" t="s">
        <v>1968</v>
      </c>
      <c r="LE207" s="2" t="s">
        <v>142</v>
      </c>
      <c r="LF207" s="2" t="s">
        <v>132</v>
      </c>
      <c r="LG207" s="4">
        <v>3</v>
      </c>
      <c r="LH207" s="8">
        <v>183.93</v>
      </c>
      <c r="LI207" s="4">
        <v>12</v>
      </c>
      <c r="LJ207" s="8">
        <v>750.6</v>
      </c>
      <c r="LK207" s="7">
        <v>-0.75</v>
      </c>
      <c r="LL207" s="7">
        <v>-0.755</v>
      </c>
      <c r="LM207" s="2" t="s">
        <v>140</v>
      </c>
      <c r="LN207" s="2" t="s">
        <v>129</v>
      </c>
      <c r="LO207" s="2" t="s">
        <v>957</v>
      </c>
      <c r="LP207" s="2" t="s">
        <v>2755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159</v>
      </c>
      <c r="ML207" s="2" t="s">
        <v>129</v>
      </c>
      <c r="MM207" s="2" t="s">
        <v>132</v>
      </c>
      <c r="MN207" s="2" t="s">
        <v>132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140</v>
      </c>
      <c r="MX207" s="2" t="s">
        <v>129</v>
      </c>
      <c r="MY207" s="2" t="s">
        <v>179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178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178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178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178</v>
      </c>
      <c r="PR207" s="2" t="s">
        <v>166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140</v>
      </c>
      <c r="RB207" s="2" t="s">
        <v>166</v>
      </c>
      <c r="RC207" s="2" t="s">
        <v>957</v>
      </c>
      <c r="RD207" s="2" t="s">
        <v>1232</v>
      </c>
      <c r="RE207" s="2" t="s">
        <v>142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427</v>
      </c>
      <c r="RN207" s="2" t="s">
        <v>129</v>
      </c>
      <c r="RO207" s="2" t="s">
        <v>132</v>
      </c>
      <c r="RP207" s="2" t="s">
        <v>132</v>
      </c>
      <c r="RQ207" s="2" t="s">
        <v>142</v>
      </c>
      <c r="RR207" s="2" t="s">
        <v>183</v>
      </c>
    </row>
    <row r="208">
      <c r="A208" s="2" t="s">
        <v>2756</v>
      </c>
      <c r="B208" s="2" t="s">
        <v>121</v>
      </c>
      <c r="C208" s="2" t="s">
        <v>122</v>
      </c>
      <c r="D208" s="2" t="s">
        <v>2745</v>
      </c>
      <c r="E208" s="2" t="s">
        <v>2746</v>
      </c>
      <c r="F208" s="2" t="s">
        <v>2747</v>
      </c>
      <c r="G208" s="2" t="s">
        <v>2747</v>
      </c>
      <c r="H208" s="2" t="s">
        <v>2747</v>
      </c>
      <c r="I208" s="2" t="s">
        <v>1495</v>
      </c>
      <c r="J208" s="2" t="s">
        <v>127</v>
      </c>
      <c r="K208" s="2" t="s">
        <v>394</v>
      </c>
      <c r="L208" s="3">
        <v>62.25</v>
      </c>
      <c r="M208" s="3">
        <v>65.36</v>
      </c>
      <c r="N208" s="3">
        <v>129.99</v>
      </c>
      <c r="O208" s="2" t="s">
        <v>421</v>
      </c>
      <c r="P208" s="2" t="s">
        <v>422</v>
      </c>
      <c r="Q208" s="2" t="s">
        <v>131</v>
      </c>
      <c r="R208" s="2" t="s">
        <v>132</v>
      </c>
      <c r="S208" s="2" t="s">
        <v>2757</v>
      </c>
      <c r="T208" s="2" t="s">
        <v>132</v>
      </c>
      <c r="U208" s="2" t="s">
        <v>315</v>
      </c>
      <c r="V208" s="2" t="s">
        <v>440</v>
      </c>
      <c r="W208" s="2" t="s">
        <v>187</v>
      </c>
      <c r="X208" s="2" t="s">
        <v>247</v>
      </c>
      <c r="Y208" s="2" t="s">
        <v>351</v>
      </c>
      <c r="Z208" s="4"/>
      <c r="AA208" s="4">
        <f>=ROUNDDOWN({0},0)</f>
      </c>
      <c r="AB208" s="5">
        <v>2.4</v>
      </c>
      <c r="AC208" s="2" t="s">
        <v>132</v>
      </c>
      <c r="AD208" s="4"/>
      <c r="AE208" s="4"/>
      <c r="AF208" s="6">
        <v>65</v>
      </c>
      <c r="AG208" s="6"/>
      <c r="AH208" s="7">
        <v>0.8822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58</v>
      </c>
      <c r="AQ208" s="8">
        <v>3678.95</v>
      </c>
      <c r="AR208" s="4">
        <v>251</v>
      </c>
      <c r="AS208" s="8">
        <v>17263.74</v>
      </c>
      <c r="AT208" s="7">
        <v>-0.7689</v>
      </c>
      <c r="AU208" s="7">
        <v>-0.7869</v>
      </c>
      <c r="AV208" s="4">
        <v>58</v>
      </c>
      <c r="AW208" s="8">
        <v>3678.95</v>
      </c>
      <c r="AX208" s="4">
        <v>251</v>
      </c>
      <c r="AY208" s="8">
        <v>17263.74</v>
      </c>
      <c r="AZ208" s="7">
        <v>-0.7689</v>
      </c>
      <c r="BA208" s="7">
        <v>-0.7869</v>
      </c>
      <c r="BB208" s="7">
        <v>1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>
        <v>0.1455</v>
      </c>
      <c r="BJ208" s="4">
        <v>58</v>
      </c>
      <c r="BK208" s="8">
        <v>3678.95</v>
      </c>
      <c r="BL208" s="2" t="s">
        <v>2758</v>
      </c>
      <c r="BM208" s="7">
        <v>1</v>
      </c>
      <c r="BN208" s="7">
        <v>1</v>
      </c>
      <c r="BO208" s="4">
        <v>4</v>
      </c>
      <c r="BP208" s="8">
        <v>301.44</v>
      </c>
      <c r="BQ208" s="4">
        <v>49</v>
      </c>
      <c r="BR208" s="8">
        <v>3692.64</v>
      </c>
      <c r="BS208" s="7">
        <v>-0.9184</v>
      </c>
      <c r="BT208" s="7">
        <v>-0.9184</v>
      </c>
      <c r="BU208" s="2" t="s">
        <v>140</v>
      </c>
      <c r="BV208" s="2" t="s">
        <v>166</v>
      </c>
      <c r="BW208" s="2" t="s">
        <v>132</v>
      </c>
      <c r="BX208" s="2" t="s">
        <v>2759</v>
      </c>
      <c r="BY208" s="2" t="s">
        <v>142</v>
      </c>
      <c r="BZ208" s="2" t="s">
        <v>132</v>
      </c>
      <c r="CA208" s="4">
        <v>5</v>
      </c>
      <c r="CB208" s="8">
        <v>229.85</v>
      </c>
      <c r="CC208" s="4">
        <v>26</v>
      </c>
      <c r="CD208" s="8">
        <v>1513.73</v>
      </c>
      <c r="CE208" s="7">
        <v>-0.8077</v>
      </c>
      <c r="CF208" s="7">
        <v>-0.8482</v>
      </c>
      <c r="CG208" s="2" t="s">
        <v>140</v>
      </c>
      <c r="CH208" s="2" t="s">
        <v>166</v>
      </c>
      <c r="CI208" s="2" t="s">
        <v>1264</v>
      </c>
      <c r="CJ208" s="2" t="s">
        <v>547</v>
      </c>
      <c r="CK208" s="2" t="s">
        <v>183</v>
      </c>
      <c r="CL208" s="2" t="s">
        <v>132</v>
      </c>
      <c r="CM208" s="4">
        <v>2</v>
      </c>
      <c r="CN208" s="8">
        <v>150.49</v>
      </c>
      <c r="CO208" s="4">
        <v>29</v>
      </c>
      <c r="CP208" s="8">
        <v>2417.65</v>
      </c>
      <c r="CQ208" s="7">
        <v>-0.931</v>
      </c>
      <c r="CR208" s="7">
        <v>-0.9378</v>
      </c>
      <c r="CS208" s="2" t="s">
        <v>140</v>
      </c>
      <c r="CT208" s="2" t="s">
        <v>166</v>
      </c>
      <c r="CU208" s="2" t="s">
        <v>351</v>
      </c>
      <c r="CV208" s="2" t="s">
        <v>335</v>
      </c>
      <c r="CW208" s="2" t="s">
        <v>142</v>
      </c>
      <c r="CX208" s="2" t="s">
        <v>132</v>
      </c>
      <c r="CY208" s="4">
        <v>12</v>
      </c>
      <c r="CZ208" s="8">
        <v>867</v>
      </c>
      <c r="DA208" s="4">
        <v>1</v>
      </c>
      <c r="DB208" s="8">
        <v>72.25</v>
      </c>
      <c r="DC208" s="7">
        <v>11</v>
      </c>
      <c r="DD208" s="7">
        <v>11</v>
      </c>
      <c r="DE208" s="2" t="s">
        <v>140</v>
      </c>
      <c r="DF208" s="2" t="s">
        <v>166</v>
      </c>
      <c r="DG208" s="2" t="s">
        <v>353</v>
      </c>
      <c r="DH208" s="2" t="s">
        <v>762</v>
      </c>
      <c r="DI208" s="2" t="s">
        <v>142</v>
      </c>
      <c r="DJ208" s="2" t="s">
        <v>132</v>
      </c>
      <c r="DK208" s="4">
        <v>5</v>
      </c>
      <c r="DL208" s="8">
        <v>329.5</v>
      </c>
      <c r="DM208" s="4">
        <v>72</v>
      </c>
      <c r="DN208" s="8">
        <v>4744.8</v>
      </c>
      <c r="DO208" s="7">
        <v>-0.9306</v>
      </c>
      <c r="DP208" s="7">
        <v>-0.9306</v>
      </c>
      <c r="DQ208" s="2" t="s">
        <v>140</v>
      </c>
      <c r="DR208" s="2" t="s">
        <v>166</v>
      </c>
      <c r="DS208" s="2" t="s">
        <v>1150</v>
      </c>
      <c r="DT208" s="2" t="s">
        <v>610</v>
      </c>
      <c r="DU208" s="2" t="s">
        <v>142</v>
      </c>
      <c r="DV208" s="2" t="s">
        <v>132</v>
      </c>
      <c r="DW208" s="4">
        <v>16</v>
      </c>
      <c r="DX208" s="8">
        <v>820.32</v>
      </c>
      <c r="DY208" s="4">
        <v>41</v>
      </c>
      <c r="DZ208" s="8">
        <v>2497.53</v>
      </c>
      <c r="EA208" s="7">
        <v>-0.6098</v>
      </c>
      <c r="EB208" s="7">
        <v>-0.6715</v>
      </c>
      <c r="EC208" s="2" t="s">
        <v>140</v>
      </c>
      <c r="ED208" s="2" t="s">
        <v>166</v>
      </c>
      <c r="EE208" s="2" t="s">
        <v>292</v>
      </c>
      <c r="EF208" s="2" t="s">
        <v>630</v>
      </c>
      <c r="EG208" s="2" t="s">
        <v>142</v>
      </c>
      <c r="EH208" s="2" t="s">
        <v>132</v>
      </c>
      <c r="EI208" s="4">
        <v>5</v>
      </c>
      <c r="EJ208" s="8">
        <v>368.5</v>
      </c>
      <c r="EK208" s="4">
        <v>5</v>
      </c>
      <c r="EL208" s="8">
        <v>368.5</v>
      </c>
      <c r="EM208" s="7"/>
      <c r="EN208" s="7"/>
      <c r="EO208" s="2" t="s">
        <v>140</v>
      </c>
      <c r="EP208" s="2" t="s">
        <v>166</v>
      </c>
      <c r="EQ208" s="2" t="s">
        <v>261</v>
      </c>
      <c r="ER208" s="2" t="s">
        <v>380</v>
      </c>
      <c r="ES208" s="2" t="s">
        <v>142</v>
      </c>
      <c r="ET208" s="2" t="s">
        <v>132</v>
      </c>
      <c r="EU208" s="4">
        <v>5</v>
      </c>
      <c r="EV208" s="8">
        <v>350.37</v>
      </c>
      <c r="EW208" s="4">
        <v>12</v>
      </c>
      <c r="EX208" s="8">
        <v>866.88</v>
      </c>
      <c r="EY208" s="7">
        <v>-0.5833</v>
      </c>
      <c r="EZ208" s="7">
        <v>-0.5958</v>
      </c>
      <c r="FA208" s="2" t="s">
        <v>140</v>
      </c>
      <c r="FB208" s="2" t="s">
        <v>166</v>
      </c>
      <c r="FC208" s="2" t="s">
        <v>1150</v>
      </c>
      <c r="FD208" s="2" t="s">
        <v>459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178</v>
      </c>
      <c r="FN208" s="2" t="s">
        <v>166</v>
      </c>
      <c r="FO208" s="2" t="s">
        <v>132</v>
      </c>
      <c r="FP208" s="2" t="s">
        <v>132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178</v>
      </c>
      <c r="FZ208" s="2" t="s">
        <v>166</v>
      </c>
      <c r="GA208" s="2" t="s">
        <v>132</v>
      </c>
      <c r="GB208" s="2" t="s">
        <v>132</v>
      </c>
      <c r="GC208" s="2" t="s">
        <v>142</v>
      </c>
      <c r="GD208" s="2" t="s">
        <v>132</v>
      </c>
      <c r="GE208" s="4"/>
      <c r="GF208" s="8"/>
      <c r="GG208" s="4">
        <v>3</v>
      </c>
      <c r="GH208" s="8">
        <v>216.75</v>
      </c>
      <c r="GI208" s="7">
        <v>-1</v>
      </c>
      <c r="GJ208" s="7">
        <v>-1</v>
      </c>
      <c r="GK208" s="2" t="s">
        <v>140</v>
      </c>
      <c r="GL208" s="2" t="s">
        <v>166</v>
      </c>
      <c r="GM208" s="2" t="s">
        <v>205</v>
      </c>
      <c r="GN208" s="2" t="s">
        <v>541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166</v>
      </c>
      <c r="GY208" s="2" t="s">
        <v>162</v>
      </c>
      <c r="GZ208" s="2" t="s">
        <v>132</v>
      </c>
      <c r="HA208" s="2" t="s">
        <v>142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181</v>
      </c>
      <c r="HJ208" s="2" t="s">
        <v>166</v>
      </c>
      <c r="HK208" s="2" t="s">
        <v>132</v>
      </c>
      <c r="HL208" s="2" t="s">
        <v>132</v>
      </c>
      <c r="HM208" s="2" t="s">
        <v>142</v>
      </c>
      <c r="HN208" s="2" t="s">
        <v>132</v>
      </c>
      <c r="HO208" s="4"/>
      <c r="HP208" s="8"/>
      <c r="HQ208" s="4">
        <v>3</v>
      </c>
      <c r="HR208" s="8">
        <v>222.93</v>
      </c>
      <c r="HS208" s="7">
        <v>-1</v>
      </c>
      <c r="HT208" s="7">
        <v>-1</v>
      </c>
      <c r="HU208" s="2" t="s">
        <v>140</v>
      </c>
      <c r="HV208" s="2" t="s">
        <v>166</v>
      </c>
      <c r="HW208" s="2" t="s">
        <v>545</v>
      </c>
      <c r="HX208" s="2" t="s">
        <v>749</v>
      </c>
      <c r="HY208" s="2" t="s">
        <v>142</v>
      </c>
      <c r="HZ208" s="2" t="s">
        <v>132</v>
      </c>
      <c r="IA208" s="4">
        <v>4</v>
      </c>
      <c r="IB208" s="8">
        <v>261.48</v>
      </c>
      <c r="IC208" s="4">
        <v>3</v>
      </c>
      <c r="ID208" s="8">
        <v>206.43</v>
      </c>
      <c r="IE208" s="7">
        <v>0.3333</v>
      </c>
      <c r="IF208" s="7">
        <v>0.2667</v>
      </c>
      <c r="IG208" s="2" t="s">
        <v>140</v>
      </c>
      <c r="IH208" s="2" t="s">
        <v>166</v>
      </c>
      <c r="II208" s="2" t="s">
        <v>776</v>
      </c>
      <c r="IJ208" s="2" t="s">
        <v>205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140</v>
      </c>
      <c r="IT208" s="2" t="s">
        <v>166</v>
      </c>
      <c r="IU208" s="2" t="s">
        <v>208</v>
      </c>
      <c r="IV208" s="2" t="s">
        <v>132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178</v>
      </c>
      <c r="JF208" s="2" t="s">
        <v>166</v>
      </c>
      <c r="JG208" s="2" t="s">
        <v>132</v>
      </c>
      <c r="JH208" s="2" t="s">
        <v>132</v>
      </c>
      <c r="JI208" s="2" t="s">
        <v>142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166</v>
      </c>
      <c r="JS208" s="2" t="s">
        <v>766</v>
      </c>
      <c r="JT208" s="2" t="s">
        <v>132</v>
      </c>
      <c r="JU208" s="2" t="s">
        <v>142</v>
      </c>
      <c r="JV208" s="2" t="s">
        <v>132</v>
      </c>
      <c r="JW208" s="4"/>
      <c r="JX208" s="8"/>
      <c r="JY208" s="4">
        <v>1</v>
      </c>
      <c r="JZ208" s="8">
        <v>64.99</v>
      </c>
      <c r="KA208" s="7">
        <v>-1</v>
      </c>
      <c r="KB208" s="7">
        <v>-1</v>
      </c>
      <c r="KC208" s="2" t="s">
        <v>140</v>
      </c>
      <c r="KD208" s="2" t="s">
        <v>166</v>
      </c>
      <c r="KE208" s="2" t="s">
        <v>1150</v>
      </c>
      <c r="KF208" s="2" t="s">
        <v>549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178</v>
      </c>
      <c r="KP208" s="2" t="s">
        <v>166</v>
      </c>
      <c r="KQ208" s="2" t="s">
        <v>132</v>
      </c>
      <c r="KR208" s="2" t="s">
        <v>132</v>
      </c>
      <c r="KS208" s="2" t="s">
        <v>142</v>
      </c>
      <c r="KT208" s="2" t="s">
        <v>132</v>
      </c>
      <c r="KU208" s="4"/>
      <c r="KV208" s="8"/>
      <c r="KW208" s="4">
        <v>6</v>
      </c>
      <c r="KX208" s="8">
        <v>378.66</v>
      </c>
      <c r="KY208" s="7">
        <v>-1</v>
      </c>
      <c r="KZ208" s="7">
        <v>-1</v>
      </c>
      <c r="LA208" s="2" t="s">
        <v>140</v>
      </c>
      <c r="LB208" s="2" t="s">
        <v>166</v>
      </c>
      <c r="LC208" s="2" t="s">
        <v>1150</v>
      </c>
      <c r="LD208" s="2" t="s">
        <v>2492</v>
      </c>
      <c r="LE208" s="2" t="s">
        <v>183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178</v>
      </c>
      <c r="LN208" s="2" t="s">
        <v>166</v>
      </c>
      <c r="LO208" s="2" t="s">
        <v>132</v>
      </c>
      <c r="LP208" s="2" t="s">
        <v>132</v>
      </c>
      <c r="LQ208" s="2" t="s">
        <v>142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178</v>
      </c>
      <c r="LZ208" s="2" t="s">
        <v>166</v>
      </c>
      <c r="MA208" s="2" t="s">
        <v>132</v>
      </c>
      <c r="MB208" s="2" t="s">
        <v>132</v>
      </c>
      <c r="MC208" s="2" t="s">
        <v>142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159</v>
      </c>
      <c r="ML208" s="2" t="s">
        <v>166</v>
      </c>
      <c r="MM208" s="2" t="s">
        <v>132</v>
      </c>
      <c r="MN208" s="2" t="s">
        <v>132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178</v>
      </c>
      <c r="NV208" s="2" t="s">
        <v>166</v>
      </c>
      <c r="NW208" s="2" t="s">
        <v>132</v>
      </c>
      <c r="NX208" s="2" t="s">
        <v>132</v>
      </c>
      <c r="NY208" s="2" t="s">
        <v>142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132</v>
      </c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181</v>
      </c>
      <c r="OT208" s="2" t="s">
        <v>166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181</v>
      </c>
      <c r="PF208" s="2" t="s">
        <v>166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178</v>
      </c>
      <c r="PR208" s="2" t="s">
        <v>166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178</v>
      </c>
      <c r="RB208" s="2" t="s">
        <v>166</v>
      </c>
      <c r="RC208" s="2" t="s">
        <v>132</v>
      </c>
      <c r="RD208" s="2" t="s">
        <v>132</v>
      </c>
      <c r="RE208" s="2" t="s">
        <v>142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178</v>
      </c>
      <c r="RN208" s="2" t="s">
        <v>166</v>
      </c>
      <c r="RO208" s="2" t="s">
        <v>132</v>
      </c>
      <c r="RP208" s="2" t="s">
        <v>132</v>
      </c>
      <c r="RQ208" s="2" t="s">
        <v>142</v>
      </c>
      <c r="RR208" s="2" t="s">
        <v>132</v>
      </c>
    </row>
    <row r="209">
      <c r="A209" s="2" t="s">
        <v>2760</v>
      </c>
      <c r="B209" s="2" t="s">
        <v>121</v>
      </c>
      <c r="C209" s="2" t="s">
        <v>122</v>
      </c>
      <c r="D209" s="2" t="s">
        <v>2745</v>
      </c>
      <c r="E209" s="2" t="s">
        <v>2746</v>
      </c>
      <c r="F209" s="2" t="s">
        <v>2761</v>
      </c>
      <c r="G209" s="2" t="s">
        <v>132</v>
      </c>
      <c r="H209" s="2" t="s">
        <v>132</v>
      </c>
      <c r="I209" s="2" t="s">
        <v>2762</v>
      </c>
      <c r="J209" s="2" t="s">
        <v>127</v>
      </c>
      <c r="K209" s="2" t="s">
        <v>1435</v>
      </c>
      <c r="L209" s="3">
        <v>39.47</v>
      </c>
      <c r="M209" s="3">
        <v>41.44</v>
      </c>
      <c r="N209" s="3">
        <v>81.99</v>
      </c>
      <c r="O209" s="2" t="s">
        <v>129</v>
      </c>
      <c r="P209" s="2" t="s">
        <v>348</v>
      </c>
      <c r="Q209" s="2" t="s">
        <v>131</v>
      </c>
      <c r="R209" s="2" t="s">
        <v>132</v>
      </c>
      <c r="S209" s="2" t="s">
        <v>2763</v>
      </c>
      <c r="T209" s="2" t="s">
        <v>132</v>
      </c>
      <c r="U209" s="2" t="s">
        <v>657</v>
      </c>
      <c r="V209" s="2" t="s">
        <v>625</v>
      </c>
      <c r="W209" s="2" t="s">
        <v>187</v>
      </c>
      <c r="X209" s="2" t="s">
        <v>132</v>
      </c>
      <c r="Y209" s="2" t="s">
        <v>926</v>
      </c>
      <c r="Z209" s="4">
        <v>156</v>
      </c>
      <c r="AA209" s="4">
        <f>=ROUNDDOWN(31.2,0)</f>
      </c>
      <c r="AB209" s="5">
        <v>5</v>
      </c>
      <c r="AC209" s="2" t="s">
        <v>132</v>
      </c>
      <c r="AD209" s="4"/>
      <c r="AE209" s="4"/>
      <c r="AF209" s="6">
        <v>63</v>
      </c>
      <c r="AG209" s="6"/>
      <c r="AH209" s="7">
        <v>0.9397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329</v>
      </c>
      <c r="AQ209" s="8">
        <v>12740.1</v>
      </c>
      <c r="AR209" s="4">
        <v>574</v>
      </c>
      <c r="AS209" s="8">
        <v>23798.07</v>
      </c>
      <c r="AT209" s="7">
        <v>-0.4268</v>
      </c>
      <c r="AU209" s="7">
        <v>-0.4647</v>
      </c>
      <c r="AV209" s="4">
        <v>329</v>
      </c>
      <c r="AW209" s="8">
        <v>12740.1</v>
      </c>
      <c r="AX209" s="4">
        <v>574</v>
      </c>
      <c r="AY209" s="8">
        <v>23798.07</v>
      </c>
      <c r="AZ209" s="7">
        <v>-0.4268</v>
      </c>
      <c r="BA209" s="7">
        <v>-0.4647</v>
      </c>
      <c r="BB209" s="7">
        <v>1</v>
      </c>
      <c r="BC209" s="4">
        <v>329</v>
      </c>
      <c r="BD209" s="8">
        <v>12740.1</v>
      </c>
      <c r="BE209" s="4">
        <v>574</v>
      </c>
      <c r="BF209" s="8">
        <v>23798.07</v>
      </c>
      <c r="BG209" s="7">
        <v>-0.4268</v>
      </c>
      <c r="BH209" s="7">
        <v>-0.4647</v>
      </c>
      <c r="BI209" s="7">
        <v>1</v>
      </c>
      <c r="BJ209" s="4">
        <v>329</v>
      </c>
      <c r="BK209" s="8">
        <v>12740.1</v>
      </c>
      <c r="BL209" s="2" t="s">
        <v>2764</v>
      </c>
      <c r="BM209" s="7">
        <v>1</v>
      </c>
      <c r="BN209" s="7">
        <v>1</v>
      </c>
      <c r="BO209" s="4">
        <v>34</v>
      </c>
      <c r="BP209" s="8">
        <v>1413.72</v>
      </c>
      <c r="BQ209" s="4">
        <v>89</v>
      </c>
      <c r="BR209" s="8">
        <v>3250.17</v>
      </c>
      <c r="BS209" s="7">
        <v>-0.618</v>
      </c>
      <c r="BT209" s="7">
        <v>-0.565</v>
      </c>
      <c r="BU209" s="2" t="s">
        <v>140</v>
      </c>
      <c r="BV209" s="2" t="s">
        <v>129</v>
      </c>
      <c r="BW209" s="2" t="s">
        <v>132</v>
      </c>
      <c r="BX209" s="2" t="s">
        <v>928</v>
      </c>
      <c r="BY209" s="2" t="s">
        <v>142</v>
      </c>
      <c r="BZ209" s="2" t="s">
        <v>132</v>
      </c>
      <c r="CA209" s="4">
        <v>198</v>
      </c>
      <c r="CB209" s="8">
        <v>6977.14</v>
      </c>
      <c r="CC209" s="4">
        <v>287</v>
      </c>
      <c r="CD209" s="8">
        <v>11443.67</v>
      </c>
      <c r="CE209" s="7">
        <v>-0.3101</v>
      </c>
      <c r="CF209" s="7">
        <v>-0.3903</v>
      </c>
      <c r="CG209" s="2" t="s">
        <v>140</v>
      </c>
      <c r="CH209" s="2" t="s">
        <v>129</v>
      </c>
      <c r="CI209" s="2" t="s">
        <v>1277</v>
      </c>
      <c r="CJ209" s="2" t="s">
        <v>1257</v>
      </c>
      <c r="CK209" s="2" t="s">
        <v>142</v>
      </c>
      <c r="CL209" s="2" t="s">
        <v>132</v>
      </c>
      <c r="CM209" s="4">
        <v>21</v>
      </c>
      <c r="CN209" s="8">
        <v>899.85</v>
      </c>
      <c r="CO209" s="4">
        <v>26</v>
      </c>
      <c r="CP209" s="8">
        <v>1299.75</v>
      </c>
      <c r="CQ209" s="7">
        <v>-0.1923</v>
      </c>
      <c r="CR209" s="7">
        <v>-0.3077</v>
      </c>
      <c r="CS209" s="2" t="s">
        <v>140</v>
      </c>
      <c r="CT209" s="2" t="s">
        <v>129</v>
      </c>
      <c r="CU209" s="2" t="s">
        <v>931</v>
      </c>
      <c r="CV209" s="2" t="s">
        <v>2120</v>
      </c>
      <c r="CW209" s="2" t="s">
        <v>142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166</v>
      </c>
      <c r="DG209" s="2" t="s">
        <v>933</v>
      </c>
      <c r="DH209" s="2" t="s">
        <v>413</v>
      </c>
      <c r="DI209" s="2" t="s">
        <v>142</v>
      </c>
      <c r="DJ209" s="2" t="s">
        <v>132</v>
      </c>
      <c r="DK209" s="4">
        <v>19</v>
      </c>
      <c r="DL209" s="8">
        <v>817</v>
      </c>
      <c r="DM209" s="4">
        <v>58</v>
      </c>
      <c r="DN209" s="8">
        <v>2494</v>
      </c>
      <c r="DO209" s="7">
        <v>-0.6724</v>
      </c>
      <c r="DP209" s="7">
        <v>-0.6724</v>
      </c>
      <c r="DQ209" s="2" t="s">
        <v>140</v>
      </c>
      <c r="DR209" s="2" t="s">
        <v>129</v>
      </c>
      <c r="DS209" s="2" t="s">
        <v>931</v>
      </c>
      <c r="DT209" s="2" t="s">
        <v>2765</v>
      </c>
      <c r="DU209" s="2" t="s">
        <v>142</v>
      </c>
      <c r="DV209" s="2" t="s">
        <v>132</v>
      </c>
      <c r="DW209" s="4">
        <v>9</v>
      </c>
      <c r="DX209" s="8">
        <v>442.08</v>
      </c>
      <c r="DY209" s="4">
        <v>12</v>
      </c>
      <c r="DZ209" s="8">
        <v>589.44</v>
      </c>
      <c r="EA209" s="7">
        <v>-0.25</v>
      </c>
      <c r="EB209" s="7">
        <v>-0.25</v>
      </c>
      <c r="EC209" s="2" t="s">
        <v>140</v>
      </c>
      <c r="ED209" s="2" t="s">
        <v>129</v>
      </c>
      <c r="EE209" s="2" t="s">
        <v>931</v>
      </c>
      <c r="EF209" s="2" t="s">
        <v>2766</v>
      </c>
      <c r="EG209" s="2" t="s">
        <v>142</v>
      </c>
      <c r="EH209" s="2" t="s">
        <v>132</v>
      </c>
      <c r="EI209" s="4">
        <v>17</v>
      </c>
      <c r="EJ209" s="8">
        <v>835.89</v>
      </c>
      <c r="EK209" s="4">
        <v>32</v>
      </c>
      <c r="EL209" s="8">
        <v>1573.44</v>
      </c>
      <c r="EM209" s="7">
        <v>-0.4688</v>
      </c>
      <c r="EN209" s="7">
        <v>-0.4688</v>
      </c>
      <c r="EO209" s="2" t="s">
        <v>140</v>
      </c>
      <c r="EP209" s="2" t="s">
        <v>129</v>
      </c>
      <c r="EQ209" s="2" t="s">
        <v>938</v>
      </c>
      <c r="ER209" s="2" t="s">
        <v>2352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166</v>
      </c>
      <c r="FC209" s="2" t="s">
        <v>940</v>
      </c>
      <c r="FD209" s="2" t="s">
        <v>1283</v>
      </c>
      <c r="FE209" s="2" t="s">
        <v>142</v>
      </c>
      <c r="FF209" s="2" t="s">
        <v>132</v>
      </c>
      <c r="FG209" s="4"/>
      <c r="FH209" s="8"/>
      <c r="FI209" s="4">
        <v>2</v>
      </c>
      <c r="FJ209" s="8">
        <v>85.08</v>
      </c>
      <c r="FK209" s="7">
        <v>-1</v>
      </c>
      <c r="FL209" s="7">
        <v>-1</v>
      </c>
      <c r="FM209" s="2" t="s">
        <v>171</v>
      </c>
      <c r="FN209" s="2" t="s">
        <v>129</v>
      </c>
      <c r="FO209" s="2" t="s">
        <v>329</v>
      </c>
      <c r="FP209" s="2" t="s">
        <v>748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129</v>
      </c>
      <c r="GA209" s="2" t="s">
        <v>157</v>
      </c>
      <c r="GB209" s="2" t="s">
        <v>2330</v>
      </c>
      <c r="GC209" s="2" t="s">
        <v>142</v>
      </c>
      <c r="GD209" s="2" t="s">
        <v>132</v>
      </c>
      <c r="GE209" s="4">
        <v>1</v>
      </c>
      <c r="GF209" s="8">
        <v>45.81</v>
      </c>
      <c r="GG209" s="4">
        <v>9</v>
      </c>
      <c r="GH209" s="8">
        <v>412.29</v>
      </c>
      <c r="GI209" s="7">
        <v>-0.8889</v>
      </c>
      <c r="GJ209" s="7">
        <v>-0.8889</v>
      </c>
      <c r="GK209" s="2" t="s">
        <v>140</v>
      </c>
      <c r="GL209" s="2" t="s">
        <v>129</v>
      </c>
      <c r="GM209" s="2" t="s">
        <v>942</v>
      </c>
      <c r="GN209" s="2" t="s">
        <v>1318</v>
      </c>
      <c r="GO209" s="2" t="s">
        <v>142</v>
      </c>
      <c r="GP209" s="2" t="s">
        <v>132</v>
      </c>
      <c r="GQ209" s="4">
        <v>12</v>
      </c>
      <c r="GR209" s="8">
        <v>497.4</v>
      </c>
      <c r="GS209" s="4">
        <v>8</v>
      </c>
      <c r="GT209" s="8">
        <v>349.04</v>
      </c>
      <c r="GU209" s="7">
        <v>0.5</v>
      </c>
      <c r="GV209" s="7">
        <v>0.4251</v>
      </c>
      <c r="GW209" s="2" t="s">
        <v>140</v>
      </c>
      <c r="GX209" s="2" t="s">
        <v>129</v>
      </c>
      <c r="GY209" s="2" t="s">
        <v>334</v>
      </c>
      <c r="GZ209" s="2" t="s">
        <v>196</v>
      </c>
      <c r="HA209" s="2" t="s">
        <v>142</v>
      </c>
      <c r="HB209" s="2" t="s">
        <v>132</v>
      </c>
      <c r="HC209" s="4">
        <v>4</v>
      </c>
      <c r="HD209" s="8">
        <v>174.08</v>
      </c>
      <c r="HE209" s="4">
        <v>5</v>
      </c>
      <c r="HF209" s="8">
        <v>229.05</v>
      </c>
      <c r="HG209" s="7">
        <v>-0.2</v>
      </c>
      <c r="HH209" s="7">
        <v>-0.24</v>
      </c>
      <c r="HI209" s="2" t="s">
        <v>140</v>
      </c>
      <c r="HJ209" s="2" t="s">
        <v>129</v>
      </c>
      <c r="HK209" s="2" t="s">
        <v>1481</v>
      </c>
      <c r="HL209" s="2" t="s">
        <v>2150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165</v>
      </c>
      <c r="HV209" s="2" t="s">
        <v>129</v>
      </c>
      <c r="HW209" s="2" t="s">
        <v>132</v>
      </c>
      <c r="HX209" s="2" t="s">
        <v>132</v>
      </c>
      <c r="HY209" s="2" t="s">
        <v>142</v>
      </c>
      <c r="HZ209" s="2" t="s">
        <v>132</v>
      </c>
      <c r="IA209" s="4"/>
      <c r="IB209" s="8"/>
      <c r="IC209" s="4">
        <v>7</v>
      </c>
      <c r="ID209" s="8">
        <v>305.41</v>
      </c>
      <c r="IE209" s="7">
        <v>-1</v>
      </c>
      <c r="IF209" s="7">
        <v>-1</v>
      </c>
      <c r="IG209" s="2" t="s">
        <v>140</v>
      </c>
      <c r="IH209" s="2" t="s">
        <v>166</v>
      </c>
      <c r="II209" s="2" t="s">
        <v>1265</v>
      </c>
      <c r="IJ209" s="2" t="s">
        <v>324</v>
      </c>
      <c r="IK209" s="2" t="s">
        <v>142</v>
      </c>
      <c r="IL209" s="2" t="s">
        <v>132</v>
      </c>
      <c r="IM209" s="4">
        <v>4</v>
      </c>
      <c r="IN209" s="8">
        <v>179.04</v>
      </c>
      <c r="IO209" s="4"/>
      <c r="IP209" s="8"/>
      <c r="IQ209" s="7"/>
      <c r="IR209" s="7"/>
      <c r="IS209" s="2" t="s">
        <v>140</v>
      </c>
      <c r="IT209" s="2" t="s">
        <v>129</v>
      </c>
      <c r="IU209" s="2" t="s">
        <v>480</v>
      </c>
      <c r="IV209" s="2" t="s">
        <v>2767</v>
      </c>
      <c r="IW209" s="2" t="s">
        <v>142</v>
      </c>
      <c r="IX209" s="2" t="s">
        <v>132</v>
      </c>
      <c r="IY209" s="4">
        <v>2</v>
      </c>
      <c r="IZ209" s="8">
        <v>91.62</v>
      </c>
      <c r="JA209" s="4">
        <v>14</v>
      </c>
      <c r="JB209" s="8">
        <v>641.34</v>
      </c>
      <c r="JC209" s="7">
        <v>-0.8571</v>
      </c>
      <c r="JD209" s="7">
        <v>-0.8571</v>
      </c>
      <c r="JE209" s="2" t="s">
        <v>140</v>
      </c>
      <c r="JF209" s="2" t="s">
        <v>129</v>
      </c>
      <c r="JG209" s="2" t="s">
        <v>2041</v>
      </c>
      <c r="JH209" s="2" t="s">
        <v>161</v>
      </c>
      <c r="JI209" s="2" t="s">
        <v>142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140</v>
      </c>
      <c r="JR209" s="2" t="s">
        <v>129</v>
      </c>
      <c r="JS209" s="2" t="s">
        <v>341</v>
      </c>
      <c r="JT209" s="2" t="s">
        <v>1352</v>
      </c>
      <c r="JU209" s="2" t="s">
        <v>142</v>
      </c>
      <c r="JV209" s="2" t="s">
        <v>132</v>
      </c>
      <c r="JW209" s="4"/>
      <c r="JX209" s="8"/>
      <c r="JY209" s="4">
        <v>1</v>
      </c>
      <c r="JZ209" s="8">
        <v>81.99</v>
      </c>
      <c r="KA209" s="7">
        <v>-1</v>
      </c>
      <c r="KB209" s="7">
        <v>-1</v>
      </c>
      <c r="KC209" s="2" t="s">
        <v>140</v>
      </c>
      <c r="KD209" s="2" t="s">
        <v>129</v>
      </c>
      <c r="KE209" s="2" t="s">
        <v>931</v>
      </c>
      <c r="KF209" s="2" t="s">
        <v>2511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140</v>
      </c>
      <c r="KP209" s="2" t="s">
        <v>166</v>
      </c>
      <c r="KQ209" s="2" t="s">
        <v>575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>
        <v>15</v>
      </c>
      <c r="KX209" s="8">
        <v>624.6</v>
      </c>
      <c r="KY209" s="7">
        <v>-1</v>
      </c>
      <c r="KZ209" s="7">
        <v>-1</v>
      </c>
      <c r="LA209" s="2" t="s">
        <v>140</v>
      </c>
      <c r="LB209" s="2" t="s">
        <v>166</v>
      </c>
      <c r="LC209" s="2" t="s">
        <v>954</v>
      </c>
      <c r="LD209" s="2" t="s">
        <v>1848</v>
      </c>
      <c r="LE209" s="2" t="s">
        <v>142</v>
      </c>
      <c r="LF209" s="2" t="s">
        <v>132</v>
      </c>
      <c r="LG209" s="4">
        <v>3</v>
      </c>
      <c r="LH209" s="8">
        <v>126.52</v>
      </c>
      <c r="LI209" s="4">
        <v>3</v>
      </c>
      <c r="LJ209" s="8">
        <v>130.86</v>
      </c>
      <c r="LK209" s="7"/>
      <c r="LL209" s="7">
        <v>-0.0332</v>
      </c>
      <c r="LM209" s="2" t="s">
        <v>140</v>
      </c>
      <c r="LN209" s="2" t="s">
        <v>129</v>
      </c>
      <c r="LO209" s="2" t="s">
        <v>931</v>
      </c>
      <c r="LP209" s="2" t="s">
        <v>2126</v>
      </c>
      <c r="LQ209" s="2" t="s">
        <v>142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178</v>
      </c>
      <c r="LZ209" s="2" t="s">
        <v>166</v>
      </c>
      <c r="MA209" s="2" t="s">
        <v>132</v>
      </c>
      <c r="MB209" s="2" t="s">
        <v>132</v>
      </c>
      <c r="MC209" s="2" t="s">
        <v>142</v>
      </c>
      <c r="MD209" s="2" t="s">
        <v>132</v>
      </c>
      <c r="ME209" s="4">
        <v>5</v>
      </c>
      <c r="MF209" s="8">
        <v>239.95</v>
      </c>
      <c r="MG209" s="4">
        <v>6</v>
      </c>
      <c r="MH209" s="8">
        <v>287.94</v>
      </c>
      <c r="MI209" s="7">
        <v>-0.1667</v>
      </c>
      <c r="MJ209" s="7">
        <v>-0.1667</v>
      </c>
      <c r="MK209" s="2" t="s">
        <v>140</v>
      </c>
      <c r="ML209" s="2" t="s">
        <v>129</v>
      </c>
      <c r="MM209" s="2" t="s">
        <v>1208</v>
      </c>
      <c r="MN209" s="2" t="s">
        <v>2768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140</v>
      </c>
      <c r="MX209" s="2" t="s">
        <v>129</v>
      </c>
      <c r="MY209" s="2" t="s">
        <v>179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178</v>
      </c>
      <c r="NV209" s="2" t="s">
        <v>129</v>
      </c>
      <c r="NW209" s="2" t="s">
        <v>132</v>
      </c>
      <c r="NX209" s="2" t="s">
        <v>132</v>
      </c>
      <c r="NY209" s="2" t="s">
        <v>142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178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178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178</v>
      </c>
      <c r="PR209" s="2" t="s">
        <v>166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140</v>
      </c>
      <c r="RB209" s="2" t="s">
        <v>166</v>
      </c>
      <c r="RC209" s="2" t="s">
        <v>957</v>
      </c>
      <c r="RD209" s="2" t="s">
        <v>1186</v>
      </c>
      <c r="RE209" s="2" t="s">
        <v>142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178</v>
      </c>
      <c r="RN209" s="2" t="s">
        <v>129</v>
      </c>
      <c r="RO209" s="2" t="s">
        <v>132</v>
      </c>
      <c r="RP209" s="2" t="s">
        <v>132</v>
      </c>
      <c r="RQ209" s="2" t="s">
        <v>142</v>
      </c>
      <c r="RR209" s="2" t="s">
        <v>183</v>
      </c>
    </row>
    <row r="210">
      <c r="A210" s="2" t="s">
        <v>2769</v>
      </c>
      <c r="B210" s="2" t="s">
        <v>121</v>
      </c>
      <c r="C210" s="2" t="s">
        <v>122</v>
      </c>
      <c r="D210" s="2" t="s">
        <v>2745</v>
      </c>
      <c r="E210" s="2" t="s">
        <v>2746</v>
      </c>
      <c r="F210" s="2" t="s">
        <v>2770</v>
      </c>
      <c r="G210" s="2" t="s">
        <v>2770</v>
      </c>
      <c r="H210" s="2" t="s">
        <v>2770</v>
      </c>
      <c r="I210" s="2" t="s">
        <v>2771</v>
      </c>
      <c r="J210" s="2" t="s">
        <v>127</v>
      </c>
      <c r="K210" s="2" t="s">
        <v>281</v>
      </c>
      <c r="L210" s="3">
        <v>41.86</v>
      </c>
      <c r="M210" s="3">
        <v>43.95</v>
      </c>
      <c r="N210" s="3">
        <v>92.99</v>
      </c>
      <c r="O210" s="2" t="s">
        <v>421</v>
      </c>
      <c r="P210" s="2" t="s">
        <v>422</v>
      </c>
      <c r="Q210" s="2" t="s">
        <v>131</v>
      </c>
      <c r="R210" s="2" t="s">
        <v>132</v>
      </c>
      <c r="S210" s="2" t="s">
        <v>2772</v>
      </c>
      <c r="T210" s="2" t="s">
        <v>132</v>
      </c>
      <c r="U210" s="2" t="s">
        <v>657</v>
      </c>
      <c r="V210" s="2" t="s">
        <v>625</v>
      </c>
      <c r="W210" s="2" t="s">
        <v>187</v>
      </c>
      <c r="X210" s="2" t="s">
        <v>132</v>
      </c>
      <c r="Y210" s="2" t="s">
        <v>2403</v>
      </c>
      <c r="Z210" s="4"/>
      <c r="AA210" s="4">
        <f>=ROUNDDOWN({0},0)</f>
      </c>
      <c r="AB210" s="5"/>
      <c r="AC210" s="2" t="s">
        <v>132</v>
      </c>
      <c r="AD210" s="4"/>
      <c r="AE210" s="4"/>
      <c r="AF210" s="6">
        <v>63</v>
      </c>
      <c r="AG210" s="6"/>
      <c r="AH210" s="7">
        <v>0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/>
      <c r="AQ210" s="8"/>
      <c r="AR210" s="4">
        <v>167</v>
      </c>
      <c r="AS210" s="8">
        <v>6930.31</v>
      </c>
      <c r="AT210" s="7">
        <v>-1</v>
      </c>
      <c r="AU210" s="7">
        <v>-1</v>
      </c>
      <c r="AV210" s="4"/>
      <c r="AW210" s="8"/>
      <c r="AX210" s="4">
        <v>167</v>
      </c>
      <c r="AY210" s="8">
        <v>6930.31</v>
      </c>
      <c r="AZ210" s="7">
        <v>-1</v>
      </c>
      <c r="BA210" s="7">
        <v>-1</v>
      </c>
      <c r="BB210" s="7"/>
      <c r="BC210" s="4"/>
      <c r="BD210" s="8"/>
      <c r="BE210" s="4">
        <v>167</v>
      </c>
      <c r="BF210" s="8">
        <v>6930.31</v>
      </c>
      <c r="BG210" s="7">
        <v>-1</v>
      </c>
      <c r="BH210" s="7">
        <v>-1</v>
      </c>
      <c r="BI210" s="7"/>
      <c r="BJ210" s="4"/>
      <c r="BK210" s="8"/>
      <c r="BL210" s="2" t="s">
        <v>2773</v>
      </c>
      <c r="BM210" s="7"/>
      <c r="BN210" s="7"/>
      <c r="BO210" s="4"/>
      <c r="BP210" s="8"/>
      <c r="BQ210" s="4">
        <v>5</v>
      </c>
      <c r="BR210" s="8">
        <v>211.2</v>
      </c>
      <c r="BS210" s="7">
        <v>-1</v>
      </c>
      <c r="BT210" s="7">
        <v>-1</v>
      </c>
      <c r="BU210" s="2" t="s">
        <v>558</v>
      </c>
      <c r="BV210" s="2" t="s">
        <v>166</v>
      </c>
      <c r="BW210" s="2" t="s">
        <v>132</v>
      </c>
      <c r="BX210" s="2" t="s">
        <v>2774</v>
      </c>
      <c r="BY210" s="2" t="s">
        <v>142</v>
      </c>
      <c r="BZ210" s="2" t="s">
        <v>132</v>
      </c>
      <c r="CA210" s="4"/>
      <c r="CB210" s="8"/>
      <c r="CC210" s="4">
        <v>9</v>
      </c>
      <c r="CD210" s="8">
        <v>365.53</v>
      </c>
      <c r="CE210" s="7">
        <v>-1</v>
      </c>
      <c r="CF210" s="7">
        <v>-1</v>
      </c>
      <c r="CG210" s="2" t="s">
        <v>140</v>
      </c>
      <c r="CH210" s="2" t="s">
        <v>166</v>
      </c>
      <c r="CI210" s="2" t="s">
        <v>319</v>
      </c>
      <c r="CJ210" s="2" t="s">
        <v>2775</v>
      </c>
      <c r="CK210" s="2" t="s">
        <v>142</v>
      </c>
      <c r="CL210" s="2" t="s">
        <v>132</v>
      </c>
      <c r="CM210" s="4"/>
      <c r="CN210" s="8"/>
      <c r="CO210" s="4">
        <v>18</v>
      </c>
      <c r="CP210" s="8">
        <v>874.55</v>
      </c>
      <c r="CQ210" s="7">
        <v>-1</v>
      </c>
      <c r="CR210" s="7">
        <v>-1</v>
      </c>
      <c r="CS210" s="2" t="s">
        <v>140</v>
      </c>
      <c r="CT210" s="2" t="s">
        <v>166</v>
      </c>
      <c r="CU210" s="2" t="s">
        <v>400</v>
      </c>
      <c r="CV210" s="2" t="s">
        <v>1802</v>
      </c>
      <c r="CW210" s="2" t="s">
        <v>142</v>
      </c>
      <c r="CX210" s="2" t="s">
        <v>132</v>
      </c>
      <c r="CY210" s="4"/>
      <c r="CZ210" s="8"/>
      <c r="DA210" s="4">
        <v>29</v>
      </c>
      <c r="DB210" s="8">
        <v>1320.08</v>
      </c>
      <c r="DC210" s="7">
        <v>-1</v>
      </c>
      <c r="DD210" s="7">
        <v>-1</v>
      </c>
      <c r="DE210" s="2" t="s">
        <v>140</v>
      </c>
      <c r="DF210" s="2" t="s">
        <v>166</v>
      </c>
      <c r="DG210" s="2" t="s">
        <v>933</v>
      </c>
      <c r="DH210" s="2" t="s">
        <v>1670</v>
      </c>
      <c r="DI210" s="2" t="s">
        <v>142</v>
      </c>
      <c r="DJ210" s="2" t="s">
        <v>132</v>
      </c>
      <c r="DK210" s="4"/>
      <c r="DL210" s="8"/>
      <c r="DM210" s="4">
        <v>21</v>
      </c>
      <c r="DN210" s="8">
        <v>927.15</v>
      </c>
      <c r="DO210" s="7">
        <v>-1</v>
      </c>
      <c r="DP210" s="7">
        <v>-1</v>
      </c>
      <c r="DQ210" s="2" t="s">
        <v>140</v>
      </c>
      <c r="DR210" s="2" t="s">
        <v>166</v>
      </c>
      <c r="DS210" s="2" t="s">
        <v>319</v>
      </c>
      <c r="DT210" s="2" t="s">
        <v>2208</v>
      </c>
      <c r="DU210" s="2" t="s">
        <v>142</v>
      </c>
      <c r="DV210" s="2" t="s">
        <v>132</v>
      </c>
      <c r="DW210" s="4"/>
      <c r="DX210" s="8"/>
      <c r="DY210" s="4">
        <v>38</v>
      </c>
      <c r="DZ210" s="8">
        <v>1189.9</v>
      </c>
      <c r="EA210" s="7">
        <v>-1</v>
      </c>
      <c r="EB210" s="7">
        <v>-1</v>
      </c>
      <c r="EC210" s="2" t="s">
        <v>140</v>
      </c>
      <c r="ED210" s="2" t="s">
        <v>166</v>
      </c>
      <c r="EE210" s="2" t="s">
        <v>2365</v>
      </c>
      <c r="EF210" s="2" t="s">
        <v>1802</v>
      </c>
      <c r="EG210" s="2" t="s">
        <v>142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140</v>
      </c>
      <c r="EP210" s="2" t="s">
        <v>166</v>
      </c>
      <c r="EQ210" s="2" t="s">
        <v>1983</v>
      </c>
      <c r="ER210" s="2" t="s">
        <v>2776</v>
      </c>
      <c r="ES210" s="2" t="s">
        <v>142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140</v>
      </c>
      <c r="FB210" s="2" t="s">
        <v>166</v>
      </c>
      <c r="FC210" s="2" t="s">
        <v>1723</v>
      </c>
      <c r="FD210" s="2" t="s">
        <v>2222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140</v>
      </c>
      <c r="FN210" s="2" t="s">
        <v>166</v>
      </c>
      <c r="FO210" s="2" t="s">
        <v>329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178</v>
      </c>
      <c r="FZ210" s="2" t="s">
        <v>166</v>
      </c>
      <c r="GA210" s="2" t="s">
        <v>132</v>
      </c>
      <c r="GB210" s="2" t="s">
        <v>132</v>
      </c>
      <c r="GC210" s="2" t="s">
        <v>142</v>
      </c>
      <c r="GD210" s="2" t="s">
        <v>132</v>
      </c>
      <c r="GE210" s="4"/>
      <c r="GF210" s="8"/>
      <c r="GG210" s="4">
        <v>4</v>
      </c>
      <c r="GH210" s="8">
        <v>182.08</v>
      </c>
      <c r="GI210" s="7">
        <v>-1</v>
      </c>
      <c r="GJ210" s="7">
        <v>-1</v>
      </c>
      <c r="GK210" s="2" t="s">
        <v>140</v>
      </c>
      <c r="GL210" s="2" t="s">
        <v>166</v>
      </c>
      <c r="GM210" s="2" t="s">
        <v>1423</v>
      </c>
      <c r="GN210" s="2" t="s">
        <v>1499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178</v>
      </c>
      <c r="GX210" s="2" t="s">
        <v>166</v>
      </c>
      <c r="GY210" s="2" t="s">
        <v>132</v>
      </c>
      <c r="GZ210" s="2" t="s">
        <v>132</v>
      </c>
      <c r="HA210" s="2" t="s">
        <v>142</v>
      </c>
      <c r="HB210" s="2" t="s">
        <v>132</v>
      </c>
      <c r="HC210" s="4"/>
      <c r="HD210" s="8"/>
      <c r="HE210" s="4">
        <v>11</v>
      </c>
      <c r="HF210" s="8">
        <v>500.72</v>
      </c>
      <c r="HG210" s="7">
        <v>-1</v>
      </c>
      <c r="HH210" s="7">
        <v>-1</v>
      </c>
      <c r="HI210" s="2" t="s">
        <v>140</v>
      </c>
      <c r="HJ210" s="2" t="s">
        <v>166</v>
      </c>
      <c r="HK210" s="2" t="s">
        <v>1481</v>
      </c>
      <c r="HL210" s="2" t="s">
        <v>1861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165</v>
      </c>
      <c r="HV210" s="2" t="s">
        <v>166</v>
      </c>
      <c r="HW210" s="2" t="s">
        <v>132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>
        <v>14</v>
      </c>
      <c r="ID210" s="8">
        <v>615.3</v>
      </c>
      <c r="IE210" s="7">
        <v>-1</v>
      </c>
      <c r="IF210" s="7">
        <v>-1</v>
      </c>
      <c r="IG210" s="2" t="s">
        <v>140</v>
      </c>
      <c r="IH210" s="2" t="s">
        <v>166</v>
      </c>
      <c r="II210" s="2" t="s">
        <v>1288</v>
      </c>
      <c r="IJ210" s="2" t="s">
        <v>1289</v>
      </c>
      <c r="IK210" s="2" t="s">
        <v>142</v>
      </c>
      <c r="IL210" s="2" t="s">
        <v>132</v>
      </c>
      <c r="IM210" s="4"/>
      <c r="IN210" s="8"/>
      <c r="IO210" s="4">
        <v>3</v>
      </c>
      <c r="IP210" s="8">
        <v>142.38</v>
      </c>
      <c r="IQ210" s="7">
        <v>-1</v>
      </c>
      <c r="IR210" s="7">
        <v>-1</v>
      </c>
      <c r="IS210" s="2" t="s">
        <v>140</v>
      </c>
      <c r="IT210" s="2" t="s">
        <v>166</v>
      </c>
      <c r="IU210" s="2" t="s">
        <v>614</v>
      </c>
      <c r="IV210" s="2" t="s">
        <v>2392</v>
      </c>
      <c r="IW210" s="2" t="s">
        <v>142</v>
      </c>
      <c r="IX210" s="2" t="s">
        <v>132</v>
      </c>
      <c r="IY210" s="4"/>
      <c r="IZ210" s="8"/>
      <c r="JA210" s="4">
        <v>6</v>
      </c>
      <c r="JB210" s="8">
        <v>276.9</v>
      </c>
      <c r="JC210" s="7">
        <v>-1</v>
      </c>
      <c r="JD210" s="7">
        <v>-1</v>
      </c>
      <c r="JE210" s="2" t="s">
        <v>140</v>
      </c>
      <c r="JF210" s="2" t="s">
        <v>166</v>
      </c>
      <c r="JG210" s="2" t="s">
        <v>2777</v>
      </c>
      <c r="JH210" s="2" t="s">
        <v>213</v>
      </c>
      <c r="JI210" s="2" t="s">
        <v>142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140</v>
      </c>
      <c r="JR210" s="2" t="s">
        <v>166</v>
      </c>
      <c r="JS210" s="2" t="s">
        <v>341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140</v>
      </c>
      <c r="KD210" s="2" t="s">
        <v>166</v>
      </c>
      <c r="KE210" s="2" t="s">
        <v>400</v>
      </c>
      <c r="KF210" s="2" t="s">
        <v>415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140</v>
      </c>
      <c r="KP210" s="2" t="s">
        <v>166</v>
      </c>
      <c r="KQ210" s="2" t="s">
        <v>575</v>
      </c>
      <c r="KR210" s="2" t="s">
        <v>473</v>
      </c>
      <c r="KS210" s="2" t="s">
        <v>142</v>
      </c>
      <c r="KT210" s="2" t="s">
        <v>132</v>
      </c>
      <c r="KU210" s="4"/>
      <c r="KV210" s="8"/>
      <c r="KW210" s="4">
        <v>9</v>
      </c>
      <c r="KX210" s="8">
        <v>324.52</v>
      </c>
      <c r="KY210" s="7">
        <v>-1</v>
      </c>
      <c r="KZ210" s="7">
        <v>-1</v>
      </c>
      <c r="LA210" s="2" t="s">
        <v>140</v>
      </c>
      <c r="LB210" s="2" t="s">
        <v>166</v>
      </c>
      <c r="LC210" s="2" t="s">
        <v>2778</v>
      </c>
      <c r="LD210" s="2" t="s">
        <v>1288</v>
      </c>
      <c r="LE210" s="2" t="s">
        <v>183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178</v>
      </c>
      <c r="LN210" s="2" t="s">
        <v>166</v>
      </c>
      <c r="LO210" s="2" t="s">
        <v>1430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159</v>
      </c>
      <c r="ML210" s="2" t="s">
        <v>166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178</v>
      </c>
      <c r="NV210" s="2" t="s">
        <v>166</v>
      </c>
      <c r="NW210" s="2" t="s">
        <v>132</v>
      </c>
      <c r="NX210" s="2" t="s">
        <v>132</v>
      </c>
      <c r="NY210" s="2" t="s">
        <v>142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132</v>
      </c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181</v>
      </c>
      <c r="PF210" s="2" t="s">
        <v>166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178</v>
      </c>
      <c r="PR210" s="2" t="s">
        <v>166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140</v>
      </c>
      <c r="RB210" s="2" t="s">
        <v>166</v>
      </c>
      <c r="RC210" s="2" t="s">
        <v>957</v>
      </c>
      <c r="RD210" s="2" t="s">
        <v>2188</v>
      </c>
      <c r="RE210" s="2" t="s">
        <v>142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178</v>
      </c>
      <c r="RN210" s="2" t="s">
        <v>166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2779</v>
      </c>
      <c r="B211" s="2" t="s">
        <v>121</v>
      </c>
      <c r="C211" s="2" t="s">
        <v>122</v>
      </c>
      <c r="D211" s="2" t="s">
        <v>2745</v>
      </c>
      <c r="E211" s="2" t="s">
        <v>2746</v>
      </c>
      <c r="F211" s="2" t="s">
        <v>2780</v>
      </c>
      <c r="G211" s="2" t="s">
        <v>2780</v>
      </c>
      <c r="H211" s="2" t="s">
        <v>2780</v>
      </c>
      <c r="I211" s="2" t="s">
        <v>2781</v>
      </c>
      <c r="J211" s="2" t="s">
        <v>127</v>
      </c>
      <c r="K211" s="2" t="s">
        <v>1078</v>
      </c>
      <c r="L211" s="3">
        <v>25.71</v>
      </c>
      <c r="M211" s="3">
        <v>27</v>
      </c>
      <c r="N211" s="3">
        <v>59.99</v>
      </c>
      <c r="O211" s="2" t="s">
        <v>421</v>
      </c>
      <c r="P211" s="2" t="s">
        <v>422</v>
      </c>
      <c r="Q211" s="2" t="s">
        <v>131</v>
      </c>
      <c r="R211" s="2" t="s">
        <v>132</v>
      </c>
      <c r="S211" s="2" t="s">
        <v>2782</v>
      </c>
      <c r="T211" s="2" t="s">
        <v>132</v>
      </c>
      <c r="U211" s="2" t="s">
        <v>315</v>
      </c>
      <c r="V211" s="2" t="s">
        <v>440</v>
      </c>
      <c r="W211" s="2" t="s">
        <v>187</v>
      </c>
      <c r="X211" s="2" t="s">
        <v>136</v>
      </c>
      <c r="Y211" s="2" t="s">
        <v>1244</v>
      </c>
      <c r="Z211" s="4"/>
      <c r="AA211" s="4">
        <f>=ROUNDDOWN({0},0)</f>
      </c>
      <c r="AB211" s="5"/>
      <c r="AC211" s="2" t="s">
        <v>132</v>
      </c>
      <c r="AD211" s="4"/>
      <c r="AE211" s="4"/>
      <c r="AF211" s="6">
        <v>63</v>
      </c>
      <c r="AG211" s="6"/>
      <c r="AH211" s="7">
        <v>0.6986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>
        <v>166</v>
      </c>
      <c r="AS211" s="8">
        <v>4360.85</v>
      </c>
      <c r="AT211" s="7">
        <v>-1</v>
      </c>
      <c r="AU211" s="7">
        <v>-1</v>
      </c>
      <c r="AV211" s="4"/>
      <c r="AW211" s="8"/>
      <c r="AX211" s="4">
        <v>166</v>
      </c>
      <c r="AY211" s="8">
        <v>4360.85</v>
      </c>
      <c r="AZ211" s="7">
        <v>-1</v>
      </c>
      <c r="BA211" s="7">
        <v>-1</v>
      </c>
      <c r="BB211" s="7"/>
      <c r="BC211" s="4"/>
      <c r="BD211" s="8"/>
      <c r="BE211" s="4">
        <v>166</v>
      </c>
      <c r="BF211" s="8">
        <v>4360.85</v>
      </c>
      <c r="BG211" s="7">
        <v>-1</v>
      </c>
      <c r="BH211" s="7">
        <v>-1</v>
      </c>
      <c r="BI211" s="7"/>
      <c r="BJ211" s="4"/>
      <c r="BK211" s="8"/>
      <c r="BL211" s="2" t="s">
        <v>2783</v>
      </c>
      <c r="BM211" s="7"/>
      <c r="BN211" s="7"/>
      <c r="BO211" s="4"/>
      <c r="BP211" s="8"/>
      <c r="BQ211" s="4"/>
      <c r="BR211" s="8"/>
      <c r="BS211" s="7"/>
      <c r="BT211" s="7"/>
      <c r="BU211" s="2" t="s">
        <v>159</v>
      </c>
      <c r="BV211" s="2" t="s">
        <v>166</v>
      </c>
      <c r="BW211" s="2" t="s">
        <v>132</v>
      </c>
      <c r="BX211" s="2" t="s">
        <v>132</v>
      </c>
      <c r="BY211" s="2" t="s">
        <v>142</v>
      </c>
      <c r="BZ211" s="2" t="s">
        <v>132</v>
      </c>
      <c r="CA211" s="4"/>
      <c r="CB211" s="8"/>
      <c r="CC211" s="4">
        <v>30</v>
      </c>
      <c r="CD211" s="8">
        <v>673.41</v>
      </c>
      <c r="CE211" s="7">
        <v>-1</v>
      </c>
      <c r="CF211" s="7">
        <v>-1</v>
      </c>
      <c r="CG211" s="2" t="s">
        <v>140</v>
      </c>
      <c r="CH211" s="2" t="s">
        <v>166</v>
      </c>
      <c r="CI211" s="2" t="s">
        <v>1384</v>
      </c>
      <c r="CJ211" s="2" t="s">
        <v>210</v>
      </c>
      <c r="CK211" s="2" t="s">
        <v>183</v>
      </c>
      <c r="CL211" s="2" t="s">
        <v>132</v>
      </c>
      <c r="CM211" s="4"/>
      <c r="CN211" s="8"/>
      <c r="CO211" s="4">
        <v>16</v>
      </c>
      <c r="CP211" s="8">
        <v>505.7</v>
      </c>
      <c r="CQ211" s="7">
        <v>-1</v>
      </c>
      <c r="CR211" s="7">
        <v>-1</v>
      </c>
      <c r="CS211" s="2" t="s">
        <v>140</v>
      </c>
      <c r="CT211" s="2" t="s">
        <v>166</v>
      </c>
      <c r="CU211" s="2" t="s">
        <v>1244</v>
      </c>
      <c r="CV211" s="2" t="s">
        <v>2784</v>
      </c>
      <c r="CW211" s="2" t="s">
        <v>142</v>
      </c>
      <c r="CX211" s="2" t="s">
        <v>132</v>
      </c>
      <c r="CY211" s="4"/>
      <c r="CZ211" s="8"/>
      <c r="DA211" s="4">
        <v>6</v>
      </c>
      <c r="DB211" s="8">
        <v>170.1</v>
      </c>
      <c r="DC211" s="7">
        <v>-1</v>
      </c>
      <c r="DD211" s="7">
        <v>-1</v>
      </c>
      <c r="DE211" s="2" t="s">
        <v>140</v>
      </c>
      <c r="DF211" s="2" t="s">
        <v>166</v>
      </c>
      <c r="DG211" s="2" t="s">
        <v>373</v>
      </c>
      <c r="DH211" s="2" t="s">
        <v>719</v>
      </c>
      <c r="DI211" s="2" t="s">
        <v>142</v>
      </c>
      <c r="DJ211" s="2" t="s">
        <v>132</v>
      </c>
      <c r="DK211" s="4"/>
      <c r="DL211" s="8"/>
      <c r="DM211" s="4">
        <v>30</v>
      </c>
      <c r="DN211" s="8">
        <v>848.4</v>
      </c>
      <c r="DO211" s="7">
        <v>-1</v>
      </c>
      <c r="DP211" s="7">
        <v>-1</v>
      </c>
      <c r="DQ211" s="2" t="s">
        <v>140</v>
      </c>
      <c r="DR211" s="2" t="s">
        <v>166</v>
      </c>
      <c r="DS211" s="2" t="s">
        <v>776</v>
      </c>
      <c r="DT211" s="2" t="s">
        <v>1401</v>
      </c>
      <c r="DU211" s="2" t="s">
        <v>142</v>
      </c>
      <c r="DV211" s="2" t="s">
        <v>132</v>
      </c>
      <c r="DW211" s="4"/>
      <c r="DX211" s="8"/>
      <c r="DY211" s="4">
        <v>14</v>
      </c>
      <c r="DZ211" s="8">
        <v>279.18</v>
      </c>
      <c r="EA211" s="7">
        <v>-1</v>
      </c>
      <c r="EB211" s="7">
        <v>-1</v>
      </c>
      <c r="EC211" s="2" t="s">
        <v>140</v>
      </c>
      <c r="ED211" s="2" t="s">
        <v>166</v>
      </c>
      <c r="EE211" s="2" t="s">
        <v>2485</v>
      </c>
      <c r="EF211" s="2" t="s">
        <v>252</v>
      </c>
      <c r="EG211" s="2" t="s">
        <v>142</v>
      </c>
      <c r="EH211" s="2" t="s">
        <v>132</v>
      </c>
      <c r="EI211" s="4"/>
      <c r="EJ211" s="8"/>
      <c r="EK211" s="4">
        <v>4</v>
      </c>
      <c r="EL211" s="8">
        <v>118.8</v>
      </c>
      <c r="EM211" s="7">
        <v>-1</v>
      </c>
      <c r="EN211" s="7">
        <v>-1</v>
      </c>
      <c r="EO211" s="2" t="s">
        <v>140</v>
      </c>
      <c r="EP211" s="2" t="s">
        <v>166</v>
      </c>
      <c r="EQ211" s="2" t="s">
        <v>261</v>
      </c>
      <c r="ER211" s="2" t="s">
        <v>374</v>
      </c>
      <c r="ES211" s="2" t="s">
        <v>142</v>
      </c>
      <c r="ET211" s="2" t="s">
        <v>132</v>
      </c>
      <c r="EU211" s="4"/>
      <c r="EV211" s="8"/>
      <c r="EW211" s="4">
        <v>21</v>
      </c>
      <c r="EX211" s="8">
        <v>595.35</v>
      </c>
      <c r="EY211" s="7">
        <v>-1</v>
      </c>
      <c r="EZ211" s="7">
        <v>-1</v>
      </c>
      <c r="FA211" s="2" t="s">
        <v>140</v>
      </c>
      <c r="FB211" s="2" t="s">
        <v>166</v>
      </c>
      <c r="FC211" s="2" t="s">
        <v>154</v>
      </c>
      <c r="FD211" s="2" t="s">
        <v>257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178</v>
      </c>
      <c r="FN211" s="2" t="s">
        <v>166</v>
      </c>
      <c r="FO211" s="2" t="s">
        <v>132</v>
      </c>
      <c r="FP211" s="2" t="s">
        <v>132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178</v>
      </c>
      <c r="FZ211" s="2" t="s">
        <v>166</v>
      </c>
      <c r="GA211" s="2" t="s">
        <v>132</v>
      </c>
      <c r="GB211" s="2" t="s">
        <v>132</v>
      </c>
      <c r="GC211" s="2" t="s">
        <v>142</v>
      </c>
      <c r="GD211" s="2" t="s">
        <v>132</v>
      </c>
      <c r="GE211" s="4"/>
      <c r="GF211" s="8"/>
      <c r="GG211" s="4">
        <v>11</v>
      </c>
      <c r="GH211" s="8">
        <v>311.85</v>
      </c>
      <c r="GI211" s="7">
        <v>-1</v>
      </c>
      <c r="GJ211" s="7">
        <v>-1</v>
      </c>
      <c r="GK211" s="2" t="s">
        <v>140</v>
      </c>
      <c r="GL211" s="2" t="s">
        <v>166</v>
      </c>
      <c r="GM211" s="2" t="s">
        <v>205</v>
      </c>
      <c r="GN211" s="2" t="s">
        <v>336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178</v>
      </c>
      <c r="GX211" s="2" t="s">
        <v>166</v>
      </c>
      <c r="GY211" s="2" t="s">
        <v>132</v>
      </c>
      <c r="GZ211" s="2" t="s">
        <v>132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181</v>
      </c>
      <c r="HJ211" s="2" t="s">
        <v>166</v>
      </c>
      <c r="HK211" s="2" t="s">
        <v>132</v>
      </c>
      <c r="HL211" s="2" t="s">
        <v>132</v>
      </c>
      <c r="HM211" s="2" t="s">
        <v>142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178</v>
      </c>
      <c r="HV211" s="2" t="s">
        <v>166</v>
      </c>
      <c r="HW211" s="2" t="s">
        <v>132</v>
      </c>
      <c r="HX211" s="2" t="s">
        <v>132</v>
      </c>
      <c r="HY211" s="2" t="s">
        <v>142</v>
      </c>
      <c r="HZ211" s="2" t="s">
        <v>132</v>
      </c>
      <c r="IA211" s="4"/>
      <c r="IB211" s="8"/>
      <c r="IC211" s="4">
        <v>12</v>
      </c>
      <c r="ID211" s="8">
        <v>324</v>
      </c>
      <c r="IE211" s="7">
        <v>-1</v>
      </c>
      <c r="IF211" s="7">
        <v>-1</v>
      </c>
      <c r="IG211" s="2" t="s">
        <v>140</v>
      </c>
      <c r="IH211" s="2" t="s">
        <v>166</v>
      </c>
      <c r="II211" s="2" t="s">
        <v>780</v>
      </c>
      <c r="IJ211" s="2" t="s">
        <v>2662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178</v>
      </c>
      <c r="IT211" s="2" t="s">
        <v>166</v>
      </c>
      <c r="IU211" s="2" t="s">
        <v>132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178</v>
      </c>
      <c r="JF211" s="2" t="s">
        <v>166</v>
      </c>
      <c r="JG211" s="2" t="s">
        <v>132</v>
      </c>
      <c r="JH211" s="2" t="s">
        <v>132</v>
      </c>
      <c r="JI211" s="2" t="s">
        <v>142</v>
      </c>
      <c r="JJ211" s="2" t="s">
        <v>132</v>
      </c>
      <c r="JK211" s="4"/>
      <c r="JL211" s="8"/>
      <c r="JM211" s="4">
        <v>1</v>
      </c>
      <c r="JN211" s="8">
        <v>29.16</v>
      </c>
      <c r="JO211" s="7">
        <v>-1</v>
      </c>
      <c r="JP211" s="7">
        <v>-1</v>
      </c>
      <c r="JQ211" s="2" t="s">
        <v>140</v>
      </c>
      <c r="JR211" s="2" t="s">
        <v>166</v>
      </c>
      <c r="JS211" s="2" t="s">
        <v>750</v>
      </c>
      <c r="JT211" s="2" t="s">
        <v>429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140</v>
      </c>
      <c r="KD211" s="2" t="s">
        <v>166</v>
      </c>
      <c r="KE211" s="2" t="s">
        <v>1374</v>
      </c>
      <c r="KF211" s="2" t="s">
        <v>132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140</v>
      </c>
      <c r="KP211" s="2" t="s">
        <v>166</v>
      </c>
      <c r="KQ211" s="2" t="s">
        <v>575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>
        <v>21</v>
      </c>
      <c r="KX211" s="8">
        <v>504.9</v>
      </c>
      <c r="KY211" s="7">
        <v>-1</v>
      </c>
      <c r="KZ211" s="7">
        <v>-1</v>
      </c>
      <c r="LA211" s="2" t="s">
        <v>140</v>
      </c>
      <c r="LB211" s="2" t="s">
        <v>166</v>
      </c>
      <c r="LC211" s="2" t="s">
        <v>273</v>
      </c>
      <c r="LD211" s="2" t="s">
        <v>1337</v>
      </c>
      <c r="LE211" s="2" t="s">
        <v>183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178</v>
      </c>
      <c r="LN211" s="2" t="s">
        <v>166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178</v>
      </c>
      <c r="LZ211" s="2" t="s">
        <v>166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159</v>
      </c>
      <c r="ML211" s="2" t="s">
        <v>166</v>
      </c>
      <c r="MM211" s="2" t="s">
        <v>132</v>
      </c>
      <c r="MN211" s="2" t="s">
        <v>132</v>
      </c>
      <c r="MO211" s="2" t="s">
        <v>142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178</v>
      </c>
      <c r="NV211" s="2" t="s">
        <v>166</v>
      </c>
      <c r="NW211" s="2" t="s">
        <v>132</v>
      </c>
      <c r="NX211" s="2" t="s">
        <v>132</v>
      </c>
      <c r="NY211" s="2" t="s">
        <v>142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181</v>
      </c>
      <c r="OT211" s="2" t="s">
        <v>166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181</v>
      </c>
      <c r="PF211" s="2" t="s">
        <v>166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178</v>
      </c>
      <c r="PR211" s="2" t="s">
        <v>166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178</v>
      </c>
      <c r="RB211" s="2" t="s">
        <v>166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178</v>
      </c>
      <c r="RN211" s="2" t="s">
        <v>166</v>
      </c>
      <c r="RO211" s="2" t="s">
        <v>132</v>
      </c>
      <c r="RP211" s="2" t="s">
        <v>132</v>
      </c>
      <c r="RQ211" s="2" t="s">
        <v>142</v>
      </c>
      <c r="RR211" s="2" t="s">
        <v>132</v>
      </c>
    </row>
    <row r="212">
      <c r="A212" s="2" t="s">
        <v>2785</v>
      </c>
      <c r="B212" s="2" t="s">
        <v>121</v>
      </c>
      <c r="C212" s="2" t="s">
        <v>122</v>
      </c>
      <c r="D212" s="2" t="s">
        <v>2745</v>
      </c>
      <c r="E212" s="2" t="s">
        <v>1068</v>
      </c>
      <c r="F212" s="2" t="s">
        <v>2786</v>
      </c>
      <c r="G212" s="2" t="s">
        <v>132</v>
      </c>
      <c r="H212" s="2" t="s">
        <v>132</v>
      </c>
      <c r="I212" s="2" t="s">
        <v>132</v>
      </c>
      <c r="J212" s="2" t="s">
        <v>2787</v>
      </c>
      <c r="K212" s="2" t="s">
        <v>281</v>
      </c>
      <c r="L212" s="3"/>
      <c r="M212" s="3"/>
      <c r="N212" s="3"/>
      <c r="O212" s="2" t="s">
        <v>421</v>
      </c>
      <c r="P212" s="2" t="s">
        <v>132</v>
      </c>
      <c r="Q212" s="2" t="s">
        <v>132</v>
      </c>
      <c r="R212" s="2" t="s">
        <v>18</v>
      </c>
      <c r="S212" s="2" t="s">
        <v>132</v>
      </c>
      <c r="T212" s="2" t="s">
        <v>132</v>
      </c>
      <c r="U212" s="2" t="s">
        <v>132</v>
      </c>
      <c r="V212" s="2" t="s">
        <v>132</v>
      </c>
      <c r="W212" s="2" t="s">
        <v>132</v>
      </c>
      <c r="X212" s="2" t="s">
        <v>132</v>
      </c>
      <c r="Y212" s="2" t="s">
        <v>132</v>
      </c>
      <c r="Z212" s="4"/>
      <c r="AA212" s="4">
        <f>=ROUNDDOWN({0},0)</f>
      </c>
      <c r="AB212" s="5"/>
      <c r="AC212" s="2" t="s">
        <v>132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132</v>
      </c>
      <c r="BV212" s="2" t="s">
        <v>132</v>
      </c>
      <c r="BW212" s="2" t="s">
        <v>132</v>
      </c>
      <c r="BX212" s="2" t="s">
        <v>132</v>
      </c>
      <c r="BY212" s="2" t="s">
        <v>132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132</v>
      </c>
      <c r="CH212" s="2" t="s">
        <v>132</v>
      </c>
      <c r="CI212" s="2" t="s">
        <v>132</v>
      </c>
      <c r="CJ212" s="2" t="s">
        <v>132</v>
      </c>
      <c r="CK212" s="2" t="s">
        <v>132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132</v>
      </c>
      <c r="CT212" s="2" t="s">
        <v>132</v>
      </c>
      <c r="CU212" s="2" t="s">
        <v>132</v>
      </c>
      <c r="CV212" s="2" t="s">
        <v>132</v>
      </c>
      <c r="CW212" s="2" t="s">
        <v>132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132</v>
      </c>
      <c r="DF212" s="2" t="s">
        <v>132</v>
      </c>
      <c r="DG212" s="2" t="s">
        <v>132</v>
      </c>
      <c r="DH212" s="2" t="s">
        <v>132</v>
      </c>
      <c r="DI212" s="2" t="s">
        <v>132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132</v>
      </c>
      <c r="DR212" s="2" t="s">
        <v>132</v>
      </c>
      <c r="DS212" s="2" t="s">
        <v>132</v>
      </c>
      <c r="DT212" s="2" t="s">
        <v>132</v>
      </c>
      <c r="DU212" s="2" t="s">
        <v>132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132</v>
      </c>
      <c r="ED212" s="2" t="s">
        <v>132</v>
      </c>
      <c r="EE212" s="2" t="s">
        <v>132</v>
      </c>
      <c r="EF212" s="2" t="s">
        <v>132</v>
      </c>
      <c r="EG212" s="2" t="s">
        <v>132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132</v>
      </c>
      <c r="EP212" s="2" t="s">
        <v>132</v>
      </c>
      <c r="EQ212" s="2" t="s">
        <v>132</v>
      </c>
      <c r="ER212" s="2" t="s">
        <v>132</v>
      </c>
      <c r="ES212" s="2" t="s">
        <v>132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132</v>
      </c>
      <c r="FB212" s="2" t="s">
        <v>132</v>
      </c>
      <c r="FC212" s="2" t="s">
        <v>132</v>
      </c>
      <c r="FD212" s="2" t="s">
        <v>132</v>
      </c>
      <c r="FE212" s="2" t="s">
        <v>132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132</v>
      </c>
      <c r="FN212" s="2" t="s">
        <v>132</v>
      </c>
      <c r="FO212" s="2" t="s">
        <v>132</v>
      </c>
      <c r="FP212" s="2" t="s">
        <v>132</v>
      </c>
      <c r="FQ212" s="2" t="s">
        <v>132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132</v>
      </c>
      <c r="FZ212" s="2" t="s">
        <v>132</v>
      </c>
      <c r="GA212" s="2" t="s">
        <v>132</v>
      </c>
      <c r="GB212" s="2" t="s">
        <v>132</v>
      </c>
      <c r="GC212" s="2" t="s">
        <v>132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132</v>
      </c>
      <c r="GL212" s="2" t="s">
        <v>132</v>
      </c>
      <c r="GM212" s="2" t="s">
        <v>132</v>
      </c>
      <c r="GN212" s="2" t="s">
        <v>132</v>
      </c>
      <c r="GO212" s="2" t="s">
        <v>132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132</v>
      </c>
      <c r="HJ212" s="2" t="s">
        <v>132</v>
      </c>
      <c r="HK212" s="2" t="s">
        <v>132</v>
      </c>
      <c r="HL212" s="2" t="s">
        <v>132</v>
      </c>
      <c r="HM212" s="2" t="s">
        <v>132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132</v>
      </c>
      <c r="HV212" s="2" t="s">
        <v>132</v>
      </c>
      <c r="HW212" s="2" t="s">
        <v>132</v>
      </c>
      <c r="HX212" s="2" t="s">
        <v>132</v>
      </c>
      <c r="HY212" s="2" t="s">
        <v>132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132</v>
      </c>
      <c r="IH212" s="2" t="s">
        <v>132</v>
      </c>
      <c r="II212" s="2" t="s">
        <v>132</v>
      </c>
      <c r="IJ212" s="2" t="s">
        <v>132</v>
      </c>
      <c r="IK212" s="2" t="s">
        <v>132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132</v>
      </c>
      <c r="IT212" s="2" t="s">
        <v>132</v>
      </c>
      <c r="IU212" s="2" t="s">
        <v>132</v>
      </c>
      <c r="IV212" s="2" t="s">
        <v>132</v>
      </c>
      <c r="IW212" s="2" t="s">
        <v>132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132</v>
      </c>
      <c r="JR212" s="2" t="s">
        <v>132</v>
      </c>
      <c r="JS212" s="2" t="s">
        <v>132</v>
      </c>
      <c r="JT212" s="2" t="s">
        <v>132</v>
      </c>
      <c r="JU212" s="2" t="s">
        <v>132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132</v>
      </c>
      <c r="KD212" s="2" t="s">
        <v>132</v>
      </c>
      <c r="KE212" s="2" t="s">
        <v>132</v>
      </c>
      <c r="KF212" s="2" t="s">
        <v>132</v>
      </c>
      <c r="KG212" s="2" t="s">
        <v>132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132</v>
      </c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132</v>
      </c>
      <c r="PR212" s="2" t="s">
        <v>132</v>
      </c>
      <c r="PS212" s="2" t="s">
        <v>132</v>
      </c>
      <c r="PT212" s="2" t="s">
        <v>132</v>
      </c>
      <c r="PU212" s="2" t="s">
        <v>132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132</v>
      </c>
      <c r="RB212" s="2" t="s">
        <v>132</v>
      </c>
      <c r="RC212" s="2" t="s">
        <v>132</v>
      </c>
      <c r="RD212" s="2" t="s">
        <v>132</v>
      </c>
      <c r="RE212" s="2" t="s">
        <v>132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132</v>
      </c>
      <c r="RN212" s="2" t="s">
        <v>132</v>
      </c>
      <c r="RO212" s="2" t="s">
        <v>132</v>
      </c>
      <c r="RP212" s="2" t="s">
        <v>132</v>
      </c>
      <c r="RQ212" s="2" t="s">
        <v>132</v>
      </c>
      <c r="RR212" s="2" t="s">
        <v>132</v>
      </c>
    </row>
    <row r="213">
      <c r="A213" s="2" t="s">
        <v>2788</v>
      </c>
      <c r="B213" s="2" t="s">
        <v>121</v>
      </c>
      <c r="C213" s="2" t="s">
        <v>122</v>
      </c>
      <c r="D213" s="2" t="s">
        <v>2789</v>
      </c>
      <c r="E213" s="2" t="s">
        <v>2790</v>
      </c>
      <c r="F213" s="2" t="s">
        <v>2791</v>
      </c>
      <c r="G213" s="2" t="s">
        <v>2792</v>
      </c>
      <c r="H213" s="2" t="s">
        <v>2793</v>
      </c>
      <c r="I213" s="2" t="s">
        <v>2794</v>
      </c>
      <c r="J213" s="2" t="s">
        <v>127</v>
      </c>
      <c r="K213" s="2" t="s">
        <v>555</v>
      </c>
      <c r="L213" s="3">
        <v>34.24</v>
      </c>
      <c r="M213" s="3">
        <v>35.95</v>
      </c>
      <c r="N213" s="3">
        <v>69.69</v>
      </c>
      <c r="O213" s="2" t="s">
        <v>129</v>
      </c>
      <c r="P213" s="2" t="s">
        <v>348</v>
      </c>
      <c r="Q213" s="2" t="s">
        <v>131</v>
      </c>
      <c r="R213" s="2" t="s">
        <v>132</v>
      </c>
      <c r="S213" s="2" t="s">
        <v>2795</v>
      </c>
      <c r="T213" s="2" t="s">
        <v>132</v>
      </c>
      <c r="U213" s="2" t="s">
        <v>315</v>
      </c>
      <c r="V213" s="2" t="s">
        <v>2667</v>
      </c>
      <c r="W213" s="2" t="s">
        <v>136</v>
      </c>
      <c r="X213" s="2" t="s">
        <v>132</v>
      </c>
      <c r="Y213" s="2" t="s">
        <v>2119</v>
      </c>
      <c r="Z213" s="4">
        <v>149</v>
      </c>
      <c r="AA213" s="4">
        <f>=ROUNDDOWN(24.8333333333333,0)</f>
      </c>
      <c r="AB213" s="5">
        <v>6</v>
      </c>
      <c r="AC213" s="2" t="s">
        <v>132</v>
      </c>
      <c r="AD213" s="4"/>
      <c r="AE213" s="4"/>
      <c r="AF213" s="6">
        <v>65</v>
      </c>
      <c r="AG213" s="6"/>
      <c r="AH213" s="7">
        <v>0.8849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415</v>
      </c>
      <c r="AQ213" s="8">
        <v>17009.83</v>
      </c>
      <c r="AR213" s="4">
        <v>763</v>
      </c>
      <c r="AS213" s="8">
        <v>32788.74</v>
      </c>
      <c r="AT213" s="7">
        <v>-0.4561</v>
      </c>
      <c r="AU213" s="7">
        <v>-0.4812</v>
      </c>
      <c r="AV213" s="4">
        <v>415</v>
      </c>
      <c r="AW213" s="8">
        <v>17009.83</v>
      </c>
      <c r="AX213" s="4">
        <v>763</v>
      </c>
      <c r="AY213" s="8">
        <v>32788.74</v>
      </c>
      <c r="AZ213" s="7">
        <v>-0.4561</v>
      </c>
      <c r="BA213" s="7">
        <v>-0.4812</v>
      </c>
      <c r="BB213" s="7">
        <v>1</v>
      </c>
      <c r="BC213" s="4">
        <v>415</v>
      </c>
      <c r="BD213" s="8">
        <v>17009.83</v>
      </c>
      <c r="BE213" s="4">
        <v>763</v>
      </c>
      <c r="BF213" s="8">
        <v>32788.74</v>
      </c>
      <c r="BG213" s="7">
        <v>-0.4561</v>
      </c>
      <c r="BH213" s="7">
        <v>-0.4812</v>
      </c>
      <c r="BI213" s="7">
        <v>1</v>
      </c>
      <c r="BJ213" s="4">
        <v>415</v>
      </c>
      <c r="BK213" s="8">
        <v>17009.83</v>
      </c>
      <c r="BL213" s="2" t="s">
        <v>2796</v>
      </c>
      <c r="BM213" s="7">
        <v>1</v>
      </c>
      <c r="BN213" s="7">
        <v>1</v>
      </c>
      <c r="BO213" s="4">
        <v>224</v>
      </c>
      <c r="BP213" s="8">
        <v>9322.75</v>
      </c>
      <c r="BQ213" s="4">
        <v>252</v>
      </c>
      <c r="BR213" s="8">
        <v>10238.4</v>
      </c>
      <c r="BS213" s="7">
        <v>-0.1111</v>
      </c>
      <c r="BT213" s="7">
        <v>-0.0894</v>
      </c>
      <c r="BU213" s="2" t="s">
        <v>140</v>
      </c>
      <c r="BV213" s="2" t="s">
        <v>129</v>
      </c>
      <c r="BW213" s="2" t="s">
        <v>132</v>
      </c>
      <c r="BX213" s="2" t="s">
        <v>1134</v>
      </c>
      <c r="BY213" s="2" t="s">
        <v>142</v>
      </c>
      <c r="BZ213" s="2" t="s">
        <v>132</v>
      </c>
      <c r="CA213" s="4">
        <v>45</v>
      </c>
      <c r="CB213" s="8">
        <v>1336.94</v>
      </c>
      <c r="CC213" s="4">
        <v>135</v>
      </c>
      <c r="CD213" s="8">
        <v>4910.52</v>
      </c>
      <c r="CE213" s="7">
        <v>-0.6667</v>
      </c>
      <c r="CF213" s="7">
        <v>-0.7277</v>
      </c>
      <c r="CG213" s="2" t="s">
        <v>140</v>
      </c>
      <c r="CH213" s="2" t="s">
        <v>129</v>
      </c>
      <c r="CI213" s="2" t="s">
        <v>319</v>
      </c>
      <c r="CJ213" s="2" t="s">
        <v>2797</v>
      </c>
      <c r="CK213" s="2" t="s">
        <v>142</v>
      </c>
      <c r="CL213" s="2" t="s">
        <v>132</v>
      </c>
      <c r="CM213" s="4">
        <v>65</v>
      </c>
      <c r="CN213" s="8">
        <v>2825.16</v>
      </c>
      <c r="CO213" s="4">
        <v>152</v>
      </c>
      <c r="CP213" s="8">
        <v>7422.52</v>
      </c>
      <c r="CQ213" s="7">
        <v>-0.5724</v>
      </c>
      <c r="CR213" s="7">
        <v>-0.6194</v>
      </c>
      <c r="CS213" s="2" t="s">
        <v>140</v>
      </c>
      <c r="CT213" s="2" t="s">
        <v>129</v>
      </c>
      <c r="CU213" s="2" t="s">
        <v>321</v>
      </c>
      <c r="CV213" s="2" t="s">
        <v>408</v>
      </c>
      <c r="CW213" s="2" t="s">
        <v>142</v>
      </c>
      <c r="CX213" s="2" t="s">
        <v>132</v>
      </c>
      <c r="CY213" s="4">
        <v>21</v>
      </c>
      <c r="CZ213" s="8">
        <v>932.61</v>
      </c>
      <c r="DA213" s="4">
        <v>28</v>
      </c>
      <c r="DB213" s="8">
        <v>1243.48</v>
      </c>
      <c r="DC213" s="7">
        <v>-0.25</v>
      </c>
      <c r="DD213" s="7">
        <v>-0.25</v>
      </c>
      <c r="DE213" s="2" t="s">
        <v>140</v>
      </c>
      <c r="DF213" s="2" t="s">
        <v>129</v>
      </c>
      <c r="DG213" s="2" t="s">
        <v>2798</v>
      </c>
      <c r="DH213" s="2" t="s">
        <v>1365</v>
      </c>
      <c r="DI213" s="2" t="s">
        <v>142</v>
      </c>
      <c r="DJ213" s="2" t="s">
        <v>132</v>
      </c>
      <c r="DK213" s="4">
        <v>2</v>
      </c>
      <c r="DL213" s="8">
        <v>76.48</v>
      </c>
      <c r="DM213" s="4">
        <v>26</v>
      </c>
      <c r="DN213" s="8">
        <v>1104.74</v>
      </c>
      <c r="DO213" s="7">
        <v>-0.9231</v>
      </c>
      <c r="DP213" s="7">
        <v>-0.9308</v>
      </c>
      <c r="DQ213" s="2" t="s">
        <v>140</v>
      </c>
      <c r="DR213" s="2" t="s">
        <v>129</v>
      </c>
      <c r="DS213" s="2" t="s">
        <v>319</v>
      </c>
      <c r="DT213" s="2" t="s">
        <v>2799</v>
      </c>
      <c r="DU213" s="2" t="s">
        <v>142</v>
      </c>
      <c r="DV213" s="2" t="s">
        <v>132</v>
      </c>
      <c r="DW213" s="4">
        <v>30</v>
      </c>
      <c r="DX213" s="8">
        <v>1388.6</v>
      </c>
      <c r="DY213" s="4">
        <v>105</v>
      </c>
      <c r="DZ213" s="8">
        <v>4942.35</v>
      </c>
      <c r="EA213" s="7">
        <v>-0.7143</v>
      </c>
      <c r="EB213" s="7">
        <v>-0.719</v>
      </c>
      <c r="EC213" s="2" t="s">
        <v>140</v>
      </c>
      <c r="ED213" s="2" t="s">
        <v>129</v>
      </c>
      <c r="EE213" s="2" t="s">
        <v>2198</v>
      </c>
      <c r="EF213" s="2" t="s">
        <v>1626</v>
      </c>
      <c r="EG213" s="2" t="s">
        <v>142</v>
      </c>
      <c r="EH213" s="2" t="s">
        <v>132</v>
      </c>
      <c r="EI213" s="4"/>
      <c r="EJ213" s="8"/>
      <c r="EK213" s="4">
        <v>11</v>
      </c>
      <c r="EL213" s="8">
        <v>540.32</v>
      </c>
      <c r="EM213" s="7">
        <v>-1</v>
      </c>
      <c r="EN213" s="7">
        <v>-1</v>
      </c>
      <c r="EO213" s="2" t="s">
        <v>140</v>
      </c>
      <c r="EP213" s="2" t="s">
        <v>129</v>
      </c>
      <c r="EQ213" s="2" t="s">
        <v>2800</v>
      </c>
      <c r="ER213" s="2" t="s">
        <v>2801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166</v>
      </c>
      <c r="FC213" s="2" t="s">
        <v>2221</v>
      </c>
      <c r="FD213" s="2" t="s">
        <v>2802</v>
      </c>
      <c r="FE213" s="2" t="s">
        <v>142</v>
      </c>
      <c r="FF213" s="2" t="s">
        <v>132</v>
      </c>
      <c r="FG213" s="4">
        <v>9</v>
      </c>
      <c r="FH213" s="8">
        <v>361.59</v>
      </c>
      <c r="FI213" s="4">
        <v>7</v>
      </c>
      <c r="FJ213" s="8">
        <v>296.03</v>
      </c>
      <c r="FK213" s="7">
        <v>0.2857</v>
      </c>
      <c r="FL213" s="7">
        <v>0.2215</v>
      </c>
      <c r="FM213" s="2" t="s">
        <v>140</v>
      </c>
      <c r="FN213" s="2" t="s">
        <v>129</v>
      </c>
      <c r="FO213" s="2" t="s">
        <v>329</v>
      </c>
      <c r="FP213" s="2" t="s">
        <v>567</v>
      </c>
      <c r="FQ213" s="2" t="s">
        <v>142</v>
      </c>
      <c r="FR213" s="2" t="s">
        <v>132</v>
      </c>
      <c r="FS213" s="4">
        <v>12</v>
      </c>
      <c r="FT213" s="8">
        <v>481.3</v>
      </c>
      <c r="FU213" s="4"/>
      <c r="FV213" s="8"/>
      <c r="FW213" s="7"/>
      <c r="FX213" s="7"/>
      <c r="FY213" s="2" t="s">
        <v>140</v>
      </c>
      <c r="FZ213" s="2" t="s">
        <v>129</v>
      </c>
      <c r="GA213" s="2" t="s">
        <v>157</v>
      </c>
      <c r="GB213" s="2" t="s">
        <v>521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159</v>
      </c>
      <c r="GL213" s="2" t="s">
        <v>129</v>
      </c>
      <c r="GM213" s="2" t="s">
        <v>1271</v>
      </c>
      <c r="GN213" s="2" t="s">
        <v>132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162</v>
      </c>
      <c r="GZ213" s="2" t="s">
        <v>132</v>
      </c>
      <c r="HA213" s="2" t="s">
        <v>142</v>
      </c>
      <c r="HB213" s="2" t="s">
        <v>132</v>
      </c>
      <c r="HC213" s="4"/>
      <c r="HD213" s="8"/>
      <c r="HE213" s="4">
        <v>1</v>
      </c>
      <c r="HF213" s="8">
        <v>44.41</v>
      </c>
      <c r="HG213" s="7">
        <v>-1</v>
      </c>
      <c r="HH213" s="7">
        <v>-1</v>
      </c>
      <c r="HI213" s="2" t="s">
        <v>140</v>
      </c>
      <c r="HJ213" s="2" t="s">
        <v>129</v>
      </c>
      <c r="HK213" s="2" t="s">
        <v>233</v>
      </c>
      <c r="HL213" s="2" t="s">
        <v>492</v>
      </c>
      <c r="HM213" s="2" t="s">
        <v>142</v>
      </c>
      <c r="HN213" s="2" t="s">
        <v>132</v>
      </c>
      <c r="HO213" s="4">
        <v>1</v>
      </c>
      <c r="HP213" s="8">
        <v>38.82</v>
      </c>
      <c r="HQ213" s="4">
        <v>2</v>
      </c>
      <c r="HR213" s="8">
        <v>91.36</v>
      </c>
      <c r="HS213" s="7">
        <v>-0.5</v>
      </c>
      <c r="HT213" s="7">
        <v>-0.5751</v>
      </c>
      <c r="HU213" s="2" t="s">
        <v>140</v>
      </c>
      <c r="HV213" s="2" t="s">
        <v>129</v>
      </c>
      <c r="HW213" s="2" t="s">
        <v>1654</v>
      </c>
      <c r="HX213" s="2" t="s">
        <v>1171</v>
      </c>
      <c r="HY213" s="2" t="s">
        <v>142</v>
      </c>
      <c r="HZ213" s="2" t="s">
        <v>132</v>
      </c>
      <c r="IA213" s="4"/>
      <c r="IB213" s="8"/>
      <c r="IC213" s="4">
        <v>1</v>
      </c>
      <c r="ID213" s="8">
        <v>35.95</v>
      </c>
      <c r="IE213" s="7">
        <v>-1</v>
      </c>
      <c r="IF213" s="7">
        <v>-1</v>
      </c>
      <c r="IG213" s="2" t="s">
        <v>140</v>
      </c>
      <c r="IH213" s="2" t="s">
        <v>166</v>
      </c>
      <c r="II213" s="2" t="s">
        <v>947</v>
      </c>
      <c r="IJ213" s="2" t="s">
        <v>2803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129</v>
      </c>
      <c r="IU213" s="2" t="s">
        <v>306</v>
      </c>
      <c r="IV213" s="2" t="s">
        <v>2804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159</v>
      </c>
      <c r="JF213" s="2" t="s">
        <v>129</v>
      </c>
      <c r="JG213" s="2" t="s">
        <v>132</v>
      </c>
      <c r="JH213" s="2" t="s">
        <v>132</v>
      </c>
      <c r="JI213" s="2" t="s">
        <v>142</v>
      </c>
      <c r="JJ213" s="2" t="s">
        <v>132</v>
      </c>
      <c r="JK213" s="4">
        <v>2</v>
      </c>
      <c r="JL213" s="8">
        <v>77.64</v>
      </c>
      <c r="JM213" s="4"/>
      <c r="JN213" s="8"/>
      <c r="JO213" s="7"/>
      <c r="JP213" s="7"/>
      <c r="JQ213" s="2" t="s">
        <v>140</v>
      </c>
      <c r="JR213" s="2" t="s">
        <v>129</v>
      </c>
      <c r="JS213" s="2" t="s">
        <v>341</v>
      </c>
      <c r="JT213" s="2" t="s">
        <v>2805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129</v>
      </c>
      <c r="KE213" s="2" t="s">
        <v>321</v>
      </c>
      <c r="KF213" s="2" t="s">
        <v>2806</v>
      </c>
      <c r="KG213" s="2" t="s">
        <v>142</v>
      </c>
      <c r="KH213" s="2" t="s">
        <v>132</v>
      </c>
      <c r="KI213" s="4">
        <v>3</v>
      </c>
      <c r="KJ213" s="8">
        <v>123.32</v>
      </c>
      <c r="KK213" s="4"/>
      <c r="KL213" s="8"/>
      <c r="KM213" s="7"/>
      <c r="KN213" s="7"/>
      <c r="KO213" s="2" t="s">
        <v>140</v>
      </c>
      <c r="KP213" s="2" t="s">
        <v>166</v>
      </c>
      <c r="KQ213" s="2" t="s">
        <v>575</v>
      </c>
      <c r="KR213" s="2" t="s">
        <v>195</v>
      </c>
      <c r="KS213" s="2" t="s">
        <v>142</v>
      </c>
      <c r="KT213" s="2" t="s">
        <v>132</v>
      </c>
      <c r="KU213" s="4">
        <v>1</v>
      </c>
      <c r="KV213" s="8">
        <v>44.62</v>
      </c>
      <c r="KW213" s="4">
        <v>43</v>
      </c>
      <c r="KX213" s="8">
        <v>1918.66</v>
      </c>
      <c r="KY213" s="7">
        <v>-0.9767</v>
      </c>
      <c r="KZ213" s="7">
        <v>-0.9767</v>
      </c>
      <c r="LA213" s="2" t="s">
        <v>140</v>
      </c>
      <c r="LB213" s="2" t="s">
        <v>177</v>
      </c>
      <c r="LC213" s="2" t="s">
        <v>2807</v>
      </c>
      <c r="LD213" s="2" t="s">
        <v>2808</v>
      </c>
      <c r="LE213" s="2" t="s">
        <v>142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178</v>
      </c>
      <c r="LN213" s="2" t="s">
        <v>129</v>
      </c>
      <c r="LO213" s="2" t="s">
        <v>132</v>
      </c>
      <c r="LP213" s="2" t="s">
        <v>132</v>
      </c>
      <c r="LQ213" s="2" t="s">
        <v>142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159</v>
      </c>
      <c r="ML213" s="2" t="s">
        <v>129</v>
      </c>
      <c r="MM213" s="2" t="s">
        <v>132</v>
      </c>
      <c r="MN213" s="2" t="s">
        <v>132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140</v>
      </c>
      <c r="MX213" s="2" t="s">
        <v>129</v>
      </c>
      <c r="MY213" s="2" t="s">
        <v>179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178</v>
      </c>
      <c r="NV213" s="2" t="s">
        <v>129</v>
      </c>
      <c r="NW213" s="2" t="s">
        <v>132</v>
      </c>
      <c r="NX213" s="2" t="s">
        <v>132</v>
      </c>
      <c r="NY213" s="2" t="s">
        <v>142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178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178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178</v>
      </c>
      <c r="PR213" s="2" t="s">
        <v>166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159</v>
      </c>
      <c r="RB213" s="2" t="s">
        <v>166</v>
      </c>
      <c r="RC213" s="2" t="s">
        <v>132</v>
      </c>
      <c r="RD213" s="2" t="s">
        <v>132</v>
      </c>
      <c r="RE213" s="2" t="s">
        <v>142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178</v>
      </c>
      <c r="RN213" s="2" t="s">
        <v>129</v>
      </c>
      <c r="RO213" s="2" t="s">
        <v>132</v>
      </c>
      <c r="RP213" s="2" t="s">
        <v>132</v>
      </c>
      <c r="RQ213" s="2" t="s">
        <v>142</v>
      </c>
      <c r="RR213" s="2" t="s">
        <v>183</v>
      </c>
    </row>
    <row r="214">
      <c r="A214" s="2" t="s">
        <v>2809</v>
      </c>
      <c r="B214" s="2" t="s">
        <v>121</v>
      </c>
      <c r="C214" s="2" t="s">
        <v>122</v>
      </c>
      <c r="D214" s="2" t="s">
        <v>2789</v>
      </c>
      <c r="E214" s="2" t="s">
        <v>2790</v>
      </c>
      <c r="F214" s="2" t="s">
        <v>2810</v>
      </c>
      <c r="G214" s="2" t="s">
        <v>2810</v>
      </c>
      <c r="H214" s="2" t="s">
        <v>2810</v>
      </c>
      <c r="I214" s="2" t="s">
        <v>2811</v>
      </c>
      <c r="J214" s="2" t="s">
        <v>2812</v>
      </c>
      <c r="K214" s="2" t="s">
        <v>2813</v>
      </c>
      <c r="L214" s="3">
        <v>14.7</v>
      </c>
      <c r="M214" s="3">
        <v>15.44</v>
      </c>
      <c r="N214" s="3">
        <v>34.99</v>
      </c>
      <c r="O214" s="2" t="s">
        <v>727</v>
      </c>
      <c r="P214" s="2" t="s">
        <v>422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468</v>
      </c>
      <c r="V214" s="2" t="s">
        <v>1008</v>
      </c>
      <c r="W214" s="2" t="s">
        <v>136</v>
      </c>
      <c r="X214" s="2" t="s">
        <v>132</v>
      </c>
      <c r="Y214" s="2" t="s">
        <v>2814</v>
      </c>
      <c r="Z214" s="4">
        <v>13</v>
      </c>
      <c r="AA214" s="4">
        <f>=ROUNDDOWN(43.3333333333333,0)</f>
      </c>
      <c r="AB214" s="5">
        <v>0.3</v>
      </c>
      <c r="AC214" s="2" t="s">
        <v>132</v>
      </c>
      <c r="AD214" s="4"/>
      <c r="AE214" s="4"/>
      <c r="AF214" s="6"/>
      <c r="AG214" s="6"/>
      <c r="AH214" s="7">
        <v>0.7014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11</v>
      </c>
      <c r="AQ214" s="8">
        <v>167.47</v>
      </c>
      <c r="AR214" s="4"/>
      <c r="AS214" s="8"/>
      <c r="AT214" s="7"/>
      <c r="AU214" s="7"/>
      <c r="AV214" s="4">
        <v>17</v>
      </c>
      <c r="AW214" s="8">
        <v>335.84</v>
      </c>
      <c r="AX214" s="4">
        <v>11</v>
      </c>
      <c r="AY214" s="8">
        <v>364.1</v>
      </c>
      <c r="AZ214" s="7">
        <v>0.5455</v>
      </c>
      <c r="BA214" s="7">
        <v>-0.0776</v>
      </c>
      <c r="BB214" s="7">
        <v>0.4987</v>
      </c>
      <c r="BC214" s="4">
        <v>17</v>
      </c>
      <c r="BD214" s="8">
        <v>335.84</v>
      </c>
      <c r="BE214" s="4">
        <v>11</v>
      </c>
      <c r="BF214" s="8">
        <v>364.1</v>
      </c>
      <c r="BG214" s="7">
        <v>0.5455</v>
      </c>
      <c r="BH214" s="7">
        <v>-0.0776</v>
      </c>
      <c r="BI214" s="7">
        <v>1</v>
      </c>
      <c r="BJ214" s="4">
        <v>11</v>
      </c>
      <c r="BK214" s="8">
        <v>167.47</v>
      </c>
      <c r="BL214" s="2" t="s">
        <v>2815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159</v>
      </c>
      <c r="BV214" s="2" t="s">
        <v>166</v>
      </c>
      <c r="BW214" s="2" t="s">
        <v>132</v>
      </c>
      <c r="BX214" s="2" t="s">
        <v>132</v>
      </c>
      <c r="BY214" s="2" t="s">
        <v>142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140</v>
      </c>
      <c r="CH214" s="2" t="s">
        <v>166</v>
      </c>
      <c r="CI214" s="2" t="s">
        <v>147</v>
      </c>
      <c r="CJ214" s="2" t="s">
        <v>560</v>
      </c>
      <c r="CK214" s="2" t="s">
        <v>142</v>
      </c>
      <c r="CL214" s="2" t="s">
        <v>132</v>
      </c>
      <c r="CM214" s="4">
        <v>6</v>
      </c>
      <c r="CN214" s="8">
        <v>99.34</v>
      </c>
      <c r="CO214" s="4"/>
      <c r="CP214" s="8"/>
      <c r="CQ214" s="7"/>
      <c r="CR214" s="7"/>
      <c r="CS214" s="2" t="s">
        <v>140</v>
      </c>
      <c r="CT214" s="2" t="s">
        <v>166</v>
      </c>
      <c r="CU214" s="2" t="s">
        <v>2233</v>
      </c>
      <c r="CV214" s="2" t="s">
        <v>1023</v>
      </c>
      <c r="CW214" s="2" t="s">
        <v>142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165</v>
      </c>
      <c r="DF214" s="2" t="s">
        <v>166</v>
      </c>
      <c r="DG214" s="2" t="s">
        <v>132</v>
      </c>
      <c r="DH214" s="2" t="s">
        <v>132</v>
      </c>
      <c r="DI214" s="2" t="s">
        <v>142</v>
      </c>
      <c r="DJ214" s="2" t="s">
        <v>132</v>
      </c>
      <c r="DK214" s="4">
        <v>1</v>
      </c>
      <c r="DL214" s="8">
        <v>16.17</v>
      </c>
      <c r="DM214" s="4"/>
      <c r="DN214" s="8"/>
      <c r="DO214" s="7"/>
      <c r="DP214" s="7"/>
      <c r="DQ214" s="2" t="s">
        <v>140</v>
      </c>
      <c r="DR214" s="2" t="s">
        <v>166</v>
      </c>
      <c r="DS214" s="2" t="s">
        <v>1676</v>
      </c>
      <c r="DT214" s="2" t="s">
        <v>1083</v>
      </c>
      <c r="DU214" s="2" t="s">
        <v>142</v>
      </c>
      <c r="DV214" s="2" t="s">
        <v>132</v>
      </c>
      <c r="DW214" s="4">
        <v>2</v>
      </c>
      <c r="DX214" s="8">
        <v>16.98</v>
      </c>
      <c r="DY214" s="4"/>
      <c r="DZ214" s="8"/>
      <c r="EA214" s="7"/>
      <c r="EB214" s="7"/>
      <c r="EC214" s="2" t="s">
        <v>140</v>
      </c>
      <c r="ED214" s="2" t="s">
        <v>166</v>
      </c>
      <c r="EE214" s="2" t="s">
        <v>2721</v>
      </c>
      <c r="EF214" s="2" t="s">
        <v>2816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159</v>
      </c>
      <c r="EP214" s="2" t="s">
        <v>166</v>
      </c>
      <c r="EQ214" s="2" t="s">
        <v>132</v>
      </c>
      <c r="ER214" s="2" t="s">
        <v>132</v>
      </c>
      <c r="ES214" s="2" t="s">
        <v>142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427</v>
      </c>
      <c r="FB214" s="2" t="s">
        <v>166</v>
      </c>
      <c r="FC214" s="2" t="s">
        <v>132</v>
      </c>
      <c r="FD214" s="2" t="s">
        <v>132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178</v>
      </c>
      <c r="FN214" s="2" t="s">
        <v>166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178</v>
      </c>
      <c r="FZ214" s="2" t="s">
        <v>166</v>
      </c>
      <c r="GA214" s="2" t="s">
        <v>132</v>
      </c>
      <c r="GB214" s="2" t="s">
        <v>132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166</v>
      </c>
      <c r="GM214" s="2" t="s">
        <v>522</v>
      </c>
      <c r="GN214" s="2" t="s">
        <v>132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132</v>
      </c>
      <c r="GX214" s="2" t="s">
        <v>132</v>
      </c>
      <c r="GY214" s="2" t="s">
        <v>132</v>
      </c>
      <c r="GZ214" s="2" t="s">
        <v>132</v>
      </c>
      <c r="HA214" s="2" t="s">
        <v>132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181</v>
      </c>
      <c r="HJ214" s="2" t="s">
        <v>166</v>
      </c>
      <c r="HK214" s="2" t="s">
        <v>132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178</v>
      </c>
      <c r="HV214" s="2" t="s">
        <v>166</v>
      </c>
      <c r="HW214" s="2" t="s">
        <v>132</v>
      </c>
      <c r="HX214" s="2" t="s">
        <v>132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166</v>
      </c>
      <c r="II214" s="2" t="s">
        <v>2723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178</v>
      </c>
      <c r="IT214" s="2" t="s">
        <v>166</v>
      </c>
      <c r="IU214" s="2" t="s">
        <v>132</v>
      </c>
      <c r="IV214" s="2" t="s">
        <v>132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178</v>
      </c>
      <c r="JF214" s="2" t="s">
        <v>166</v>
      </c>
      <c r="JG214" s="2" t="s">
        <v>132</v>
      </c>
      <c r="JH214" s="2" t="s">
        <v>132</v>
      </c>
      <c r="JI214" s="2" t="s">
        <v>142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178</v>
      </c>
      <c r="JR214" s="2" t="s">
        <v>166</v>
      </c>
      <c r="JS214" s="2" t="s">
        <v>132</v>
      </c>
      <c r="JT214" s="2" t="s">
        <v>132</v>
      </c>
      <c r="JU214" s="2" t="s">
        <v>142</v>
      </c>
      <c r="JV214" s="2" t="s">
        <v>132</v>
      </c>
      <c r="JW214" s="4">
        <v>2</v>
      </c>
      <c r="JX214" s="8">
        <v>34.98</v>
      </c>
      <c r="JY214" s="4"/>
      <c r="JZ214" s="8"/>
      <c r="KA214" s="7"/>
      <c r="KB214" s="7"/>
      <c r="KC214" s="2" t="s">
        <v>140</v>
      </c>
      <c r="KD214" s="2" t="s">
        <v>166</v>
      </c>
      <c r="KE214" s="2" t="s">
        <v>2814</v>
      </c>
      <c r="KF214" s="2" t="s">
        <v>1353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178</v>
      </c>
      <c r="KP214" s="2" t="s">
        <v>166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140</v>
      </c>
      <c r="LB214" s="2" t="s">
        <v>166</v>
      </c>
      <c r="LC214" s="2" t="s">
        <v>529</v>
      </c>
      <c r="LD214" s="2" t="s">
        <v>2817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178</v>
      </c>
      <c r="LN214" s="2" t="s">
        <v>166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178</v>
      </c>
      <c r="ML214" s="2" t="s">
        <v>166</v>
      </c>
      <c r="MM214" s="2" t="s">
        <v>132</v>
      </c>
      <c r="MN214" s="2" t="s">
        <v>132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178</v>
      </c>
      <c r="NV214" s="2" t="s">
        <v>166</v>
      </c>
      <c r="NW214" s="2" t="s">
        <v>132</v>
      </c>
      <c r="NX214" s="2" t="s">
        <v>132</v>
      </c>
      <c r="NY214" s="2" t="s">
        <v>142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132</v>
      </c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181</v>
      </c>
      <c r="OT214" s="2" t="s">
        <v>166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181</v>
      </c>
      <c r="PF214" s="2" t="s">
        <v>166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178</v>
      </c>
      <c r="PR214" s="2" t="s">
        <v>166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178</v>
      </c>
      <c r="RB214" s="2" t="s">
        <v>166</v>
      </c>
      <c r="RC214" s="2" t="s">
        <v>132</v>
      </c>
      <c r="RD214" s="2" t="s">
        <v>132</v>
      </c>
      <c r="RE214" s="2" t="s">
        <v>142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178</v>
      </c>
      <c r="RN214" s="2" t="s">
        <v>166</v>
      </c>
      <c r="RO214" s="2" t="s">
        <v>132</v>
      </c>
      <c r="RP214" s="2" t="s">
        <v>132</v>
      </c>
      <c r="RQ214" s="2" t="s">
        <v>142</v>
      </c>
      <c r="RR214" s="2" t="s">
        <v>132</v>
      </c>
    </row>
    <row r="215">
      <c r="A215" s="2" t="s">
        <v>2818</v>
      </c>
      <c r="B215" s="2" t="s">
        <v>121</v>
      </c>
      <c r="C215" s="2" t="s">
        <v>122</v>
      </c>
      <c r="D215" s="2" t="s">
        <v>2789</v>
      </c>
      <c r="E215" s="2" t="s">
        <v>2790</v>
      </c>
      <c r="F215" s="2" t="s">
        <v>2810</v>
      </c>
      <c r="G215" s="2" t="s">
        <v>2810</v>
      </c>
      <c r="H215" s="2" t="s">
        <v>2810</v>
      </c>
      <c r="I215" s="2" t="s">
        <v>2819</v>
      </c>
      <c r="J215" s="2" t="s">
        <v>2820</v>
      </c>
      <c r="K215" s="2" t="s">
        <v>2813</v>
      </c>
      <c r="L215" s="3">
        <v>27</v>
      </c>
      <c r="M215" s="3">
        <v>28.35</v>
      </c>
      <c r="N215" s="3">
        <v>59.99</v>
      </c>
      <c r="O215" s="2" t="s">
        <v>421</v>
      </c>
      <c r="P215" s="2" t="s">
        <v>422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468</v>
      </c>
      <c r="V215" s="2" t="s">
        <v>1008</v>
      </c>
      <c r="W215" s="2" t="s">
        <v>136</v>
      </c>
      <c r="X215" s="2" t="s">
        <v>132</v>
      </c>
      <c r="Y215" s="2" t="s">
        <v>2814</v>
      </c>
      <c r="Z215" s="4"/>
      <c r="AA215" s="4">
        <f>=ROUNDDOWN({0},0)</f>
      </c>
      <c r="AB215" s="5">
        <v>0.4</v>
      </c>
      <c r="AC215" s="2" t="s">
        <v>132</v>
      </c>
      <c r="AD215" s="4"/>
      <c r="AE215" s="4"/>
      <c r="AF215" s="6">
        <v>63</v>
      </c>
      <c r="AG215" s="6"/>
      <c r="AH215" s="7">
        <v>0.5342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6</v>
      </c>
      <c r="AQ215" s="8">
        <v>168.37</v>
      </c>
      <c r="AR215" s="4">
        <v>11</v>
      </c>
      <c r="AS215" s="8">
        <v>364.1</v>
      </c>
      <c r="AT215" s="7">
        <v>-0.4545</v>
      </c>
      <c r="AU215" s="7">
        <v>-0.5376</v>
      </c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0.5013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 t="s">
        <v>132</v>
      </c>
      <c r="BJ215" s="4">
        <v>6</v>
      </c>
      <c r="BK215" s="8">
        <v>168.37</v>
      </c>
      <c r="BL215" s="2" t="s">
        <v>2821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159</v>
      </c>
      <c r="BV215" s="2" t="s">
        <v>166</v>
      </c>
      <c r="BW215" s="2" t="s">
        <v>132</v>
      </c>
      <c r="BX215" s="2" t="s">
        <v>132</v>
      </c>
      <c r="BY215" s="2" t="s">
        <v>142</v>
      </c>
      <c r="BZ215" s="2" t="s">
        <v>132</v>
      </c>
      <c r="CA215" s="4"/>
      <c r="CB215" s="8"/>
      <c r="CC215" s="4">
        <v>1</v>
      </c>
      <c r="CD215" s="8">
        <v>15</v>
      </c>
      <c r="CE215" s="7">
        <v>-1</v>
      </c>
      <c r="CF215" s="7">
        <v>-1</v>
      </c>
      <c r="CG215" s="2" t="s">
        <v>140</v>
      </c>
      <c r="CH215" s="2" t="s">
        <v>166</v>
      </c>
      <c r="CI215" s="2" t="s">
        <v>147</v>
      </c>
      <c r="CJ215" s="2" t="s">
        <v>2822</v>
      </c>
      <c r="CK215" s="2" t="s">
        <v>183</v>
      </c>
      <c r="CL215" s="2" t="s">
        <v>132</v>
      </c>
      <c r="CM215" s="4">
        <v>3</v>
      </c>
      <c r="CN215" s="8">
        <v>95.92</v>
      </c>
      <c r="CO215" s="4">
        <v>9</v>
      </c>
      <c r="CP215" s="8">
        <v>319.11</v>
      </c>
      <c r="CQ215" s="7">
        <v>-0.6667</v>
      </c>
      <c r="CR215" s="7">
        <v>-0.6994</v>
      </c>
      <c r="CS215" s="2" t="s">
        <v>140</v>
      </c>
      <c r="CT215" s="2" t="s">
        <v>166</v>
      </c>
      <c r="CU215" s="2" t="s">
        <v>2233</v>
      </c>
      <c r="CV215" s="2" t="s">
        <v>1023</v>
      </c>
      <c r="CW215" s="2" t="s">
        <v>142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165</v>
      </c>
      <c r="DF215" s="2" t="s">
        <v>166</v>
      </c>
      <c r="DG215" s="2" t="s">
        <v>132</v>
      </c>
      <c r="DH215" s="2" t="s">
        <v>132</v>
      </c>
      <c r="DI215" s="2" t="s">
        <v>142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140</v>
      </c>
      <c r="DR215" s="2" t="s">
        <v>166</v>
      </c>
      <c r="DS215" s="2" t="s">
        <v>1676</v>
      </c>
      <c r="DT215" s="2" t="s">
        <v>132</v>
      </c>
      <c r="DU215" s="2" t="s">
        <v>142</v>
      </c>
      <c r="DV215" s="2" t="s">
        <v>132</v>
      </c>
      <c r="DW215" s="4">
        <v>1</v>
      </c>
      <c r="DX215" s="8">
        <v>12.47</v>
      </c>
      <c r="DY215" s="4"/>
      <c r="DZ215" s="8"/>
      <c r="EA215" s="7"/>
      <c r="EB215" s="7"/>
      <c r="EC215" s="2" t="s">
        <v>140</v>
      </c>
      <c r="ED215" s="2" t="s">
        <v>166</v>
      </c>
      <c r="EE215" s="2" t="s">
        <v>2721</v>
      </c>
      <c r="EF215" s="2" t="s">
        <v>2823</v>
      </c>
      <c r="EG215" s="2" t="s">
        <v>142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159</v>
      </c>
      <c r="EP215" s="2" t="s">
        <v>166</v>
      </c>
      <c r="EQ215" s="2" t="s">
        <v>132</v>
      </c>
      <c r="ER215" s="2" t="s">
        <v>132</v>
      </c>
      <c r="ES215" s="2" t="s">
        <v>142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427</v>
      </c>
      <c r="FB215" s="2" t="s">
        <v>166</v>
      </c>
      <c r="FC215" s="2" t="s">
        <v>132</v>
      </c>
      <c r="FD215" s="2" t="s">
        <v>132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178</v>
      </c>
      <c r="FN215" s="2" t="s">
        <v>166</v>
      </c>
      <c r="FO215" s="2" t="s">
        <v>132</v>
      </c>
      <c r="FP215" s="2" t="s">
        <v>132</v>
      </c>
      <c r="FQ215" s="2" t="s">
        <v>142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178</v>
      </c>
      <c r="FZ215" s="2" t="s">
        <v>166</v>
      </c>
      <c r="GA215" s="2" t="s">
        <v>132</v>
      </c>
      <c r="GB215" s="2" t="s">
        <v>132</v>
      </c>
      <c r="GC215" s="2" t="s">
        <v>142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166</v>
      </c>
      <c r="GM215" s="2" t="s">
        <v>522</v>
      </c>
      <c r="GN215" s="2" t="s">
        <v>132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132</v>
      </c>
      <c r="GX215" s="2" t="s">
        <v>132</v>
      </c>
      <c r="GY215" s="2" t="s">
        <v>132</v>
      </c>
      <c r="GZ215" s="2" t="s">
        <v>132</v>
      </c>
      <c r="HA215" s="2" t="s">
        <v>132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181</v>
      </c>
      <c r="HJ215" s="2" t="s">
        <v>166</v>
      </c>
      <c r="HK215" s="2" t="s">
        <v>132</v>
      </c>
      <c r="HL215" s="2" t="s">
        <v>132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178</v>
      </c>
      <c r="HV215" s="2" t="s">
        <v>166</v>
      </c>
      <c r="HW215" s="2" t="s">
        <v>132</v>
      </c>
      <c r="HX215" s="2" t="s">
        <v>132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166</v>
      </c>
      <c r="II215" s="2" t="s">
        <v>2723</v>
      </c>
      <c r="IJ215" s="2" t="s">
        <v>2824</v>
      </c>
      <c r="IK215" s="2" t="s">
        <v>142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178</v>
      </c>
      <c r="IT215" s="2" t="s">
        <v>166</v>
      </c>
      <c r="IU215" s="2" t="s">
        <v>132</v>
      </c>
      <c r="IV215" s="2" t="s">
        <v>132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178</v>
      </c>
      <c r="JF215" s="2" t="s">
        <v>166</v>
      </c>
      <c r="JG215" s="2" t="s">
        <v>132</v>
      </c>
      <c r="JH215" s="2" t="s">
        <v>132</v>
      </c>
      <c r="JI215" s="2" t="s">
        <v>142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178</v>
      </c>
      <c r="JR215" s="2" t="s">
        <v>166</v>
      </c>
      <c r="JS215" s="2" t="s">
        <v>132</v>
      </c>
      <c r="JT215" s="2" t="s">
        <v>132</v>
      </c>
      <c r="JU215" s="2" t="s">
        <v>142</v>
      </c>
      <c r="JV215" s="2" t="s">
        <v>132</v>
      </c>
      <c r="JW215" s="4">
        <v>2</v>
      </c>
      <c r="JX215" s="8">
        <v>59.98</v>
      </c>
      <c r="JY215" s="4">
        <v>1</v>
      </c>
      <c r="JZ215" s="8">
        <v>29.99</v>
      </c>
      <c r="KA215" s="7">
        <v>1</v>
      </c>
      <c r="KB215" s="7">
        <v>1</v>
      </c>
      <c r="KC215" s="2" t="s">
        <v>140</v>
      </c>
      <c r="KD215" s="2" t="s">
        <v>166</v>
      </c>
      <c r="KE215" s="2" t="s">
        <v>2814</v>
      </c>
      <c r="KF215" s="2" t="s">
        <v>344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178</v>
      </c>
      <c r="KP215" s="2" t="s">
        <v>166</v>
      </c>
      <c r="KQ215" s="2" t="s">
        <v>132</v>
      </c>
      <c r="KR215" s="2" t="s">
        <v>132</v>
      </c>
      <c r="KS215" s="2" t="s">
        <v>142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140</v>
      </c>
      <c r="LB215" s="2" t="s">
        <v>166</v>
      </c>
      <c r="LC215" s="2" t="s">
        <v>529</v>
      </c>
      <c r="LD215" s="2" t="s">
        <v>689</v>
      </c>
      <c r="LE215" s="2" t="s">
        <v>183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178</v>
      </c>
      <c r="LN215" s="2" t="s">
        <v>166</v>
      </c>
      <c r="LO215" s="2" t="s">
        <v>132</v>
      </c>
      <c r="LP215" s="2" t="s">
        <v>132</v>
      </c>
      <c r="LQ215" s="2" t="s">
        <v>142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178</v>
      </c>
      <c r="ML215" s="2" t="s">
        <v>166</v>
      </c>
      <c r="MM215" s="2" t="s">
        <v>132</v>
      </c>
      <c r="MN215" s="2" t="s">
        <v>132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178</v>
      </c>
      <c r="NV215" s="2" t="s">
        <v>166</v>
      </c>
      <c r="NW215" s="2" t="s">
        <v>132</v>
      </c>
      <c r="NX215" s="2" t="s">
        <v>132</v>
      </c>
      <c r="NY215" s="2" t="s">
        <v>142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132</v>
      </c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181</v>
      </c>
      <c r="OT215" s="2" t="s">
        <v>166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181</v>
      </c>
      <c r="PF215" s="2" t="s">
        <v>166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178</v>
      </c>
      <c r="PR215" s="2" t="s">
        <v>166</v>
      </c>
      <c r="PS215" s="2" t="s">
        <v>132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178</v>
      </c>
      <c r="RB215" s="2" t="s">
        <v>166</v>
      </c>
      <c r="RC215" s="2" t="s">
        <v>132</v>
      </c>
      <c r="RD215" s="2" t="s">
        <v>132</v>
      </c>
      <c r="RE215" s="2" t="s">
        <v>142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178</v>
      </c>
      <c r="RN215" s="2" t="s">
        <v>166</v>
      </c>
      <c r="RO215" s="2" t="s">
        <v>132</v>
      </c>
      <c r="RP215" s="2" t="s">
        <v>132</v>
      </c>
      <c r="RQ215" s="2" t="s">
        <v>142</v>
      </c>
      <c r="RR215" s="2" t="s">
        <v>132</v>
      </c>
    </row>
    <row r="216">
      <c r="A216" s="2" t="s">
        <v>2825</v>
      </c>
      <c r="B216" s="2" t="s">
        <v>121</v>
      </c>
      <c r="C216" s="2" t="s">
        <v>122</v>
      </c>
      <c r="D216" s="2" t="s">
        <v>2789</v>
      </c>
      <c r="E216" s="2" t="s">
        <v>2790</v>
      </c>
      <c r="F216" s="2" t="s">
        <v>2826</v>
      </c>
      <c r="G216" s="2" t="s">
        <v>2826</v>
      </c>
      <c r="H216" s="2" t="s">
        <v>2826</v>
      </c>
      <c r="I216" s="2" t="s">
        <v>2827</v>
      </c>
      <c r="J216" s="2" t="s">
        <v>127</v>
      </c>
      <c r="K216" s="2" t="s">
        <v>1078</v>
      </c>
      <c r="L216" s="3">
        <v>14.7</v>
      </c>
      <c r="M216" s="3">
        <v>15.44</v>
      </c>
      <c r="N216" s="3">
        <v>34.99</v>
      </c>
      <c r="O216" s="2" t="s">
        <v>421</v>
      </c>
      <c r="P216" s="2" t="s">
        <v>422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468</v>
      </c>
      <c r="V216" s="2" t="s">
        <v>1069</v>
      </c>
      <c r="W216" s="2" t="s">
        <v>136</v>
      </c>
      <c r="X216" s="2" t="s">
        <v>187</v>
      </c>
      <c r="Y216" s="2" t="s">
        <v>2396</v>
      </c>
      <c r="Z216" s="4"/>
      <c r="AA216" s="4">
        <f>=ROUNDDOWN({0},0)</f>
      </c>
      <c r="AB216" s="5"/>
      <c r="AC216" s="2" t="s">
        <v>132</v>
      </c>
      <c r="AD216" s="4"/>
      <c r="AE216" s="4"/>
      <c r="AF216" s="6">
        <v>63</v>
      </c>
      <c r="AG216" s="6"/>
      <c r="AH216" s="7">
        <v>0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/>
      <c r="AQ216" s="8"/>
      <c r="AR216" s="4">
        <v>15</v>
      </c>
      <c r="AS216" s="8">
        <v>250.97</v>
      </c>
      <c r="AT216" s="7">
        <v>-1</v>
      </c>
      <c r="AU216" s="7">
        <v>-1</v>
      </c>
      <c r="AV216" s="4"/>
      <c r="AW216" s="8"/>
      <c r="AX216" s="4">
        <v>15</v>
      </c>
      <c r="AY216" s="8">
        <v>250.97</v>
      </c>
      <c r="AZ216" s="7">
        <v>-1</v>
      </c>
      <c r="BA216" s="7">
        <v>-1</v>
      </c>
      <c r="BB216" s="7"/>
      <c r="BC216" s="4"/>
      <c r="BD216" s="8"/>
      <c r="BE216" s="4">
        <v>15</v>
      </c>
      <c r="BF216" s="8">
        <v>250.97</v>
      </c>
      <c r="BG216" s="7">
        <v>-1</v>
      </c>
      <c r="BH216" s="7">
        <v>-1</v>
      </c>
      <c r="BI216" s="7"/>
      <c r="BJ216" s="4"/>
      <c r="BK216" s="8"/>
      <c r="BL216" s="2" t="s">
        <v>2828</v>
      </c>
      <c r="BM216" s="7"/>
      <c r="BN216" s="7"/>
      <c r="BO216" s="4"/>
      <c r="BP216" s="8"/>
      <c r="BQ216" s="4"/>
      <c r="BR216" s="8"/>
      <c r="BS216" s="7"/>
      <c r="BT216" s="7"/>
      <c r="BU216" s="2" t="s">
        <v>159</v>
      </c>
      <c r="BV216" s="2" t="s">
        <v>166</v>
      </c>
      <c r="BW216" s="2" t="s">
        <v>132</v>
      </c>
      <c r="BX216" s="2" t="s">
        <v>132</v>
      </c>
      <c r="BY216" s="2" t="s">
        <v>142</v>
      </c>
      <c r="BZ216" s="2" t="s">
        <v>132</v>
      </c>
      <c r="CA216" s="4"/>
      <c r="CB216" s="8"/>
      <c r="CC216" s="4">
        <v>1</v>
      </c>
      <c r="CD216" s="8">
        <v>7.33</v>
      </c>
      <c r="CE216" s="7">
        <v>-1</v>
      </c>
      <c r="CF216" s="7">
        <v>-1</v>
      </c>
      <c r="CG216" s="2" t="s">
        <v>140</v>
      </c>
      <c r="CH216" s="2" t="s">
        <v>166</v>
      </c>
      <c r="CI216" s="2" t="s">
        <v>2394</v>
      </c>
      <c r="CJ216" s="2" t="s">
        <v>566</v>
      </c>
      <c r="CK216" s="2" t="s">
        <v>183</v>
      </c>
      <c r="CL216" s="2" t="s">
        <v>132</v>
      </c>
      <c r="CM216" s="4"/>
      <c r="CN216" s="8"/>
      <c r="CO216" s="4">
        <v>14</v>
      </c>
      <c r="CP216" s="8">
        <v>243.64</v>
      </c>
      <c r="CQ216" s="7">
        <v>-1</v>
      </c>
      <c r="CR216" s="7">
        <v>-1</v>
      </c>
      <c r="CS216" s="2" t="s">
        <v>140</v>
      </c>
      <c r="CT216" s="2" t="s">
        <v>166</v>
      </c>
      <c r="CU216" s="2" t="s">
        <v>1036</v>
      </c>
      <c r="CV216" s="2" t="s">
        <v>2829</v>
      </c>
      <c r="CW216" s="2" t="s">
        <v>142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159</v>
      </c>
      <c r="DF216" s="2" t="s">
        <v>166</v>
      </c>
      <c r="DG216" s="2" t="s">
        <v>132</v>
      </c>
      <c r="DH216" s="2" t="s">
        <v>132</v>
      </c>
      <c r="DI216" s="2" t="s">
        <v>142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165</v>
      </c>
      <c r="DR216" s="2" t="s">
        <v>166</v>
      </c>
      <c r="DS216" s="2" t="s">
        <v>132</v>
      </c>
      <c r="DT216" s="2" t="s">
        <v>132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140</v>
      </c>
      <c r="ED216" s="2" t="s">
        <v>166</v>
      </c>
      <c r="EE216" s="2" t="s">
        <v>2393</v>
      </c>
      <c r="EF216" s="2" t="s">
        <v>2830</v>
      </c>
      <c r="EG216" s="2" t="s">
        <v>142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159</v>
      </c>
      <c r="EP216" s="2" t="s">
        <v>166</v>
      </c>
      <c r="EQ216" s="2" t="s">
        <v>132</v>
      </c>
      <c r="ER216" s="2" t="s">
        <v>132</v>
      </c>
      <c r="ES216" s="2" t="s">
        <v>142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427</v>
      </c>
      <c r="FB216" s="2" t="s">
        <v>166</v>
      </c>
      <c r="FC216" s="2" t="s">
        <v>132</v>
      </c>
      <c r="FD216" s="2" t="s">
        <v>132</v>
      </c>
      <c r="FE216" s="2" t="s">
        <v>142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178</v>
      </c>
      <c r="FN216" s="2" t="s">
        <v>166</v>
      </c>
      <c r="FO216" s="2" t="s">
        <v>132</v>
      </c>
      <c r="FP216" s="2" t="s">
        <v>132</v>
      </c>
      <c r="FQ216" s="2" t="s">
        <v>142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178</v>
      </c>
      <c r="FZ216" s="2" t="s">
        <v>166</v>
      </c>
      <c r="GA216" s="2" t="s">
        <v>132</v>
      </c>
      <c r="GB216" s="2" t="s">
        <v>132</v>
      </c>
      <c r="GC216" s="2" t="s">
        <v>142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166</v>
      </c>
      <c r="GM216" s="2" t="s">
        <v>522</v>
      </c>
      <c r="GN216" s="2" t="s">
        <v>132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181</v>
      </c>
      <c r="HJ216" s="2" t="s">
        <v>166</v>
      </c>
      <c r="HK216" s="2" t="s">
        <v>132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178</v>
      </c>
      <c r="HV216" s="2" t="s">
        <v>166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166</v>
      </c>
      <c r="II216" s="2" t="s">
        <v>2723</v>
      </c>
      <c r="IJ216" s="2" t="s">
        <v>2824</v>
      </c>
      <c r="IK216" s="2" t="s">
        <v>142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178</v>
      </c>
      <c r="IT216" s="2" t="s">
        <v>166</v>
      </c>
      <c r="IU216" s="2" t="s">
        <v>132</v>
      </c>
      <c r="IV216" s="2" t="s">
        <v>132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178</v>
      </c>
      <c r="JF216" s="2" t="s">
        <v>166</v>
      </c>
      <c r="JG216" s="2" t="s">
        <v>132</v>
      </c>
      <c r="JH216" s="2" t="s">
        <v>132</v>
      </c>
      <c r="JI216" s="2" t="s">
        <v>142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178</v>
      </c>
      <c r="JR216" s="2" t="s">
        <v>166</v>
      </c>
      <c r="JS216" s="2" t="s">
        <v>132</v>
      </c>
      <c r="JT216" s="2" t="s">
        <v>132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166</v>
      </c>
      <c r="KE216" s="2" t="s">
        <v>2393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178</v>
      </c>
      <c r="KP216" s="2" t="s">
        <v>166</v>
      </c>
      <c r="KQ216" s="2" t="s">
        <v>132</v>
      </c>
      <c r="KR216" s="2" t="s">
        <v>132</v>
      </c>
      <c r="KS216" s="2" t="s">
        <v>142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140</v>
      </c>
      <c r="LB216" s="2" t="s">
        <v>166</v>
      </c>
      <c r="LC216" s="2" t="s">
        <v>2831</v>
      </c>
      <c r="LD216" s="2" t="s">
        <v>2832</v>
      </c>
      <c r="LE216" s="2" t="s">
        <v>142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178</v>
      </c>
      <c r="LN216" s="2" t="s">
        <v>166</v>
      </c>
      <c r="LO216" s="2" t="s">
        <v>132</v>
      </c>
      <c r="LP216" s="2" t="s">
        <v>132</v>
      </c>
      <c r="LQ216" s="2" t="s">
        <v>142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178</v>
      </c>
      <c r="ML216" s="2" t="s">
        <v>166</v>
      </c>
      <c r="MM216" s="2" t="s">
        <v>132</v>
      </c>
      <c r="MN216" s="2" t="s">
        <v>132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178</v>
      </c>
      <c r="NV216" s="2" t="s">
        <v>166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132</v>
      </c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166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181</v>
      </c>
      <c r="PF216" s="2" t="s">
        <v>166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178</v>
      </c>
      <c r="PR216" s="2" t="s">
        <v>166</v>
      </c>
      <c r="PS216" s="2" t="s">
        <v>132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178</v>
      </c>
      <c r="RB216" s="2" t="s">
        <v>166</v>
      </c>
      <c r="RC216" s="2" t="s">
        <v>132</v>
      </c>
      <c r="RD216" s="2" t="s">
        <v>132</v>
      </c>
      <c r="RE216" s="2" t="s">
        <v>142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178</v>
      </c>
      <c r="RN216" s="2" t="s">
        <v>166</v>
      </c>
      <c r="RO216" s="2" t="s">
        <v>132</v>
      </c>
      <c r="RP216" s="2" t="s">
        <v>132</v>
      </c>
      <c r="RQ216" s="2" t="s">
        <v>142</v>
      </c>
      <c r="RR216" s="2" t="s">
        <v>132</v>
      </c>
    </row>
    <row r="217">
      <c r="A217" s="2" t="s">
        <v>2833</v>
      </c>
      <c r="B217" s="2" t="s">
        <v>121</v>
      </c>
      <c r="C217" s="2" t="s">
        <v>122</v>
      </c>
      <c r="D217" s="2" t="s">
        <v>2789</v>
      </c>
      <c r="E217" s="2" t="s">
        <v>2790</v>
      </c>
      <c r="F217" s="2" t="s">
        <v>2834</v>
      </c>
      <c r="G217" s="2" t="s">
        <v>2834</v>
      </c>
      <c r="H217" s="2" t="s">
        <v>2834</v>
      </c>
      <c r="I217" s="2" t="s">
        <v>2835</v>
      </c>
      <c r="J217" s="2" t="s">
        <v>127</v>
      </c>
      <c r="K217" s="2" t="s">
        <v>2836</v>
      </c>
      <c r="L217" s="3">
        <v>27</v>
      </c>
      <c r="M217" s="3">
        <v>28.35</v>
      </c>
      <c r="N217" s="3">
        <v>59.99</v>
      </c>
      <c r="O217" s="2" t="s">
        <v>421</v>
      </c>
      <c r="P217" s="2" t="s">
        <v>422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134</v>
      </c>
      <c r="V217" s="2" t="s">
        <v>1008</v>
      </c>
      <c r="W217" s="2" t="s">
        <v>136</v>
      </c>
      <c r="X217" s="2" t="s">
        <v>187</v>
      </c>
      <c r="Y217" s="2" t="s">
        <v>2066</v>
      </c>
      <c r="Z217" s="4"/>
      <c r="AA217" s="4">
        <f>=ROUNDDOWN({0},0)</f>
      </c>
      <c r="AB217" s="5">
        <v>0.2</v>
      </c>
      <c r="AC217" s="2" t="s">
        <v>132</v>
      </c>
      <c r="AD217" s="4"/>
      <c r="AE217" s="4"/>
      <c r="AF217" s="6"/>
      <c r="AG217" s="6"/>
      <c r="AH217" s="7">
        <v>0.7644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>
        <v>3</v>
      </c>
      <c r="AS217" s="8">
        <v>85.05</v>
      </c>
      <c r="AT217" s="7">
        <v>-1</v>
      </c>
      <c r="AU217" s="7">
        <v>-1</v>
      </c>
      <c r="AV217" s="4"/>
      <c r="AW217" s="8"/>
      <c r="AX217" s="4">
        <v>3</v>
      </c>
      <c r="AY217" s="8">
        <v>85.05</v>
      </c>
      <c r="AZ217" s="7">
        <v>-1</v>
      </c>
      <c r="BA217" s="7">
        <v>-1</v>
      </c>
      <c r="BB217" s="7"/>
      <c r="BC217" s="4"/>
      <c r="BD217" s="8"/>
      <c r="BE217" s="4">
        <v>3</v>
      </c>
      <c r="BF217" s="8">
        <v>85.05</v>
      </c>
      <c r="BG217" s="7">
        <v>-1</v>
      </c>
      <c r="BH217" s="7">
        <v>-1</v>
      </c>
      <c r="BI217" s="7"/>
      <c r="BJ217" s="4"/>
      <c r="BK217" s="8"/>
      <c r="BL217" s="2" t="s">
        <v>18</v>
      </c>
      <c r="BM217" s="7"/>
      <c r="BN217" s="7"/>
      <c r="BO217" s="4"/>
      <c r="BP217" s="8"/>
      <c r="BQ217" s="4"/>
      <c r="BR217" s="8"/>
      <c r="BS217" s="7"/>
      <c r="BT217" s="7"/>
      <c r="BU217" s="2" t="s">
        <v>159</v>
      </c>
      <c r="BV217" s="2" t="s">
        <v>166</v>
      </c>
      <c r="BW217" s="2" t="s">
        <v>132</v>
      </c>
      <c r="BX217" s="2" t="s">
        <v>132</v>
      </c>
      <c r="BY217" s="2" t="s">
        <v>142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166</v>
      </c>
      <c r="CI217" s="2" t="s">
        <v>2837</v>
      </c>
      <c r="CJ217" s="2" t="s">
        <v>566</v>
      </c>
      <c r="CK217" s="2" t="s">
        <v>142</v>
      </c>
      <c r="CL217" s="2" t="s">
        <v>132</v>
      </c>
      <c r="CM217" s="4"/>
      <c r="CN217" s="8"/>
      <c r="CO217" s="4">
        <v>3</v>
      </c>
      <c r="CP217" s="8">
        <v>85.05</v>
      </c>
      <c r="CQ217" s="7">
        <v>-1</v>
      </c>
      <c r="CR217" s="7">
        <v>-1</v>
      </c>
      <c r="CS217" s="2" t="s">
        <v>140</v>
      </c>
      <c r="CT217" s="2" t="s">
        <v>166</v>
      </c>
      <c r="CU217" s="2" t="s">
        <v>2066</v>
      </c>
      <c r="CV217" s="2" t="s">
        <v>2838</v>
      </c>
      <c r="CW217" s="2" t="s">
        <v>142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165</v>
      </c>
      <c r="DF217" s="2" t="s">
        <v>166</v>
      </c>
      <c r="DG217" s="2" t="s">
        <v>132</v>
      </c>
      <c r="DH217" s="2" t="s">
        <v>132</v>
      </c>
      <c r="DI217" s="2" t="s">
        <v>142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140</v>
      </c>
      <c r="DR217" s="2" t="s">
        <v>166</v>
      </c>
      <c r="DS217" s="2" t="s">
        <v>2588</v>
      </c>
      <c r="DT217" s="2" t="s">
        <v>188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166</v>
      </c>
      <c r="EE217" s="2" t="s">
        <v>2839</v>
      </c>
      <c r="EF217" s="2" t="s">
        <v>2840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159</v>
      </c>
      <c r="EP217" s="2" t="s">
        <v>166</v>
      </c>
      <c r="EQ217" s="2" t="s">
        <v>132</v>
      </c>
      <c r="ER217" s="2" t="s">
        <v>132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427</v>
      </c>
      <c r="FB217" s="2" t="s">
        <v>166</v>
      </c>
      <c r="FC217" s="2" t="s">
        <v>132</v>
      </c>
      <c r="FD217" s="2" t="s">
        <v>132</v>
      </c>
      <c r="FE217" s="2" t="s">
        <v>142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178</v>
      </c>
      <c r="FN217" s="2" t="s">
        <v>166</v>
      </c>
      <c r="FO217" s="2" t="s">
        <v>132</v>
      </c>
      <c r="FP217" s="2" t="s">
        <v>132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178</v>
      </c>
      <c r="FZ217" s="2" t="s">
        <v>166</v>
      </c>
      <c r="GA217" s="2" t="s">
        <v>132</v>
      </c>
      <c r="GB217" s="2" t="s">
        <v>132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140</v>
      </c>
      <c r="GL217" s="2" t="s">
        <v>166</v>
      </c>
      <c r="GM217" s="2" t="s">
        <v>522</v>
      </c>
      <c r="GN217" s="2" t="s">
        <v>527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181</v>
      </c>
      <c r="HJ217" s="2" t="s">
        <v>166</v>
      </c>
      <c r="HK217" s="2" t="s">
        <v>132</v>
      </c>
      <c r="HL217" s="2" t="s">
        <v>132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178</v>
      </c>
      <c r="HV217" s="2" t="s">
        <v>166</v>
      </c>
      <c r="HW217" s="2" t="s">
        <v>132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140</v>
      </c>
      <c r="IH217" s="2" t="s">
        <v>166</v>
      </c>
      <c r="II217" s="2" t="s">
        <v>2723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178</v>
      </c>
      <c r="IT217" s="2" t="s">
        <v>166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178</v>
      </c>
      <c r="JF217" s="2" t="s">
        <v>166</v>
      </c>
      <c r="JG217" s="2" t="s">
        <v>132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178</v>
      </c>
      <c r="JR217" s="2" t="s">
        <v>166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140</v>
      </c>
      <c r="KD217" s="2" t="s">
        <v>166</v>
      </c>
      <c r="KE217" s="2" t="s">
        <v>2034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178</v>
      </c>
      <c r="KP217" s="2" t="s">
        <v>166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140</v>
      </c>
      <c r="LB217" s="2" t="s">
        <v>166</v>
      </c>
      <c r="LC217" s="2" t="s">
        <v>2841</v>
      </c>
      <c r="LD217" s="2" t="s">
        <v>596</v>
      </c>
      <c r="LE217" s="2" t="s">
        <v>142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178</v>
      </c>
      <c r="LN217" s="2" t="s">
        <v>166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178</v>
      </c>
      <c r="ML217" s="2" t="s">
        <v>166</v>
      </c>
      <c r="MM217" s="2" t="s">
        <v>132</v>
      </c>
      <c r="MN217" s="2" t="s">
        <v>132</v>
      </c>
      <c r="MO217" s="2" t="s">
        <v>142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178</v>
      </c>
      <c r="NV217" s="2" t="s">
        <v>166</v>
      </c>
      <c r="NW217" s="2" t="s">
        <v>132</v>
      </c>
      <c r="NX217" s="2" t="s">
        <v>132</v>
      </c>
      <c r="NY217" s="2" t="s">
        <v>142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166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181</v>
      </c>
      <c r="PF217" s="2" t="s">
        <v>166</v>
      </c>
      <c r="PG217" s="2" t="s">
        <v>132</v>
      </c>
      <c r="PH217" s="2" t="s">
        <v>132</v>
      </c>
      <c r="PI217" s="2" t="s">
        <v>142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178</v>
      </c>
      <c r="PR217" s="2" t="s">
        <v>166</v>
      </c>
      <c r="PS217" s="2" t="s">
        <v>132</v>
      </c>
      <c r="PT217" s="2" t="s">
        <v>132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178</v>
      </c>
      <c r="RB217" s="2" t="s">
        <v>166</v>
      </c>
      <c r="RC217" s="2" t="s">
        <v>132</v>
      </c>
      <c r="RD217" s="2" t="s">
        <v>132</v>
      </c>
      <c r="RE217" s="2" t="s">
        <v>142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178</v>
      </c>
      <c r="RN217" s="2" t="s">
        <v>166</v>
      </c>
      <c r="RO217" s="2" t="s">
        <v>132</v>
      </c>
      <c r="RP217" s="2" t="s">
        <v>132</v>
      </c>
      <c r="RQ217" s="2" t="s">
        <v>142</v>
      </c>
      <c r="RR217" s="2" t="s">
        <v>132</v>
      </c>
    </row>
    <row r="218">
      <c r="A218" s="2" t="s">
        <v>2842</v>
      </c>
      <c r="B218" s="2" t="s">
        <v>121</v>
      </c>
      <c r="C218" s="2" t="s">
        <v>122</v>
      </c>
      <c r="D218" s="2" t="s">
        <v>2843</v>
      </c>
      <c r="E218" s="2" t="s">
        <v>2790</v>
      </c>
      <c r="F218" s="2" t="s">
        <v>2844</v>
      </c>
      <c r="G218" s="2" t="s">
        <v>2844</v>
      </c>
      <c r="H218" s="2" t="s">
        <v>2844</v>
      </c>
      <c r="I218" s="2" t="s">
        <v>2845</v>
      </c>
      <c r="J218" s="2" t="s">
        <v>127</v>
      </c>
      <c r="K218" s="2" t="s">
        <v>2846</v>
      </c>
      <c r="L218" s="3">
        <v>62.4</v>
      </c>
      <c r="M218" s="3">
        <v>65.52</v>
      </c>
      <c r="N218" s="3">
        <v>129.99</v>
      </c>
      <c r="O218" s="2" t="s">
        <v>421</v>
      </c>
      <c r="P218" s="2" t="s">
        <v>422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468</v>
      </c>
      <c r="V218" s="2" t="s">
        <v>1069</v>
      </c>
      <c r="W218" s="2" t="s">
        <v>136</v>
      </c>
      <c r="X218" s="2" t="s">
        <v>187</v>
      </c>
      <c r="Y218" s="2" t="s">
        <v>2814</v>
      </c>
      <c r="Z218" s="4"/>
      <c r="AA218" s="4">
        <f>=ROUNDDOWN({0},0)</f>
      </c>
      <c r="AB218" s="5">
        <v>0.1</v>
      </c>
      <c r="AC218" s="2" t="s">
        <v>132</v>
      </c>
      <c r="AD218" s="4"/>
      <c r="AE218" s="4"/>
      <c r="AF218" s="6"/>
      <c r="AG218" s="6"/>
      <c r="AH218" s="7">
        <v>0.2384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/>
      <c r="AQ218" s="8"/>
      <c r="AR218" s="4">
        <v>4</v>
      </c>
      <c r="AS218" s="8">
        <v>115.32</v>
      </c>
      <c r="AT218" s="7">
        <v>-1</v>
      </c>
      <c r="AU218" s="7">
        <v>-1</v>
      </c>
      <c r="AV218" s="4"/>
      <c r="AW218" s="8"/>
      <c r="AX218" s="4">
        <v>4</v>
      </c>
      <c r="AY218" s="8">
        <v>115.32</v>
      </c>
      <c r="AZ218" s="7">
        <v>-1</v>
      </c>
      <c r="BA218" s="7">
        <v>-1</v>
      </c>
      <c r="BB218" s="7"/>
      <c r="BC218" s="4"/>
      <c r="BD218" s="8"/>
      <c r="BE218" s="4">
        <v>4</v>
      </c>
      <c r="BF218" s="8">
        <v>115.32</v>
      </c>
      <c r="BG218" s="7">
        <v>-1</v>
      </c>
      <c r="BH218" s="7">
        <v>-1</v>
      </c>
      <c r="BI218" s="7"/>
      <c r="BJ218" s="4"/>
      <c r="BK218" s="8"/>
      <c r="BL218" s="2" t="s">
        <v>21</v>
      </c>
      <c r="BM218" s="7"/>
      <c r="BN218" s="7"/>
      <c r="BO218" s="4"/>
      <c r="BP218" s="8"/>
      <c r="BQ218" s="4"/>
      <c r="BR218" s="8"/>
      <c r="BS218" s="7"/>
      <c r="BT218" s="7"/>
      <c r="BU218" s="2" t="s">
        <v>159</v>
      </c>
      <c r="BV218" s="2" t="s">
        <v>166</v>
      </c>
      <c r="BW218" s="2" t="s">
        <v>132</v>
      </c>
      <c r="BX218" s="2" t="s">
        <v>132</v>
      </c>
      <c r="BY218" s="2" t="s">
        <v>142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140</v>
      </c>
      <c r="CH218" s="2" t="s">
        <v>166</v>
      </c>
      <c r="CI218" s="2" t="s">
        <v>147</v>
      </c>
      <c r="CJ218" s="2" t="s">
        <v>804</v>
      </c>
      <c r="CK218" s="2" t="s">
        <v>142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140</v>
      </c>
      <c r="CT218" s="2" t="s">
        <v>166</v>
      </c>
      <c r="CU218" s="2" t="s">
        <v>2233</v>
      </c>
      <c r="CV218" s="2" t="s">
        <v>289</v>
      </c>
      <c r="CW218" s="2" t="s">
        <v>142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165</v>
      </c>
      <c r="DF218" s="2" t="s">
        <v>166</v>
      </c>
      <c r="DG218" s="2" t="s">
        <v>132</v>
      </c>
      <c r="DH218" s="2" t="s">
        <v>132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140</v>
      </c>
      <c r="DR218" s="2" t="s">
        <v>166</v>
      </c>
      <c r="DS218" s="2" t="s">
        <v>1676</v>
      </c>
      <c r="DT218" s="2" t="s">
        <v>132</v>
      </c>
      <c r="DU218" s="2" t="s">
        <v>142</v>
      </c>
      <c r="DV218" s="2" t="s">
        <v>132</v>
      </c>
      <c r="DW218" s="4"/>
      <c r="DX218" s="8"/>
      <c r="DY218" s="4">
        <v>4</v>
      </c>
      <c r="DZ218" s="8">
        <v>115.32</v>
      </c>
      <c r="EA218" s="7">
        <v>-1</v>
      </c>
      <c r="EB218" s="7">
        <v>-1</v>
      </c>
      <c r="EC218" s="2" t="s">
        <v>140</v>
      </c>
      <c r="ED218" s="2" t="s">
        <v>166</v>
      </c>
      <c r="EE218" s="2" t="s">
        <v>2721</v>
      </c>
      <c r="EF218" s="2" t="s">
        <v>826</v>
      </c>
      <c r="EG218" s="2" t="s">
        <v>142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159</v>
      </c>
      <c r="EP218" s="2" t="s">
        <v>166</v>
      </c>
      <c r="EQ218" s="2" t="s">
        <v>132</v>
      </c>
      <c r="ER218" s="2" t="s">
        <v>132</v>
      </c>
      <c r="ES218" s="2" t="s">
        <v>142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427</v>
      </c>
      <c r="FB218" s="2" t="s">
        <v>166</v>
      </c>
      <c r="FC218" s="2" t="s">
        <v>132</v>
      </c>
      <c r="FD218" s="2" t="s">
        <v>132</v>
      </c>
      <c r="FE218" s="2" t="s">
        <v>142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178</v>
      </c>
      <c r="FN218" s="2" t="s">
        <v>166</v>
      </c>
      <c r="FO218" s="2" t="s">
        <v>132</v>
      </c>
      <c r="FP218" s="2" t="s">
        <v>132</v>
      </c>
      <c r="FQ218" s="2" t="s">
        <v>142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178</v>
      </c>
      <c r="FZ218" s="2" t="s">
        <v>166</v>
      </c>
      <c r="GA218" s="2" t="s">
        <v>132</v>
      </c>
      <c r="GB218" s="2" t="s">
        <v>132</v>
      </c>
      <c r="GC218" s="2" t="s">
        <v>142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140</v>
      </c>
      <c r="GL218" s="2" t="s">
        <v>166</v>
      </c>
      <c r="GM218" s="2" t="s">
        <v>522</v>
      </c>
      <c r="GN218" s="2" t="s">
        <v>450</v>
      </c>
      <c r="GO218" s="2" t="s">
        <v>142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181</v>
      </c>
      <c r="HJ218" s="2" t="s">
        <v>166</v>
      </c>
      <c r="HK218" s="2" t="s">
        <v>132</v>
      </c>
      <c r="HL218" s="2" t="s">
        <v>132</v>
      </c>
      <c r="HM218" s="2" t="s">
        <v>142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166</v>
      </c>
      <c r="HW218" s="2" t="s">
        <v>337</v>
      </c>
      <c r="HX218" s="2" t="s">
        <v>2847</v>
      </c>
      <c r="HY218" s="2" t="s">
        <v>142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140</v>
      </c>
      <c r="IH218" s="2" t="s">
        <v>166</v>
      </c>
      <c r="II218" s="2" t="s">
        <v>2723</v>
      </c>
      <c r="IJ218" s="2" t="s">
        <v>2848</v>
      </c>
      <c r="IK218" s="2" t="s">
        <v>142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178</v>
      </c>
      <c r="IT218" s="2" t="s">
        <v>166</v>
      </c>
      <c r="IU218" s="2" t="s">
        <v>132</v>
      </c>
      <c r="IV218" s="2" t="s">
        <v>132</v>
      </c>
      <c r="IW218" s="2" t="s">
        <v>142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178</v>
      </c>
      <c r="JF218" s="2" t="s">
        <v>166</v>
      </c>
      <c r="JG218" s="2" t="s">
        <v>132</v>
      </c>
      <c r="JH218" s="2" t="s">
        <v>132</v>
      </c>
      <c r="JI218" s="2" t="s">
        <v>142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181</v>
      </c>
      <c r="JR218" s="2" t="s">
        <v>166</v>
      </c>
      <c r="JS218" s="2" t="s">
        <v>132</v>
      </c>
      <c r="JT218" s="2" t="s">
        <v>132</v>
      </c>
      <c r="JU218" s="2" t="s">
        <v>142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140</v>
      </c>
      <c r="KD218" s="2" t="s">
        <v>166</v>
      </c>
      <c r="KE218" s="2" t="s">
        <v>2814</v>
      </c>
      <c r="KF218" s="2" t="s">
        <v>615</v>
      </c>
      <c r="KG218" s="2" t="s">
        <v>142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178</v>
      </c>
      <c r="KP218" s="2" t="s">
        <v>166</v>
      </c>
      <c r="KQ218" s="2" t="s">
        <v>132</v>
      </c>
      <c r="KR218" s="2" t="s">
        <v>132</v>
      </c>
      <c r="KS218" s="2" t="s">
        <v>142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140</v>
      </c>
      <c r="LB218" s="2" t="s">
        <v>166</v>
      </c>
      <c r="LC218" s="2" t="s">
        <v>529</v>
      </c>
      <c r="LD218" s="2" t="s">
        <v>2384</v>
      </c>
      <c r="LE218" s="2" t="s">
        <v>142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178</v>
      </c>
      <c r="LN218" s="2" t="s">
        <v>166</v>
      </c>
      <c r="LO218" s="2" t="s">
        <v>132</v>
      </c>
      <c r="LP218" s="2" t="s">
        <v>132</v>
      </c>
      <c r="LQ218" s="2" t="s">
        <v>142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178</v>
      </c>
      <c r="ML218" s="2" t="s">
        <v>166</v>
      </c>
      <c r="MM218" s="2" t="s">
        <v>132</v>
      </c>
      <c r="MN218" s="2" t="s">
        <v>132</v>
      </c>
      <c r="MO218" s="2" t="s">
        <v>142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178</v>
      </c>
      <c r="NV218" s="2" t="s">
        <v>166</v>
      </c>
      <c r="NW218" s="2" t="s">
        <v>132</v>
      </c>
      <c r="NX218" s="2" t="s">
        <v>132</v>
      </c>
      <c r="NY218" s="2" t="s">
        <v>142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181</v>
      </c>
      <c r="OT218" s="2" t="s">
        <v>166</v>
      </c>
      <c r="OU218" s="2" t="s">
        <v>132</v>
      </c>
      <c r="OV218" s="2" t="s">
        <v>132</v>
      </c>
      <c r="OW218" s="2" t="s">
        <v>142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181</v>
      </c>
      <c r="PF218" s="2" t="s">
        <v>166</v>
      </c>
      <c r="PG218" s="2" t="s">
        <v>132</v>
      </c>
      <c r="PH218" s="2" t="s">
        <v>132</v>
      </c>
      <c r="PI218" s="2" t="s">
        <v>142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178</v>
      </c>
      <c r="PR218" s="2" t="s">
        <v>166</v>
      </c>
      <c r="PS218" s="2" t="s">
        <v>132</v>
      </c>
      <c r="PT218" s="2" t="s">
        <v>132</v>
      </c>
      <c r="PU218" s="2" t="s">
        <v>142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178</v>
      </c>
      <c r="RB218" s="2" t="s">
        <v>166</v>
      </c>
      <c r="RC218" s="2" t="s">
        <v>132</v>
      </c>
      <c r="RD218" s="2" t="s">
        <v>132</v>
      </c>
      <c r="RE218" s="2" t="s">
        <v>142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178</v>
      </c>
      <c r="RN218" s="2" t="s">
        <v>166</v>
      </c>
      <c r="RO218" s="2" t="s">
        <v>132</v>
      </c>
      <c r="RP218" s="2" t="s">
        <v>132</v>
      </c>
      <c r="RQ218" s="2" t="s">
        <v>142</v>
      </c>
      <c r="RR218" s="2" t="s">
        <v>132</v>
      </c>
    </row>
    <row r="219">
      <c r="A219" s="2" t="s">
        <v>2849</v>
      </c>
      <c r="B219" s="2" t="s">
        <v>121</v>
      </c>
      <c r="C219" s="2" t="s">
        <v>2850</v>
      </c>
      <c r="D219" s="2" t="s">
        <v>2628</v>
      </c>
      <c r="E219" s="2" t="s">
        <v>2629</v>
      </c>
      <c r="F219" s="2" t="s">
        <v>2851</v>
      </c>
      <c r="G219" s="2" t="s">
        <v>2851</v>
      </c>
      <c r="H219" s="2" t="s">
        <v>2851</v>
      </c>
      <c r="I219" s="2" t="s">
        <v>2852</v>
      </c>
      <c r="J219" s="2" t="s">
        <v>2853</v>
      </c>
      <c r="K219" s="2" t="s">
        <v>1078</v>
      </c>
      <c r="L219" s="3">
        <v>74.11</v>
      </c>
      <c r="M219" s="3">
        <v>77.82</v>
      </c>
      <c r="N219" s="3">
        <v>141.94</v>
      </c>
      <c r="O219" s="2" t="s">
        <v>129</v>
      </c>
      <c r="P219" s="2" t="s">
        <v>130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468</v>
      </c>
      <c r="V219" s="2" t="s">
        <v>396</v>
      </c>
      <c r="W219" s="2" t="s">
        <v>247</v>
      </c>
      <c r="X219" s="2" t="s">
        <v>1079</v>
      </c>
      <c r="Y219" s="2" t="s">
        <v>816</v>
      </c>
      <c r="Z219" s="4">
        <v>381</v>
      </c>
      <c r="AA219" s="4">
        <f>=ROUNDDOWN(8.86046511627907,0)</f>
      </c>
      <c r="AB219" s="5">
        <v>43</v>
      </c>
      <c r="AC219" s="2" t="s">
        <v>2854</v>
      </c>
      <c r="AD219" s="4">
        <v>310</v>
      </c>
      <c r="AE219" s="4">
        <v>530</v>
      </c>
      <c r="AF219" s="6">
        <v>65</v>
      </c>
      <c r="AG219" s="6">
        <v>48</v>
      </c>
      <c r="AH219" s="7">
        <v>0.7726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1175</v>
      </c>
      <c r="AQ219" s="8">
        <v>103457.95</v>
      </c>
      <c r="AR219" s="4">
        <v>1002</v>
      </c>
      <c r="AS219" s="8">
        <v>91177.25</v>
      </c>
      <c r="AT219" s="7">
        <v>0.1727</v>
      </c>
      <c r="AU219" s="7">
        <v>0.1347</v>
      </c>
      <c r="AV219" s="4">
        <v>3206</v>
      </c>
      <c r="AW219" s="8">
        <v>372040.97</v>
      </c>
      <c r="AX219" s="4">
        <v>3545</v>
      </c>
      <c r="AY219" s="8">
        <v>416535.65</v>
      </c>
      <c r="AZ219" s="7">
        <v>-0.0956</v>
      </c>
      <c r="BA219" s="7">
        <v>-0.1068</v>
      </c>
      <c r="BB219" s="7">
        <v>0.2781</v>
      </c>
      <c r="BC219" s="4">
        <v>5925</v>
      </c>
      <c r="BD219" s="8">
        <v>657676.06</v>
      </c>
      <c r="BE219" s="4">
        <v>5631</v>
      </c>
      <c r="BF219" s="8">
        <v>641189.2</v>
      </c>
      <c r="BG219" s="7">
        <v>0.0522</v>
      </c>
      <c r="BH219" s="7">
        <v>0.0257</v>
      </c>
      <c r="BI219" s="7">
        <v>0.5657</v>
      </c>
      <c r="BJ219" s="4">
        <v>1175</v>
      </c>
      <c r="BK219" s="8">
        <v>103457.95</v>
      </c>
      <c r="BL219" s="2" t="s">
        <v>2855</v>
      </c>
      <c r="BM219" s="7">
        <v>1</v>
      </c>
      <c r="BN219" s="7">
        <v>1</v>
      </c>
      <c r="BO219" s="4">
        <v>466</v>
      </c>
      <c r="BP219" s="8">
        <v>46725.82</v>
      </c>
      <c r="BQ219" s="4">
        <v>359</v>
      </c>
      <c r="BR219" s="8">
        <v>35996.93</v>
      </c>
      <c r="BS219" s="7">
        <v>0.2981</v>
      </c>
      <c r="BT219" s="7">
        <v>0.2981</v>
      </c>
      <c r="BU219" s="2" t="s">
        <v>140</v>
      </c>
      <c r="BV219" s="2" t="s">
        <v>129</v>
      </c>
      <c r="BW219" s="2" t="s">
        <v>132</v>
      </c>
      <c r="BX219" s="2" t="s">
        <v>2297</v>
      </c>
      <c r="BY219" s="2" t="s">
        <v>142</v>
      </c>
      <c r="BZ219" s="2" t="s">
        <v>132</v>
      </c>
      <c r="CA219" s="4">
        <v>561</v>
      </c>
      <c r="CB219" s="8">
        <v>41876.36</v>
      </c>
      <c r="CC219" s="4">
        <v>379</v>
      </c>
      <c r="CD219" s="8">
        <v>28643.66</v>
      </c>
      <c r="CE219" s="7">
        <v>0.4802</v>
      </c>
      <c r="CF219" s="7">
        <v>0.462</v>
      </c>
      <c r="CG219" s="2" t="s">
        <v>140</v>
      </c>
      <c r="CH219" s="2" t="s">
        <v>129</v>
      </c>
      <c r="CI219" s="2" t="s">
        <v>2856</v>
      </c>
      <c r="CJ219" s="2" t="s">
        <v>342</v>
      </c>
      <c r="CK219" s="2" t="s">
        <v>142</v>
      </c>
      <c r="CL219" s="2" t="s">
        <v>132</v>
      </c>
      <c r="CM219" s="4">
        <v>58</v>
      </c>
      <c r="CN219" s="8">
        <v>6192.99</v>
      </c>
      <c r="CO219" s="4">
        <v>138</v>
      </c>
      <c r="CP219" s="8">
        <v>14552.23</v>
      </c>
      <c r="CQ219" s="7">
        <v>-0.5797</v>
      </c>
      <c r="CR219" s="7">
        <v>-0.5744</v>
      </c>
      <c r="CS219" s="2" t="s">
        <v>140</v>
      </c>
      <c r="CT219" s="2" t="s">
        <v>129</v>
      </c>
      <c r="CU219" s="2" t="s">
        <v>816</v>
      </c>
      <c r="CV219" s="2" t="s">
        <v>820</v>
      </c>
      <c r="CW219" s="2" t="s">
        <v>142</v>
      </c>
      <c r="CX219" s="2" t="s">
        <v>132</v>
      </c>
      <c r="CY219" s="4">
        <v>17</v>
      </c>
      <c r="CZ219" s="8">
        <v>1634.21</v>
      </c>
      <c r="DA219" s="4">
        <v>21</v>
      </c>
      <c r="DB219" s="8">
        <v>2018.73</v>
      </c>
      <c r="DC219" s="7">
        <v>-0.1905</v>
      </c>
      <c r="DD219" s="7">
        <v>-0.1905</v>
      </c>
      <c r="DE219" s="2" t="s">
        <v>140</v>
      </c>
      <c r="DF219" s="2" t="s">
        <v>129</v>
      </c>
      <c r="DG219" s="2" t="s">
        <v>199</v>
      </c>
      <c r="DH219" s="2" t="s">
        <v>996</v>
      </c>
      <c r="DI219" s="2" t="s">
        <v>142</v>
      </c>
      <c r="DJ219" s="2" t="s">
        <v>132</v>
      </c>
      <c r="DK219" s="4">
        <v>7</v>
      </c>
      <c r="DL219" s="8">
        <v>646.45</v>
      </c>
      <c r="DM219" s="4">
        <v>37</v>
      </c>
      <c r="DN219" s="8">
        <v>3416.95</v>
      </c>
      <c r="DO219" s="7">
        <v>-0.8108</v>
      </c>
      <c r="DP219" s="7">
        <v>-0.8108</v>
      </c>
      <c r="DQ219" s="2" t="s">
        <v>140</v>
      </c>
      <c r="DR219" s="2" t="s">
        <v>129</v>
      </c>
      <c r="DS219" s="2" t="s">
        <v>584</v>
      </c>
      <c r="DT219" s="2" t="s">
        <v>824</v>
      </c>
      <c r="DU219" s="2" t="s">
        <v>142</v>
      </c>
      <c r="DV219" s="2" t="s">
        <v>132</v>
      </c>
      <c r="DW219" s="4">
        <v>5</v>
      </c>
      <c r="DX219" s="8">
        <v>489.15</v>
      </c>
      <c r="DY219" s="4"/>
      <c r="DZ219" s="8"/>
      <c r="EA219" s="7"/>
      <c r="EB219" s="7"/>
      <c r="EC219" s="2" t="s">
        <v>140</v>
      </c>
      <c r="ED219" s="2" t="s">
        <v>129</v>
      </c>
      <c r="EE219" s="2" t="s">
        <v>2857</v>
      </c>
      <c r="EF219" s="2" t="s">
        <v>2858</v>
      </c>
      <c r="EG219" s="2" t="s">
        <v>142</v>
      </c>
      <c r="EH219" s="2" t="s">
        <v>132</v>
      </c>
      <c r="EI219" s="4">
        <v>16</v>
      </c>
      <c r="EJ219" s="8">
        <v>1611.2</v>
      </c>
      <c r="EK219" s="4">
        <v>13</v>
      </c>
      <c r="EL219" s="8">
        <v>1309.1</v>
      </c>
      <c r="EM219" s="7">
        <v>0.2308</v>
      </c>
      <c r="EN219" s="7">
        <v>0.2308</v>
      </c>
      <c r="EO219" s="2" t="s">
        <v>140</v>
      </c>
      <c r="EP219" s="2" t="s">
        <v>129</v>
      </c>
      <c r="EQ219" s="2" t="s">
        <v>261</v>
      </c>
      <c r="ER219" s="2" t="s">
        <v>879</v>
      </c>
      <c r="ES219" s="2" t="s">
        <v>142</v>
      </c>
      <c r="ET219" s="2" t="s">
        <v>132</v>
      </c>
      <c r="EU219" s="4">
        <v>7</v>
      </c>
      <c r="EV219" s="8">
        <v>672.91</v>
      </c>
      <c r="EW219" s="4">
        <v>10</v>
      </c>
      <c r="EX219" s="8">
        <v>961.3</v>
      </c>
      <c r="EY219" s="7">
        <v>-0.3</v>
      </c>
      <c r="EZ219" s="7">
        <v>-0.3</v>
      </c>
      <c r="FA219" s="2" t="s">
        <v>140</v>
      </c>
      <c r="FB219" s="2" t="s">
        <v>129</v>
      </c>
      <c r="FC219" s="2" t="s">
        <v>352</v>
      </c>
      <c r="FD219" s="2" t="s">
        <v>259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140</v>
      </c>
      <c r="FN219" s="2" t="s">
        <v>129</v>
      </c>
      <c r="FO219" s="2" t="s">
        <v>329</v>
      </c>
      <c r="FP219" s="2" t="s">
        <v>1082</v>
      </c>
      <c r="FQ219" s="2" t="s">
        <v>142</v>
      </c>
      <c r="FR219" s="2" t="s">
        <v>132</v>
      </c>
      <c r="FS219" s="4">
        <v>2</v>
      </c>
      <c r="FT219" s="8">
        <v>168.1</v>
      </c>
      <c r="FU219" s="4"/>
      <c r="FV219" s="8"/>
      <c r="FW219" s="7"/>
      <c r="FX219" s="7"/>
      <c r="FY219" s="2" t="s">
        <v>140</v>
      </c>
      <c r="FZ219" s="2" t="s">
        <v>129</v>
      </c>
      <c r="GA219" s="2" t="s">
        <v>157</v>
      </c>
      <c r="GB219" s="2" t="s">
        <v>2579</v>
      </c>
      <c r="GC219" s="2" t="s">
        <v>142</v>
      </c>
      <c r="GD219" s="2" t="s">
        <v>132</v>
      </c>
      <c r="GE219" s="4"/>
      <c r="GF219" s="8"/>
      <c r="GG219" s="4">
        <v>3</v>
      </c>
      <c r="GH219" s="8">
        <v>288.39</v>
      </c>
      <c r="GI219" s="7">
        <v>-1</v>
      </c>
      <c r="GJ219" s="7">
        <v>-1</v>
      </c>
      <c r="GK219" s="2" t="s">
        <v>159</v>
      </c>
      <c r="GL219" s="2" t="s">
        <v>129</v>
      </c>
      <c r="GM219" s="2" t="s">
        <v>188</v>
      </c>
      <c r="GN219" s="2" t="s">
        <v>678</v>
      </c>
      <c r="GO219" s="2" t="s">
        <v>142</v>
      </c>
      <c r="GP219" s="2" t="s">
        <v>132</v>
      </c>
      <c r="GQ219" s="4"/>
      <c r="GR219" s="8"/>
      <c r="GS219" s="4">
        <v>9</v>
      </c>
      <c r="GT219" s="8">
        <v>823.95</v>
      </c>
      <c r="GU219" s="7">
        <v>-1</v>
      </c>
      <c r="GV219" s="7">
        <v>-1</v>
      </c>
      <c r="GW219" s="2" t="s">
        <v>140</v>
      </c>
      <c r="GX219" s="2" t="s">
        <v>129</v>
      </c>
      <c r="GY219" s="2" t="s">
        <v>334</v>
      </c>
      <c r="GZ219" s="2" t="s">
        <v>274</v>
      </c>
      <c r="HA219" s="2" t="s">
        <v>142</v>
      </c>
      <c r="HB219" s="2" t="s">
        <v>132</v>
      </c>
      <c r="HC219" s="4">
        <v>6</v>
      </c>
      <c r="HD219" s="8">
        <v>533.52</v>
      </c>
      <c r="HE219" s="4">
        <v>3</v>
      </c>
      <c r="HF219" s="8">
        <v>288.39</v>
      </c>
      <c r="HG219" s="7">
        <v>1</v>
      </c>
      <c r="HH219" s="7">
        <v>0.85</v>
      </c>
      <c r="HI219" s="2" t="s">
        <v>140</v>
      </c>
      <c r="HJ219" s="2" t="s">
        <v>129</v>
      </c>
      <c r="HK219" s="2" t="s">
        <v>240</v>
      </c>
      <c r="HL219" s="2" t="s">
        <v>711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165</v>
      </c>
      <c r="HV219" s="2" t="s">
        <v>129</v>
      </c>
      <c r="HW219" s="2" t="s">
        <v>132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166</v>
      </c>
      <c r="II219" s="2" t="s">
        <v>2500</v>
      </c>
      <c r="IJ219" s="2" t="s">
        <v>132</v>
      </c>
      <c r="IK219" s="2" t="s">
        <v>142</v>
      </c>
      <c r="IL219" s="2" t="s">
        <v>132</v>
      </c>
      <c r="IM219" s="4">
        <v>7</v>
      </c>
      <c r="IN219" s="8">
        <v>647.63</v>
      </c>
      <c r="IO219" s="4">
        <v>3</v>
      </c>
      <c r="IP219" s="8">
        <v>296.61</v>
      </c>
      <c r="IQ219" s="7">
        <v>1.3333</v>
      </c>
      <c r="IR219" s="7">
        <v>1.1834</v>
      </c>
      <c r="IS219" s="2" t="s">
        <v>140</v>
      </c>
      <c r="IT219" s="2" t="s">
        <v>129</v>
      </c>
      <c r="IU219" s="2" t="s">
        <v>169</v>
      </c>
      <c r="IV219" s="2" t="s">
        <v>1970</v>
      </c>
      <c r="IW219" s="2" t="s">
        <v>142</v>
      </c>
      <c r="IX219" s="2" t="s">
        <v>132</v>
      </c>
      <c r="IY219" s="4">
        <v>6</v>
      </c>
      <c r="IZ219" s="8">
        <v>604.2</v>
      </c>
      <c r="JA219" s="4"/>
      <c r="JB219" s="8"/>
      <c r="JC219" s="7"/>
      <c r="JD219" s="7"/>
      <c r="JE219" s="2" t="s">
        <v>140</v>
      </c>
      <c r="JF219" s="2" t="s">
        <v>129</v>
      </c>
      <c r="JG219" s="2" t="s">
        <v>157</v>
      </c>
      <c r="JH219" s="2" t="s">
        <v>2626</v>
      </c>
      <c r="JI219" s="2" t="s">
        <v>142</v>
      </c>
      <c r="JJ219" s="2" t="s">
        <v>132</v>
      </c>
      <c r="JK219" s="4">
        <v>12</v>
      </c>
      <c r="JL219" s="8">
        <v>1127.16</v>
      </c>
      <c r="JM219" s="4">
        <v>13</v>
      </c>
      <c r="JN219" s="8">
        <v>1285.31</v>
      </c>
      <c r="JO219" s="7">
        <v>-0.0769</v>
      </c>
      <c r="JP219" s="7">
        <v>-0.123</v>
      </c>
      <c r="JQ219" s="2" t="s">
        <v>140</v>
      </c>
      <c r="JR219" s="2" t="s">
        <v>129</v>
      </c>
      <c r="JS219" s="2" t="s">
        <v>364</v>
      </c>
      <c r="JT219" s="2" t="s">
        <v>1044</v>
      </c>
      <c r="JU219" s="2" t="s">
        <v>142</v>
      </c>
      <c r="JV219" s="2" t="s">
        <v>132</v>
      </c>
      <c r="JW219" s="4">
        <v>2</v>
      </c>
      <c r="JX219" s="8">
        <v>237.96</v>
      </c>
      <c r="JY219" s="4"/>
      <c r="JZ219" s="8"/>
      <c r="KA219" s="7"/>
      <c r="KB219" s="7"/>
      <c r="KC219" s="2" t="s">
        <v>140</v>
      </c>
      <c r="KD219" s="2" t="s">
        <v>129</v>
      </c>
      <c r="KE219" s="2" t="s">
        <v>832</v>
      </c>
      <c r="KF219" s="2" t="s">
        <v>2859</v>
      </c>
      <c r="KG219" s="2" t="s">
        <v>142</v>
      </c>
      <c r="KH219" s="2" t="s">
        <v>132</v>
      </c>
      <c r="KI219" s="4">
        <v>2</v>
      </c>
      <c r="KJ219" s="8">
        <v>197.74</v>
      </c>
      <c r="KK219" s="4"/>
      <c r="KL219" s="8"/>
      <c r="KM219" s="7"/>
      <c r="KN219" s="7"/>
      <c r="KO219" s="2" t="s">
        <v>140</v>
      </c>
      <c r="KP219" s="2" t="s">
        <v>166</v>
      </c>
      <c r="KQ219" s="2" t="s">
        <v>349</v>
      </c>
      <c r="KR219" s="2" t="s">
        <v>2565</v>
      </c>
      <c r="KS219" s="2" t="s">
        <v>142</v>
      </c>
      <c r="KT219" s="2" t="s">
        <v>132</v>
      </c>
      <c r="KU219" s="4">
        <v>1</v>
      </c>
      <c r="KV219" s="8">
        <v>92.55</v>
      </c>
      <c r="KW219" s="4">
        <v>14</v>
      </c>
      <c r="KX219" s="8">
        <v>1295.7</v>
      </c>
      <c r="KY219" s="7">
        <v>-0.9286</v>
      </c>
      <c r="KZ219" s="7">
        <v>-0.9286</v>
      </c>
      <c r="LA219" s="2" t="s">
        <v>140</v>
      </c>
      <c r="LB219" s="2" t="s">
        <v>177</v>
      </c>
      <c r="LC219" s="2" t="s">
        <v>2860</v>
      </c>
      <c r="LD219" s="2" t="s">
        <v>2861</v>
      </c>
      <c r="LE219" s="2" t="s">
        <v>142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181</v>
      </c>
      <c r="LN219" s="2" t="s">
        <v>129</v>
      </c>
      <c r="LO219" s="2" t="s">
        <v>132</v>
      </c>
      <c r="LP219" s="2" t="s">
        <v>132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165</v>
      </c>
      <c r="LZ219" s="2" t="s">
        <v>166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159</v>
      </c>
      <c r="ML219" s="2" t="s">
        <v>129</v>
      </c>
      <c r="MM219" s="2" t="s">
        <v>132</v>
      </c>
      <c r="MN219" s="2" t="s">
        <v>132</v>
      </c>
      <c r="MO219" s="2" t="s">
        <v>142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140</v>
      </c>
      <c r="MX219" s="2" t="s">
        <v>129</v>
      </c>
      <c r="MY219" s="2" t="s">
        <v>179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178</v>
      </c>
      <c r="NV219" s="2" t="s">
        <v>129</v>
      </c>
      <c r="NW219" s="2" t="s">
        <v>132</v>
      </c>
      <c r="NX219" s="2" t="s">
        <v>132</v>
      </c>
      <c r="NY219" s="2" t="s">
        <v>142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178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181</v>
      </c>
      <c r="OT219" s="2" t="s">
        <v>129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178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178</v>
      </c>
      <c r="PR219" s="2" t="s">
        <v>166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182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159</v>
      </c>
      <c r="RB219" s="2" t="s">
        <v>166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181</v>
      </c>
      <c r="RN219" s="2" t="s">
        <v>129</v>
      </c>
      <c r="RO219" s="2" t="s">
        <v>132</v>
      </c>
      <c r="RP219" s="2" t="s">
        <v>132</v>
      </c>
      <c r="RQ219" s="2" t="s">
        <v>142</v>
      </c>
      <c r="RR219" s="2" t="s">
        <v>183</v>
      </c>
    </row>
    <row r="220">
      <c r="A220" s="2" t="s">
        <v>2862</v>
      </c>
      <c r="B220" s="2" t="s">
        <v>121</v>
      </c>
      <c r="C220" s="2" t="s">
        <v>2850</v>
      </c>
      <c r="D220" s="2" t="s">
        <v>2628</v>
      </c>
      <c r="E220" s="2" t="s">
        <v>2629</v>
      </c>
      <c r="F220" s="2" t="s">
        <v>2851</v>
      </c>
      <c r="G220" s="2" t="s">
        <v>2851</v>
      </c>
      <c r="H220" s="2" t="s">
        <v>2851</v>
      </c>
      <c r="I220" s="2" t="s">
        <v>2863</v>
      </c>
      <c r="J220" s="2" t="s">
        <v>2864</v>
      </c>
      <c r="K220" s="2" t="s">
        <v>1078</v>
      </c>
      <c r="L220" s="3">
        <v>111.24</v>
      </c>
      <c r="M220" s="3">
        <v>116.8</v>
      </c>
      <c r="N220" s="3">
        <v>209.94</v>
      </c>
      <c r="O220" s="2" t="s">
        <v>129</v>
      </c>
      <c r="P220" s="2" t="s">
        <v>130</v>
      </c>
      <c r="Q220" s="2" t="s">
        <v>131</v>
      </c>
      <c r="R220" s="2" t="s">
        <v>132</v>
      </c>
      <c r="S220" s="2" t="s">
        <v>2865</v>
      </c>
      <c r="T220" s="2" t="s">
        <v>132</v>
      </c>
      <c r="U220" s="2" t="s">
        <v>468</v>
      </c>
      <c r="V220" s="2" t="s">
        <v>396</v>
      </c>
      <c r="W220" s="2" t="s">
        <v>247</v>
      </c>
      <c r="X220" s="2" t="s">
        <v>1079</v>
      </c>
      <c r="Y220" s="2" t="s">
        <v>320</v>
      </c>
      <c r="Z220" s="4">
        <v>434</v>
      </c>
      <c r="AA220" s="4">
        <f>=ROUNDDOWN(7.89090909090909,0)</f>
      </c>
      <c r="AB220" s="5">
        <v>55</v>
      </c>
      <c r="AC220" s="2" t="s">
        <v>138</v>
      </c>
      <c r="AD220" s="4">
        <v>250</v>
      </c>
      <c r="AE220" s="4">
        <v>1610</v>
      </c>
      <c r="AF220" s="6">
        <v>65</v>
      </c>
      <c r="AG220" s="6">
        <v>48</v>
      </c>
      <c r="AH220" s="7">
        <v>0.8438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2031</v>
      </c>
      <c r="AQ220" s="8">
        <v>268583.02</v>
      </c>
      <c r="AR220" s="4">
        <v>2543</v>
      </c>
      <c r="AS220" s="8">
        <v>325358.4</v>
      </c>
      <c r="AT220" s="7">
        <v>-0.2013</v>
      </c>
      <c r="AU220" s="7">
        <v>-0.1745</v>
      </c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>
        <v>0.7219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 t="s">
        <v>132</v>
      </c>
      <c r="BJ220" s="4">
        <v>2031</v>
      </c>
      <c r="BK220" s="8">
        <v>268583.02</v>
      </c>
      <c r="BL220" s="2" t="s">
        <v>2866</v>
      </c>
      <c r="BM220" s="7">
        <v>1</v>
      </c>
      <c r="BN220" s="7">
        <v>1</v>
      </c>
      <c r="BO220" s="4">
        <v>1211</v>
      </c>
      <c r="BP220" s="8">
        <v>171356.5</v>
      </c>
      <c r="BQ220" s="4">
        <v>1015</v>
      </c>
      <c r="BR220" s="8">
        <v>128835.32</v>
      </c>
      <c r="BS220" s="7">
        <v>0.1931</v>
      </c>
      <c r="BT220" s="7">
        <v>0.33</v>
      </c>
      <c r="BU220" s="2" t="s">
        <v>140</v>
      </c>
      <c r="BV220" s="2" t="s">
        <v>129</v>
      </c>
      <c r="BW220" s="2" t="s">
        <v>132</v>
      </c>
      <c r="BX220" s="2" t="s">
        <v>1957</v>
      </c>
      <c r="BY220" s="2" t="s">
        <v>142</v>
      </c>
      <c r="BZ220" s="2" t="s">
        <v>132</v>
      </c>
      <c r="CA220" s="4">
        <v>622</v>
      </c>
      <c r="CB220" s="8">
        <v>69850.22</v>
      </c>
      <c r="CC220" s="4">
        <v>857</v>
      </c>
      <c r="CD220" s="8">
        <v>102386.42</v>
      </c>
      <c r="CE220" s="7">
        <v>-0.2742</v>
      </c>
      <c r="CF220" s="7">
        <v>-0.3178</v>
      </c>
      <c r="CG220" s="2" t="s">
        <v>140</v>
      </c>
      <c r="CH220" s="2" t="s">
        <v>129</v>
      </c>
      <c r="CI220" s="2" t="s">
        <v>319</v>
      </c>
      <c r="CJ220" s="2" t="s">
        <v>1414</v>
      </c>
      <c r="CK220" s="2" t="s">
        <v>142</v>
      </c>
      <c r="CL220" s="2" t="s">
        <v>132</v>
      </c>
      <c r="CM220" s="4">
        <v>79</v>
      </c>
      <c r="CN220" s="8">
        <v>11232.47</v>
      </c>
      <c r="CO220" s="4">
        <v>223</v>
      </c>
      <c r="CP220" s="8">
        <v>32532.72</v>
      </c>
      <c r="CQ220" s="7">
        <v>-0.6457</v>
      </c>
      <c r="CR220" s="7">
        <v>-0.6547</v>
      </c>
      <c r="CS220" s="2" t="s">
        <v>140</v>
      </c>
      <c r="CT220" s="2" t="s">
        <v>129</v>
      </c>
      <c r="CU220" s="2" t="s">
        <v>2867</v>
      </c>
      <c r="CV220" s="2" t="s">
        <v>320</v>
      </c>
      <c r="CW220" s="2" t="s">
        <v>142</v>
      </c>
      <c r="CX220" s="2" t="s">
        <v>132</v>
      </c>
      <c r="CY220" s="4">
        <v>9</v>
      </c>
      <c r="CZ220" s="8">
        <v>1226.43</v>
      </c>
      <c r="DA220" s="4">
        <v>20</v>
      </c>
      <c r="DB220" s="8">
        <v>2725.4</v>
      </c>
      <c r="DC220" s="7">
        <v>-0.55</v>
      </c>
      <c r="DD220" s="7">
        <v>-0.55</v>
      </c>
      <c r="DE220" s="2" t="s">
        <v>140</v>
      </c>
      <c r="DF220" s="2" t="s">
        <v>129</v>
      </c>
      <c r="DG220" s="2" t="s">
        <v>1506</v>
      </c>
      <c r="DH220" s="2" t="s">
        <v>2868</v>
      </c>
      <c r="DI220" s="2" t="s">
        <v>142</v>
      </c>
      <c r="DJ220" s="2" t="s">
        <v>132</v>
      </c>
      <c r="DK220" s="4">
        <v>2</v>
      </c>
      <c r="DL220" s="8">
        <v>260.76</v>
      </c>
      <c r="DM220" s="4">
        <v>103</v>
      </c>
      <c r="DN220" s="8">
        <v>13429.14</v>
      </c>
      <c r="DO220" s="7">
        <v>-0.9806</v>
      </c>
      <c r="DP220" s="7">
        <v>-0.9806</v>
      </c>
      <c r="DQ220" s="2" t="s">
        <v>140</v>
      </c>
      <c r="DR220" s="2" t="s">
        <v>129</v>
      </c>
      <c r="DS220" s="2" t="s">
        <v>319</v>
      </c>
      <c r="DT220" s="2" t="s">
        <v>2869</v>
      </c>
      <c r="DU220" s="2" t="s">
        <v>142</v>
      </c>
      <c r="DV220" s="2" t="s">
        <v>132</v>
      </c>
      <c r="DW220" s="4">
        <v>9</v>
      </c>
      <c r="DX220" s="8">
        <v>1243.44</v>
      </c>
      <c r="DY220" s="4">
        <v>4</v>
      </c>
      <c r="DZ220" s="8">
        <v>552.64</v>
      </c>
      <c r="EA220" s="7">
        <v>1.25</v>
      </c>
      <c r="EB220" s="7">
        <v>1.25</v>
      </c>
      <c r="EC220" s="2" t="s">
        <v>140</v>
      </c>
      <c r="ED220" s="2" t="s">
        <v>129</v>
      </c>
      <c r="EE220" s="2" t="s">
        <v>2870</v>
      </c>
      <c r="EF220" s="2" t="s">
        <v>2222</v>
      </c>
      <c r="EG220" s="2" t="s">
        <v>142</v>
      </c>
      <c r="EH220" s="2" t="s">
        <v>132</v>
      </c>
      <c r="EI220" s="4">
        <v>28</v>
      </c>
      <c r="EJ220" s="8">
        <v>4052.44</v>
      </c>
      <c r="EK220" s="4">
        <v>105</v>
      </c>
      <c r="EL220" s="8">
        <v>15196.65</v>
      </c>
      <c r="EM220" s="7">
        <v>-0.7333</v>
      </c>
      <c r="EN220" s="7">
        <v>-0.7333</v>
      </c>
      <c r="EO220" s="2" t="s">
        <v>140</v>
      </c>
      <c r="EP220" s="2" t="s">
        <v>129</v>
      </c>
      <c r="EQ220" s="2" t="s">
        <v>986</v>
      </c>
      <c r="ER220" s="2" t="s">
        <v>1180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166</v>
      </c>
      <c r="FC220" s="2" t="s">
        <v>1650</v>
      </c>
      <c r="FD220" s="2" t="s">
        <v>2871</v>
      </c>
      <c r="FE220" s="2" t="s">
        <v>142</v>
      </c>
      <c r="FF220" s="2" t="s">
        <v>132</v>
      </c>
      <c r="FG220" s="4">
        <v>6</v>
      </c>
      <c r="FH220" s="8">
        <v>726.8</v>
      </c>
      <c r="FI220" s="4">
        <v>2</v>
      </c>
      <c r="FJ220" s="8">
        <v>259.56</v>
      </c>
      <c r="FK220" s="7">
        <v>2</v>
      </c>
      <c r="FL220" s="7">
        <v>1.8001</v>
      </c>
      <c r="FM220" s="2" t="s">
        <v>140</v>
      </c>
      <c r="FN220" s="2" t="s">
        <v>129</v>
      </c>
      <c r="FO220" s="2" t="s">
        <v>329</v>
      </c>
      <c r="FP220" s="2" t="s">
        <v>431</v>
      </c>
      <c r="FQ220" s="2" t="s">
        <v>142</v>
      </c>
      <c r="FR220" s="2" t="s">
        <v>132</v>
      </c>
      <c r="FS220" s="4">
        <v>11</v>
      </c>
      <c r="FT220" s="8">
        <v>1487.73</v>
      </c>
      <c r="FU220" s="4">
        <v>40</v>
      </c>
      <c r="FV220" s="8">
        <v>5670.36</v>
      </c>
      <c r="FW220" s="7">
        <v>-0.725</v>
      </c>
      <c r="FX220" s="7">
        <v>-0.7376</v>
      </c>
      <c r="FY220" s="2" t="s">
        <v>140</v>
      </c>
      <c r="FZ220" s="2" t="s">
        <v>129</v>
      </c>
      <c r="GA220" s="2" t="s">
        <v>406</v>
      </c>
      <c r="GB220" s="2" t="s">
        <v>2754</v>
      </c>
      <c r="GC220" s="2" t="s">
        <v>142</v>
      </c>
      <c r="GD220" s="2" t="s">
        <v>132</v>
      </c>
      <c r="GE220" s="4"/>
      <c r="GF220" s="8"/>
      <c r="GG220" s="4">
        <v>7</v>
      </c>
      <c r="GH220" s="8">
        <v>953.89</v>
      </c>
      <c r="GI220" s="7">
        <v>-1</v>
      </c>
      <c r="GJ220" s="7">
        <v>-1</v>
      </c>
      <c r="GK220" s="2" t="s">
        <v>140</v>
      </c>
      <c r="GL220" s="2" t="s">
        <v>129</v>
      </c>
      <c r="GM220" s="2" t="s">
        <v>1423</v>
      </c>
      <c r="GN220" s="2" t="s">
        <v>2296</v>
      </c>
      <c r="GO220" s="2" t="s">
        <v>142</v>
      </c>
      <c r="GP220" s="2" t="s">
        <v>132</v>
      </c>
      <c r="GQ220" s="4">
        <v>24</v>
      </c>
      <c r="GR220" s="8">
        <v>3049.87</v>
      </c>
      <c r="GS220" s="4">
        <v>10</v>
      </c>
      <c r="GT220" s="8">
        <v>1297.8</v>
      </c>
      <c r="GU220" s="7">
        <v>1.4</v>
      </c>
      <c r="GV220" s="7">
        <v>1.35</v>
      </c>
      <c r="GW220" s="2" t="s">
        <v>140</v>
      </c>
      <c r="GX220" s="2" t="s">
        <v>129</v>
      </c>
      <c r="GY220" s="2" t="s">
        <v>334</v>
      </c>
      <c r="GZ220" s="2" t="s">
        <v>2872</v>
      </c>
      <c r="HA220" s="2" t="s">
        <v>142</v>
      </c>
      <c r="HB220" s="2" t="s">
        <v>132</v>
      </c>
      <c r="HC220" s="4"/>
      <c r="HD220" s="8"/>
      <c r="HE220" s="4">
        <v>5</v>
      </c>
      <c r="HF220" s="8">
        <v>681.35</v>
      </c>
      <c r="HG220" s="7">
        <v>-1</v>
      </c>
      <c r="HH220" s="7">
        <v>-1</v>
      </c>
      <c r="HI220" s="2" t="s">
        <v>140</v>
      </c>
      <c r="HJ220" s="2" t="s">
        <v>129</v>
      </c>
      <c r="HK220" s="2" t="s">
        <v>163</v>
      </c>
      <c r="HL220" s="2" t="s">
        <v>291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165</v>
      </c>
      <c r="HV220" s="2" t="s">
        <v>129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>
        <v>2</v>
      </c>
      <c r="IB220" s="8">
        <v>259.56</v>
      </c>
      <c r="IC220" s="4">
        <v>9</v>
      </c>
      <c r="ID220" s="8">
        <v>1168.02</v>
      </c>
      <c r="IE220" s="7">
        <v>-0.7778</v>
      </c>
      <c r="IF220" s="7">
        <v>-0.7778</v>
      </c>
      <c r="IG220" s="2" t="s">
        <v>140</v>
      </c>
      <c r="IH220" s="2" t="s">
        <v>166</v>
      </c>
      <c r="II220" s="2" t="s">
        <v>445</v>
      </c>
      <c r="IJ220" s="2" t="s">
        <v>2873</v>
      </c>
      <c r="IK220" s="2" t="s">
        <v>142</v>
      </c>
      <c r="IL220" s="2" t="s">
        <v>132</v>
      </c>
      <c r="IM220" s="4">
        <v>19</v>
      </c>
      <c r="IN220" s="8">
        <v>2592.99</v>
      </c>
      <c r="IO220" s="4">
        <v>24</v>
      </c>
      <c r="IP220" s="8">
        <v>3363.84</v>
      </c>
      <c r="IQ220" s="7">
        <v>-0.2083</v>
      </c>
      <c r="IR220" s="7">
        <v>-0.2292</v>
      </c>
      <c r="IS220" s="2" t="s">
        <v>140</v>
      </c>
      <c r="IT220" s="2" t="s">
        <v>129</v>
      </c>
      <c r="IU220" s="2" t="s">
        <v>169</v>
      </c>
      <c r="IV220" s="2" t="s">
        <v>370</v>
      </c>
      <c r="IW220" s="2" t="s">
        <v>142</v>
      </c>
      <c r="IX220" s="2" t="s">
        <v>132</v>
      </c>
      <c r="IY220" s="4">
        <v>4</v>
      </c>
      <c r="IZ220" s="8">
        <v>571.04</v>
      </c>
      <c r="JA220" s="4"/>
      <c r="JB220" s="8"/>
      <c r="JC220" s="7"/>
      <c r="JD220" s="7"/>
      <c r="JE220" s="2" t="s">
        <v>140</v>
      </c>
      <c r="JF220" s="2" t="s">
        <v>129</v>
      </c>
      <c r="JG220" s="2" t="s">
        <v>157</v>
      </c>
      <c r="JH220" s="2" t="s">
        <v>2561</v>
      </c>
      <c r="JI220" s="2" t="s">
        <v>142</v>
      </c>
      <c r="JJ220" s="2" t="s">
        <v>132</v>
      </c>
      <c r="JK220" s="4">
        <v>3</v>
      </c>
      <c r="JL220" s="8">
        <v>420.48</v>
      </c>
      <c r="JM220" s="4"/>
      <c r="JN220" s="8"/>
      <c r="JO220" s="7"/>
      <c r="JP220" s="7"/>
      <c r="JQ220" s="2" t="s">
        <v>140</v>
      </c>
      <c r="JR220" s="2" t="s">
        <v>129</v>
      </c>
      <c r="JS220" s="2" t="s">
        <v>341</v>
      </c>
      <c r="JT220" s="2" t="s">
        <v>1165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140</v>
      </c>
      <c r="KD220" s="2" t="s">
        <v>129</v>
      </c>
      <c r="KE220" s="2" t="s">
        <v>2874</v>
      </c>
      <c r="KF220" s="2" t="s">
        <v>2875</v>
      </c>
      <c r="KG220" s="2" t="s">
        <v>142</v>
      </c>
      <c r="KH220" s="2" t="s">
        <v>132</v>
      </c>
      <c r="KI220" s="4">
        <v>2</v>
      </c>
      <c r="KJ220" s="8">
        <v>252.29</v>
      </c>
      <c r="KK220" s="4">
        <v>4</v>
      </c>
      <c r="KL220" s="8">
        <v>560.64</v>
      </c>
      <c r="KM220" s="7">
        <v>-0.5</v>
      </c>
      <c r="KN220" s="7">
        <v>-0.55</v>
      </c>
      <c r="KO220" s="2" t="s">
        <v>140</v>
      </c>
      <c r="KP220" s="2" t="s">
        <v>166</v>
      </c>
      <c r="KQ220" s="2" t="s">
        <v>175</v>
      </c>
      <c r="KR220" s="2" t="s">
        <v>198</v>
      </c>
      <c r="KS220" s="2" t="s">
        <v>142</v>
      </c>
      <c r="KT220" s="2" t="s">
        <v>132</v>
      </c>
      <c r="KU220" s="4"/>
      <c r="KV220" s="8"/>
      <c r="KW220" s="4">
        <v>115</v>
      </c>
      <c r="KX220" s="8">
        <v>15744.65</v>
      </c>
      <c r="KY220" s="7">
        <v>-1</v>
      </c>
      <c r="KZ220" s="7">
        <v>-1</v>
      </c>
      <c r="LA220" s="2" t="s">
        <v>140</v>
      </c>
      <c r="LB220" s="2" t="s">
        <v>177</v>
      </c>
      <c r="LC220" s="2" t="s">
        <v>2876</v>
      </c>
      <c r="LD220" s="2" t="s">
        <v>2877</v>
      </c>
      <c r="LE220" s="2" t="s">
        <v>142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181</v>
      </c>
      <c r="LN220" s="2" t="s">
        <v>129</v>
      </c>
      <c r="LO220" s="2" t="s">
        <v>132</v>
      </c>
      <c r="LP220" s="2" t="s">
        <v>132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165</v>
      </c>
      <c r="LZ220" s="2" t="s">
        <v>166</v>
      </c>
      <c r="MA220" s="2" t="s">
        <v>132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159</v>
      </c>
      <c r="ML220" s="2" t="s">
        <v>129</v>
      </c>
      <c r="MM220" s="2" t="s">
        <v>132</v>
      </c>
      <c r="MN220" s="2" t="s">
        <v>132</v>
      </c>
      <c r="MO220" s="2" t="s">
        <v>142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140</v>
      </c>
      <c r="MX220" s="2" t="s">
        <v>129</v>
      </c>
      <c r="MY220" s="2" t="s">
        <v>179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178</v>
      </c>
      <c r="NV220" s="2" t="s">
        <v>129</v>
      </c>
      <c r="NW220" s="2" t="s">
        <v>132</v>
      </c>
      <c r="NX220" s="2" t="s">
        <v>132</v>
      </c>
      <c r="NY220" s="2" t="s">
        <v>142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178</v>
      </c>
      <c r="OH220" s="2" t="s">
        <v>129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132</v>
      </c>
      <c r="OT220" s="2" t="s">
        <v>132</v>
      </c>
      <c r="OU220" s="2" t="s">
        <v>132</v>
      </c>
      <c r="OV220" s="2" t="s">
        <v>132</v>
      </c>
      <c r="OW220" s="2" t="s">
        <v>132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178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178</v>
      </c>
      <c r="PR220" s="2" t="s">
        <v>166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182</v>
      </c>
      <c r="QD220" s="2" t="s">
        <v>129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159</v>
      </c>
      <c r="RB220" s="2" t="s">
        <v>166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181</v>
      </c>
      <c r="RN220" s="2" t="s">
        <v>129</v>
      </c>
      <c r="RO220" s="2" t="s">
        <v>132</v>
      </c>
      <c r="RP220" s="2" t="s">
        <v>132</v>
      </c>
      <c r="RQ220" s="2" t="s">
        <v>142</v>
      </c>
      <c r="RR220" s="2" t="s">
        <v>183</v>
      </c>
    </row>
    <row r="221">
      <c r="A221" s="2" t="s">
        <v>2878</v>
      </c>
      <c r="B221" s="2" t="s">
        <v>121</v>
      </c>
      <c r="C221" s="2" t="s">
        <v>2850</v>
      </c>
      <c r="D221" s="2" t="s">
        <v>2628</v>
      </c>
      <c r="E221" s="2" t="s">
        <v>2629</v>
      </c>
      <c r="F221" s="2" t="s">
        <v>2851</v>
      </c>
      <c r="G221" s="2" t="s">
        <v>2851</v>
      </c>
      <c r="H221" s="2" t="s">
        <v>2851</v>
      </c>
      <c r="I221" s="2" t="s">
        <v>2852</v>
      </c>
      <c r="J221" s="2" t="s">
        <v>2853</v>
      </c>
      <c r="K221" s="2" t="s">
        <v>1381</v>
      </c>
      <c r="L221" s="3">
        <v>74.11</v>
      </c>
      <c r="M221" s="3">
        <v>77.82</v>
      </c>
      <c r="N221" s="3">
        <v>141.94</v>
      </c>
      <c r="O221" s="2" t="s">
        <v>129</v>
      </c>
      <c r="P221" s="2" t="s">
        <v>130</v>
      </c>
      <c r="Q221" s="2" t="s">
        <v>131</v>
      </c>
      <c r="R221" s="2" t="s">
        <v>132</v>
      </c>
      <c r="S221" s="2" t="s">
        <v>2879</v>
      </c>
      <c r="T221" s="2" t="s">
        <v>132</v>
      </c>
      <c r="U221" s="2" t="s">
        <v>468</v>
      </c>
      <c r="V221" s="2" t="s">
        <v>396</v>
      </c>
      <c r="W221" s="2" t="s">
        <v>247</v>
      </c>
      <c r="X221" s="2" t="s">
        <v>1079</v>
      </c>
      <c r="Y221" s="2" t="s">
        <v>873</v>
      </c>
      <c r="Z221" s="4">
        <v>191</v>
      </c>
      <c r="AA221" s="4">
        <f>=ROUNDDOWN(10.6111111111111,0)</f>
      </c>
      <c r="AB221" s="5">
        <v>18</v>
      </c>
      <c r="AC221" s="2" t="s">
        <v>2633</v>
      </c>
      <c r="AD221" s="4">
        <v>150</v>
      </c>
      <c r="AE221" s="4">
        <v>380</v>
      </c>
      <c r="AF221" s="6">
        <v>65</v>
      </c>
      <c r="AG221" s="6">
        <v>48</v>
      </c>
      <c r="AH221" s="7">
        <v>0.9014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663</v>
      </c>
      <c r="AQ221" s="8">
        <v>59393.17</v>
      </c>
      <c r="AR221" s="4">
        <v>369</v>
      </c>
      <c r="AS221" s="8">
        <v>36091.69</v>
      </c>
      <c r="AT221" s="7">
        <v>0.7967</v>
      </c>
      <c r="AU221" s="7">
        <v>0.6456</v>
      </c>
      <c r="AV221" s="4">
        <v>1237</v>
      </c>
      <c r="AW221" s="8">
        <v>135395.4</v>
      </c>
      <c r="AX221" s="4">
        <v>774</v>
      </c>
      <c r="AY221" s="8">
        <v>90175.25</v>
      </c>
      <c r="AZ221" s="7">
        <v>0.5982</v>
      </c>
      <c r="BA221" s="7">
        <v>0.5015</v>
      </c>
      <c r="BB221" s="7">
        <v>0.4387</v>
      </c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>
        <v>0.2059</v>
      </c>
      <c r="BJ221" s="4">
        <v>663</v>
      </c>
      <c r="BK221" s="8">
        <v>59393.17</v>
      </c>
      <c r="BL221" s="2" t="s">
        <v>2880</v>
      </c>
      <c r="BM221" s="7">
        <v>1</v>
      </c>
      <c r="BN221" s="7">
        <v>1</v>
      </c>
      <c r="BO221" s="4">
        <v>252</v>
      </c>
      <c r="BP221" s="8">
        <v>25268.04</v>
      </c>
      <c r="BQ221" s="4">
        <v>185</v>
      </c>
      <c r="BR221" s="8">
        <v>18549.95</v>
      </c>
      <c r="BS221" s="7">
        <v>0.3622</v>
      </c>
      <c r="BT221" s="7">
        <v>0.3622</v>
      </c>
      <c r="BU221" s="2" t="s">
        <v>140</v>
      </c>
      <c r="BV221" s="2" t="s">
        <v>129</v>
      </c>
      <c r="BW221" s="2" t="s">
        <v>132</v>
      </c>
      <c r="BX221" s="2" t="s">
        <v>2669</v>
      </c>
      <c r="BY221" s="2" t="s">
        <v>142</v>
      </c>
      <c r="BZ221" s="2" t="s">
        <v>132</v>
      </c>
      <c r="CA221" s="4">
        <v>267</v>
      </c>
      <c r="CB221" s="8">
        <v>19732.75</v>
      </c>
      <c r="CC221" s="4">
        <v>31</v>
      </c>
      <c r="CD221" s="8">
        <v>2565.87</v>
      </c>
      <c r="CE221" s="7">
        <v>7.6129</v>
      </c>
      <c r="CF221" s="7">
        <v>6.6905</v>
      </c>
      <c r="CG221" s="2" t="s">
        <v>140</v>
      </c>
      <c r="CH221" s="2" t="s">
        <v>129</v>
      </c>
      <c r="CI221" s="2" t="s">
        <v>778</v>
      </c>
      <c r="CJ221" s="2" t="s">
        <v>426</v>
      </c>
      <c r="CK221" s="2" t="s">
        <v>142</v>
      </c>
      <c r="CL221" s="2" t="s">
        <v>132</v>
      </c>
      <c r="CM221" s="4">
        <v>57</v>
      </c>
      <c r="CN221" s="8">
        <v>5928.48</v>
      </c>
      <c r="CO221" s="4">
        <v>46</v>
      </c>
      <c r="CP221" s="8">
        <v>4820.11</v>
      </c>
      <c r="CQ221" s="7">
        <v>0.2391</v>
      </c>
      <c r="CR221" s="7">
        <v>0.2299</v>
      </c>
      <c r="CS221" s="2" t="s">
        <v>140</v>
      </c>
      <c r="CT221" s="2" t="s">
        <v>129</v>
      </c>
      <c r="CU221" s="2" t="s">
        <v>876</v>
      </c>
      <c r="CV221" s="2" t="s">
        <v>417</v>
      </c>
      <c r="CW221" s="2" t="s">
        <v>142</v>
      </c>
      <c r="CX221" s="2" t="s">
        <v>132</v>
      </c>
      <c r="CY221" s="4"/>
      <c r="CZ221" s="8"/>
      <c r="DA221" s="4">
        <v>1</v>
      </c>
      <c r="DB221" s="8">
        <v>96.13</v>
      </c>
      <c r="DC221" s="7">
        <v>-1</v>
      </c>
      <c r="DD221" s="7">
        <v>-1</v>
      </c>
      <c r="DE221" s="2" t="s">
        <v>140</v>
      </c>
      <c r="DF221" s="2" t="s">
        <v>166</v>
      </c>
      <c r="DG221" s="2" t="s">
        <v>199</v>
      </c>
      <c r="DH221" s="2" t="s">
        <v>2881</v>
      </c>
      <c r="DI221" s="2" t="s">
        <v>142</v>
      </c>
      <c r="DJ221" s="2" t="s">
        <v>132</v>
      </c>
      <c r="DK221" s="4">
        <v>5</v>
      </c>
      <c r="DL221" s="8">
        <v>461.75</v>
      </c>
      <c r="DM221" s="4">
        <v>23</v>
      </c>
      <c r="DN221" s="8">
        <v>2124.05</v>
      </c>
      <c r="DO221" s="7">
        <v>-0.7826</v>
      </c>
      <c r="DP221" s="7">
        <v>-0.7826</v>
      </c>
      <c r="DQ221" s="2" t="s">
        <v>140</v>
      </c>
      <c r="DR221" s="2" t="s">
        <v>129</v>
      </c>
      <c r="DS221" s="2" t="s">
        <v>160</v>
      </c>
      <c r="DT221" s="2" t="s">
        <v>678</v>
      </c>
      <c r="DU221" s="2" t="s">
        <v>142</v>
      </c>
      <c r="DV221" s="2" t="s">
        <v>132</v>
      </c>
      <c r="DW221" s="4">
        <v>23</v>
      </c>
      <c r="DX221" s="8">
        <v>2250.09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876</v>
      </c>
      <c r="EF221" s="2" t="s">
        <v>2661</v>
      </c>
      <c r="EG221" s="2" t="s">
        <v>142</v>
      </c>
      <c r="EH221" s="2" t="s">
        <v>132</v>
      </c>
      <c r="EI221" s="4">
        <v>15</v>
      </c>
      <c r="EJ221" s="8">
        <v>1510.5</v>
      </c>
      <c r="EK221" s="4">
        <v>15</v>
      </c>
      <c r="EL221" s="8">
        <v>1510.5</v>
      </c>
      <c r="EM221" s="7"/>
      <c r="EN221" s="7"/>
      <c r="EO221" s="2" t="s">
        <v>140</v>
      </c>
      <c r="EP221" s="2" t="s">
        <v>129</v>
      </c>
      <c r="EQ221" s="2" t="s">
        <v>475</v>
      </c>
      <c r="ER221" s="2" t="s">
        <v>2882</v>
      </c>
      <c r="ES221" s="2" t="s">
        <v>142</v>
      </c>
      <c r="ET221" s="2" t="s">
        <v>132</v>
      </c>
      <c r="EU221" s="4">
        <v>15</v>
      </c>
      <c r="EV221" s="8">
        <v>1441.95</v>
      </c>
      <c r="EW221" s="4">
        <v>27</v>
      </c>
      <c r="EX221" s="8">
        <v>2595.51</v>
      </c>
      <c r="EY221" s="7">
        <v>-0.4444</v>
      </c>
      <c r="EZ221" s="7">
        <v>-0.4444</v>
      </c>
      <c r="FA221" s="2" t="s">
        <v>140</v>
      </c>
      <c r="FB221" s="2" t="s">
        <v>129</v>
      </c>
      <c r="FC221" s="2" t="s">
        <v>629</v>
      </c>
      <c r="FD221" s="2" t="s">
        <v>271</v>
      </c>
      <c r="FE221" s="2" t="s">
        <v>142</v>
      </c>
      <c r="FF221" s="2" t="s">
        <v>132</v>
      </c>
      <c r="FG221" s="4"/>
      <c r="FH221" s="8"/>
      <c r="FI221" s="4">
        <v>1</v>
      </c>
      <c r="FJ221" s="8">
        <v>91.55</v>
      </c>
      <c r="FK221" s="7">
        <v>-1</v>
      </c>
      <c r="FL221" s="7">
        <v>-1</v>
      </c>
      <c r="FM221" s="2" t="s">
        <v>140</v>
      </c>
      <c r="FN221" s="2" t="s">
        <v>129</v>
      </c>
      <c r="FO221" s="2" t="s">
        <v>329</v>
      </c>
      <c r="FP221" s="2" t="s">
        <v>748</v>
      </c>
      <c r="FQ221" s="2" t="s">
        <v>142</v>
      </c>
      <c r="FR221" s="2" t="s">
        <v>132</v>
      </c>
      <c r="FS221" s="4">
        <v>4</v>
      </c>
      <c r="FT221" s="8">
        <v>336.2</v>
      </c>
      <c r="FU221" s="4"/>
      <c r="FV221" s="8"/>
      <c r="FW221" s="7"/>
      <c r="FX221" s="7"/>
      <c r="FY221" s="2" t="s">
        <v>140</v>
      </c>
      <c r="FZ221" s="2" t="s">
        <v>129</v>
      </c>
      <c r="GA221" s="2" t="s">
        <v>157</v>
      </c>
      <c r="GB221" s="2" t="s">
        <v>1516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159</v>
      </c>
      <c r="GL221" s="2" t="s">
        <v>129</v>
      </c>
      <c r="GM221" s="2" t="s">
        <v>877</v>
      </c>
      <c r="GN221" s="2" t="s">
        <v>747</v>
      </c>
      <c r="GO221" s="2" t="s">
        <v>142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129</v>
      </c>
      <c r="GY221" s="2" t="s">
        <v>162</v>
      </c>
      <c r="GZ221" s="2" t="s">
        <v>132</v>
      </c>
      <c r="HA221" s="2" t="s">
        <v>142</v>
      </c>
      <c r="HB221" s="2" t="s">
        <v>132</v>
      </c>
      <c r="HC221" s="4">
        <v>4</v>
      </c>
      <c r="HD221" s="8">
        <v>384.52</v>
      </c>
      <c r="HE221" s="4">
        <v>3</v>
      </c>
      <c r="HF221" s="8">
        <v>288.39</v>
      </c>
      <c r="HG221" s="7">
        <v>0.3333</v>
      </c>
      <c r="HH221" s="7">
        <v>0.3333</v>
      </c>
      <c r="HI221" s="2" t="s">
        <v>140</v>
      </c>
      <c r="HJ221" s="2" t="s">
        <v>129</v>
      </c>
      <c r="HK221" s="2" t="s">
        <v>524</v>
      </c>
      <c r="HL221" s="2" t="s">
        <v>384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165</v>
      </c>
      <c r="HV221" s="2" t="s">
        <v>129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181</v>
      </c>
      <c r="IH221" s="2" t="s">
        <v>129</v>
      </c>
      <c r="II221" s="2" t="s">
        <v>132</v>
      </c>
      <c r="IJ221" s="2" t="s">
        <v>132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1060</v>
      </c>
      <c r="IV221" s="2" t="s">
        <v>132</v>
      </c>
      <c r="IW221" s="2" t="s">
        <v>142</v>
      </c>
      <c r="IX221" s="2" t="s">
        <v>132</v>
      </c>
      <c r="IY221" s="4">
        <v>1</v>
      </c>
      <c r="IZ221" s="8">
        <v>100.7</v>
      </c>
      <c r="JA221" s="4"/>
      <c r="JB221" s="8"/>
      <c r="JC221" s="7"/>
      <c r="JD221" s="7"/>
      <c r="JE221" s="2" t="s">
        <v>140</v>
      </c>
      <c r="JF221" s="2" t="s">
        <v>129</v>
      </c>
      <c r="JG221" s="2" t="s">
        <v>157</v>
      </c>
      <c r="JH221" s="2" t="s">
        <v>1595</v>
      </c>
      <c r="JI221" s="2" t="s">
        <v>142</v>
      </c>
      <c r="JJ221" s="2" t="s">
        <v>132</v>
      </c>
      <c r="JK221" s="4">
        <v>16</v>
      </c>
      <c r="JL221" s="8">
        <v>1552.28</v>
      </c>
      <c r="JM221" s="4">
        <v>2</v>
      </c>
      <c r="JN221" s="8">
        <v>197.74</v>
      </c>
      <c r="JO221" s="7">
        <v>7</v>
      </c>
      <c r="JP221" s="7">
        <v>6.8501</v>
      </c>
      <c r="JQ221" s="2" t="s">
        <v>140</v>
      </c>
      <c r="JR221" s="2" t="s">
        <v>129</v>
      </c>
      <c r="JS221" s="2" t="s">
        <v>364</v>
      </c>
      <c r="JT221" s="2" t="s">
        <v>2883</v>
      </c>
      <c r="JU221" s="2" t="s">
        <v>142</v>
      </c>
      <c r="JV221" s="2" t="s">
        <v>132</v>
      </c>
      <c r="JW221" s="4">
        <v>1</v>
      </c>
      <c r="JX221" s="8">
        <v>141.94</v>
      </c>
      <c r="JY221" s="4"/>
      <c r="JZ221" s="8"/>
      <c r="KA221" s="7"/>
      <c r="KB221" s="7"/>
      <c r="KC221" s="2" t="s">
        <v>140</v>
      </c>
      <c r="KD221" s="2" t="s">
        <v>129</v>
      </c>
      <c r="KE221" s="2" t="s">
        <v>876</v>
      </c>
      <c r="KF221" s="2" t="s">
        <v>917</v>
      </c>
      <c r="KG221" s="2" t="s">
        <v>142</v>
      </c>
      <c r="KH221" s="2" t="s">
        <v>132</v>
      </c>
      <c r="KI221" s="4">
        <v>1</v>
      </c>
      <c r="KJ221" s="8">
        <v>98.87</v>
      </c>
      <c r="KK221" s="4">
        <v>2</v>
      </c>
      <c r="KL221" s="8">
        <v>197.74</v>
      </c>
      <c r="KM221" s="7">
        <v>-0.5</v>
      </c>
      <c r="KN221" s="7">
        <v>-0.5</v>
      </c>
      <c r="KO221" s="2" t="s">
        <v>140</v>
      </c>
      <c r="KP221" s="2" t="s">
        <v>166</v>
      </c>
      <c r="KQ221" s="2" t="s">
        <v>575</v>
      </c>
      <c r="KR221" s="2" t="s">
        <v>846</v>
      </c>
      <c r="KS221" s="2" t="s">
        <v>142</v>
      </c>
      <c r="KT221" s="2" t="s">
        <v>132</v>
      </c>
      <c r="KU221" s="4">
        <v>2</v>
      </c>
      <c r="KV221" s="8">
        <v>185.1</v>
      </c>
      <c r="KW221" s="4">
        <v>33</v>
      </c>
      <c r="KX221" s="8">
        <v>3054.15</v>
      </c>
      <c r="KY221" s="7">
        <v>-0.9394</v>
      </c>
      <c r="KZ221" s="7">
        <v>-0.9394</v>
      </c>
      <c r="LA221" s="2" t="s">
        <v>140</v>
      </c>
      <c r="LB221" s="2" t="s">
        <v>177</v>
      </c>
      <c r="LC221" s="2" t="s">
        <v>884</v>
      </c>
      <c r="LD221" s="2" t="s">
        <v>2884</v>
      </c>
      <c r="LE221" s="2" t="s">
        <v>142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181</v>
      </c>
      <c r="LN221" s="2" t="s">
        <v>129</v>
      </c>
      <c r="LO221" s="2" t="s">
        <v>132</v>
      </c>
      <c r="LP221" s="2" t="s">
        <v>132</v>
      </c>
      <c r="LQ221" s="2" t="s">
        <v>142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165</v>
      </c>
      <c r="LZ221" s="2" t="s">
        <v>166</v>
      </c>
      <c r="MA221" s="2" t="s">
        <v>132</v>
      </c>
      <c r="MB221" s="2" t="s">
        <v>132</v>
      </c>
      <c r="MC221" s="2" t="s">
        <v>142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159</v>
      </c>
      <c r="ML221" s="2" t="s">
        <v>129</v>
      </c>
      <c r="MM221" s="2" t="s">
        <v>132</v>
      </c>
      <c r="MN221" s="2" t="s">
        <v>132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140</v>
      </c>
      <c r="MX221" s="2" t="s">
        <v>129</v>
      </c>
      <c r="MY221" s="2" t="s">
        <v>179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178</v>
      </c>
      <c r="NV221" s="2" t="s">
        <v>129</v>
      </c>
      <c r="NW221" s="2" t="s">
        <v>132</v>
      </c>
      <c r="NX221" s="2" t="s">
        <v>132</v>
      </c>
      <c r="NY221" s="2" t="s">
        <v>142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178</v>
      </c>
      <c r="OH221" s="2" t="s">
        <v>129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181</v>
      </c>
      <c r="OT221" s="2" t="s">
        <v>129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178</v>
      </c>
      <c r="PF221" s="2" t="s">
        <v>129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178</v>
      </c>
      <c r="PR221" s="2" t="s">
        <v>166</v>
      </c>
      <c r="PS221" s="2" t="s">
        <v>132</v>
      </c>
      <c r="PT221" s="2" t="s">
        <v>132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182</v>
      </c>
      <c r="QD221" s="2" t="s">
        <v>129</v>
      </c>
      <c r="QE221" s="2" t="s">
        <v>132</v>
      </c>
      <c r="QF221" s="2" t="s">
        <v>132</v>
      </c>
      <c r="QG221" s="2" t="s">
        <v>142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159</v>
      </c>
      <c r="RB221" s="2" t="s">
        <v>166</v>
      </c>
      <c r="RC221" s="2" t="s">
        <v>132</v>
      </c>
      <c r="RD221" s="2" t="s">
        <v>132</v>
      </c>
      <c r="RE221" s="2" t="s">
        <v>142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181</v>
      </c>
      <c r="RN221" s="2" t="s">
        <v>129</v>
      </c>
      <c r="RO221" s="2" t="s">
        <v>132</v>
      </c>
      <c r="RP221" s="2" t="s">
        <v>132</v>
      </c>
      <c r="RQ221" s="2" t="s">
        <v>142</v>
      </c>
      <c r="RR221" s="2" t="s">
        <v>183</v>
      </c>
    </row>
    <row r="222">
      <c r="A222" s="2" t="s">
        <v>2885</v>
      </c>
      <c r="B222" s="2" t="s">
        <v>121</v>
      </c>
      <c r="C222" s="2" t="s">
        <v>2850</v>
      </c>
      <c r="D222" s="2" t="s">
        <v>2628</v>
      </c>
      <c r="E222" s="2" t="s">
        <v>2629</v>
      </c>
      <c r="F222" s="2" t="s">
        <v>2851</v>
      </c>
      <c r="G222" s="2" t="s">
        <v>2851</v>
      </c>
      <c r="H222" s="2" t="s">
        <v>2851</v>
      </c>
      <c r="I222" s="2" t="s">
        <v>2863</v>
      </c>
      <c r="J222" s="2" t="s">
        <v>2864</v>
      </c>
      <c r="K222" s="2" t="s">
        <v>1381</v>
      </c>
      <c r="L222" s="3">
        <v>111.24</v>
      </c>
      <c r="M222" s="3">
        <v>116.8</v>
      </c>
      <c r="N222" s="3">
        <v>209.94</v>
      </c>
      <c r="O222" s="2" t="s">
        <v>129</v>
      </c>
      <c r="P222" s="2" t="s">
        <v>130</v>
      </c>
      <c r="Q222" s="2" t="s">
        <v>131</v>
      </c>
      <c r="R222" s="2" t="s">
        <v>132</v>
      </c>
      <c r="S222" s="2" t="s">
        <v>2886</v>
      </c>
      <c r="T222" s="2" t="s">
        <v>132</v>
      </c>
      <c r="U222" s="2" t="s">
        <v>468</v>
      </c>
      <c r="V222" s="2" t="s">
        <v>396</v>
      </c>
      <c r="W222" s="2" t="s">
        <v>247</v>
      </c>
      <c r="X222" s="2" t="s">
        <v>1079</v>
      </c>
      <c r="Y222" s="2" t="s">
        <v>873</v>
      </c>
      <c r="Z222" s="4">
        <v>281</v>
      </c>
      <c r="AA222" s="4">
        <f>=ROUNDDOWN(13.3809523809524,0)</f>
      </c>
      <c r="AB222" s="5">
        <v>21</v>
      </c>
      <c r="AC222" s="2" t="s">
        <v>138</v>
      </c>
      <c r="AD222" s="4">
        <v>250</v>
      </c>
      <c r="AE222" s="4">
        <v>650</v>
      </c>
      <c r="AF222" s="6">
        <v>65</v>
      </c>
      <c r="AG222" s="6">
        <v>48</v>
      </c>
      <c r="AH222" s="7">
        <v>0.8767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574</v>
      </c>
      <c r="AQ222" s="8">
        <v>76002.23</v>
      </c>
      <c r="AR222" s="4">
        <v>405</v>
      </c>
      <c r="AS222" s="8">
        <v>54083.56</v>
      </c>
      <c r="AT222" s="7">
        <v>0.4173</v>
      </c>
      <c r="AU222" s="7">
        <v>0.4053</v>
      </c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>
        <v>0.5613</v>
      </c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 t="s">
        <v>132</v>
      </c>
      <c r="BJ222" s="4">
        <v>574</v>
      </c>
      <c r="BK222" s="8">
        <v>76002.23</v>
      </c>
      <c r="BL222" s="2" t="s">
        <v>2887</v>
      </c>
      <c r="BM222" s="7">
        <v>1</v>
      </c>
      <c r="BN222" s="7">
        <v>1</v>
      </c>
      <c r="BO222" s="4">
        <v>295</v>
      </c>
      <c r="BP222" s="8">
        <v>41931.3</v>
      </c>
      <c r="BQ222" s="4">
        <v>156</v>
      </c>
      <c r="BR222" s="8">
        <v>22173.84</v>
      </c>
      <c r="BS222" s="7">
        <v>0.891</v>
      </c>
      <c r="BT222" s="7">
        <v>0.891</v>
      </c>
      <c r="BU222" s="2" t="s">
        <v>140</v>
      </c>
      <c r="BV222" s="2" t="s">
        <v>129</v>
      </c>
      <c r="BW222" s="2" t="s">
        <v>132</v>
      </c>
      <c r="BX222" s="2" t="s">
        <v>589</v>
      </c>
      <c r="BY222" s="2" t="s">
        <v>142</v>
      </c>
      <c r="BZ222" s="2" t="s">
        <v>132</v>
      </c>
      <c r="CA222" s="4">
        <v>138</v>
      </c>
      <c r="CB222" s="8">
        <v>14846.34</v>
      </c>
      <c r="CC222" s="4">
        <v>128</v>
      </c>
      <c r="CD222" s="8">
        <v>15093.94</v>
      </c>
      <c r="CE222" s="7">
        <v>0.0781</v>
      </c>
      <c r="CF222" s="7">
        <v>-0.0164</v>
      </c>
      <c r="CG222" s="2" t="s">
        <v>140</v>
      </c>
      <c r="CH222" s="2" t="s">
        <v>129</v>
      </c>
      <c r="CI222" s="2" t="s">
        <v>778</v>
      </c>
      <c r="CJ222" s="2" t="s">
        <v>524</v>
      </c>
      <c r="CK222" s="2" t="s">
        <v>142</v>
      </c>
      <c r="CL222" s="2" t="s">
        <v>132</v>
      </c>
      <c r="CM222" s="4">
        <v>59</v>
      </c>
      <c r="CN222" s="8">
        <v>8125.19</v>
      </c>
      <c r="CO222" s="4">
        <v>61</v>
      </c>
      <c r="CP222" s="8">
        <v>8674.32</v>
      </c>
      <c r="CQ222" s="7">
        <v>-0.0328</v>
      </c>
      <c r="CR222" s="7">
        <v>-0.0633</v>
      </c>
      <c r="CS222" s="2" t="s">
        <v>140</v>
      </c>
      <c r="CT222" s="2" t="s">
        <v>129</v>
      </c>
      <c r="CU222" s="2" t="s">
        <v>873</v>
      </c>
      <c r="CV222" s="2" t="s">
        <v>915</v>
      </c>
      <c r="CW222" s="2" t="s">
        <v>142</v>
      </c>
      <c r="CX222" s="2" t="s">
        <v>132</v>
      </c>
      <c r="CY222" s="4">
        <v>32</v>
      </c>
      <c r="CZ222" s="8">
        <v>4360.64</v>
      </c>
      <c r="DA222" s="4">
        <v>9</v>
      </c>
      <c r="DB222" s="8">
        <v>1226.43</v>
      </c>
      <c r="DC222" s="7">
        <v>2.5556</v>
      </c>
      <c r="DD222" s="7">
        <v>2.5556</v>
      </c>
      <c r="DE222" s="2" t="s">
        <v>140</v>
      </c>
      <c r="DF222" s="2" t="s">
        <v>129</v>
      </c>
      <c r="DG222" s="2" t="s">
        <v>199</v>
      </c>
      <c r="DH222" s="2" t="s">
        <v>2784</v>
      </c>
      <c r="DI222" s="2" t="s">
        <v>142</v>
      </c>
      <c r="DJ222" s="2" t="s">
        <v>132</v>
      </c>
      <c r="DK222" s="4">
        <v>4</v>
      </c>
      <c r="DL222" s="8">
        <v>521.52</v>
      </c>
      <c r="DM222" s="4">
        <v>15</v>
      </c>
      <c r="DN222" s="8">
        <v>1955.7</v>
      </c>
      <c r="DO222" s="7">
        <v>-0.7333</v>
      </c>
      <c r="DP222" s="7">
        <v>-0.7333</v>
      </c>
      <c r="DQ222" s="2" t="s">
        <v>140</v>
      </c>
      <c r="DR222" s="2" t="s">
        <v>129</v>
      </c>
      <c r="DS222" s="2" t="s">
        <v>160</v>
      </c>
      <c r="DT222" s="2" t="s">
        <v>1385</v>
      </c>
      <c r="DU222" s="2" t="s">
        <v>142</v>
      </c>
      <c r="DV222" s="2" t="s">
        <v>132</v>
      </c>
      <c r="DW222" s="4">
        <v>8</v>
      </c>
      <c r="DX222" s="8">
        <v>1105.28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873</v>
      </c>
      <c r="EF222" s="2" t="s">
        <v>615</v>
      </c>
      <c r="EG222" s="2" t="s">
        <v>142</v>
      </c>
      <c r="EH222" s="2" t="s">
        <v>132</v>
      </c>
      <c r="EI222" s="4">
        <v>4</v>
      </c>
      <c r="EJ222" s="8">
        <v>578.92</v>
      </c>
      <c r="EK222" s="4">
        <v>1</v>
      </c>
      <c r="EL222" s="8">
        <v>144.73</v>
      </c>
      <c r="EM222" s="7">
        <v>3</v>
      </c>
      <c r="EN222" s="7">
        <v>3</v>
      </c>
      <c r="EO222" s="2" t="s">
        <v>140</v>
      </c>
      <c r="EP222" s="2" t="s">
        <v>129</v>
      </c>
      <c r="EQ222" s="2" t="s">
        <v>261</v>
      </c>
      <c r="ER222" s="2" t="s">
        <v>1814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182</v>
      </c>
      <c r="FB222" s="2" t="s">
        <v>129</v>
      </c>
      <c r="FC222" s="2" t="s">
        <v>132</v>
      </c>
      <c r="FD222" s="2" t="s">
        <v>132</v>
      </c>
      <c r="FE222" s="2" t="s">
        <v>142</v>
      </c>
      <c r="FF222" s="2" t="s">
        <v>132</v>
      </c>
      <c r="FG222" s="4">
        <v>5</v>
      </c>
      <c r="FH222" s="8">
        <v>609.99</v>
      </c>
      <c r="FI222" s="4"/>
      <c r="FJ222" s="8"/>
      <c r="FK222" s="7"/>
      <c r="FL222" s="7"/>
      <c r="FM222" s="2" t="s">
        <v>140</v>
      </c>
      <c r="FN222" s="2" t="s">
        <v>129</v>
      </c>
      <c r="FO222" s="2" t="s">
        <v>329</v>
      </c>
      <c r="FP222" s="2" t="s">
        <v>2888</v>
      </c>
      <c r="FQ222" s="2" t="s">
        <v>142</v>
      </c>
      <c r="FR222" s="2" t="s">
        <v>132</v>
      </c>
      <c r="FS222" s="4">
        <v>4</v>
      </c>
      <c r="FT222" s="8">
        <v>504.6</v>
      </c>
      <c r="FU222" s="4"/>
      <c r="FV222" s="8"/>
      <c r="FW222" s="7"/>
      <c r="FX222" s="7"/>
      <c r="FY222" s="2" t="s">
        <v>140</v>
      </c>
      <c r="FZ222" s="2" t="s">
        <v>129</v>
      </c>
      <c r="GA222" s="2" t="s">
        <v>157</v>
      </c>
      <c r="GB222" s="2" t="s">
        <v>592</v>
      </c>
      <c r="GC222" s="2" t="s">
        <v>142</v>
      </c>
      <c r="GD222" s="2" t="s">
        <v>132</v>
      </c>
      <c r="GE222" s="4">
        <v>3</v>
      </c>
      <c r="GF222" s="8">
        <v>408.81</v>
      </c>
      <c r="GG222" s="4"/>
      <c r="GH222" s="8"/>
      <c r="GI222" s="7"/>
      <c r="GJ222" s="7"/>
      <c r="GK222" s="2" t="s">
        <v>140</v>
      </c>
      <c r="GL222" s="2" t="s">
        <v>129</v>
      </c>
      <c r="GM222" s="2" t="s">
        <v>877</v>
      </c>
      <c r="GN222" s="2" t="s">
        <v>161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129</v>
      </c>
      <c r="GY222" s="2" t="s">
        <v>162</v>
      </c>
      <c r="GZ222" s="2" t="s">
        <v>132</v>
      </c>
      <c r="HA222" s="2" t="s">
        <v>142</v>
      </c>
      <c r="HB222" s="2" t="s">
        <v>132</v>
      </c>
      <c r="HC222" s="4">
        <v>1</v>
      </c>
      <c r="HD222" s="8">
        <v>136.27</v>
      </c>
      <c r="HE222" s="4"/>
      <c r="HF222" s="8"/>
      <c r="HG222" s="7"/>
      <c r="HH222" s="7"/>
      <c r="HI222" s="2" t="s">
        <v>140</v>
      </c>
      <c r="HJ222" s="2" t="s">
        <v>129</v>
      </c>
      <c r="HK222" s="2" t="s">
        <v>460</v>
      </c>
      <c r="HL222" s="2" t="s">
        <v>270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165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>
        <v>6</v>
      </c>
      <c r="IB222" s="8">
        <v>739.77</v>
      </c>
      <c r="IC222" s="4"/>
      <c r="ID222" s="8"/>
      <c r="IE222" s="7"/>
      <c r="IF222" s="7"/>
      <c r="IG222" s="2" t="s">
        <v>140</v>
      </c>
      <c r="IH222" s="2" t="s">
        <v>166</v>
      </c>
      <c r="II222" s="2" t="s">
        <v>1021</v>
      </c>
      <c r="IJ222" s="2" t="s">
        <v>2888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140</v>
      </c>
      <c r="IT222" s="2" t="s">
        <v>129</v>
      </c>
      <c r="IU222" s="2" t="s">
        <v>1060</v>
      </c>
      <c r="IV222" s="2" t="s">
        <v>1586</v>
      </c>
      <c r="IW222" s="2" t="s">
        <v>142</v>
      </c>
      <c r="IX222" s="2" t="s">
        <v>132</v>
      </c>
      <c r="IY222" s="4">
        <v>12</v>
      </c>
      <c r="IZ222" s="8">
        <v>1713.12</v>
      </c>
      <c r="JA222" s="4"/>
      <c r="JB222" s="8"/>
      <c r="JC222" s="7"/>
      <c r="JD222" s="7"/>
      <c r="JE222" s="2" t="s">
        <v>140</v>
      </c>
      <c r="JF222" s="2" t="s">
        <v>129</v>
      </c>
      <c r="JG222" s="2" t="s">
        <v>157</v>
      </c>
      <c r="JH222" s="2" t="s">
        <v>2889</v>
      </c>
      <c r="JI222" s="2" t="s">
        <v>142</v>
      </c>
      <c r="JJ222" s="2" t="s">
        <v>132</v>
      </c>
      <c r="JK222" s="4">
        <v>3</v>
      </c>
      <c r="JL222" s="8">
        <v>420.48</v>
      </c>
      <c r="JM222" s="4">
        <v>7</v>
      </c>
      <c r="JN222" s="8">
        <v>981.12</v>
      </c>
      <c r="JO222" s="7">
        <v>-0.5714</v>
      </c>
      <c r="JP222" s="7">
        <v>-0.5714</v>
      </c>
      <c r="JQ222" s="2" t="s">
        <v>140</v>
      </c>
      <c r="JR222" s="2" t="s">
        <v>129</v>
      </c>
      <c r="JS222" s="2" t="s">
        <v>364</v>
      </c>
      <c r="JT222" s="2" t="s">
        <v>1044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129</v>
      </c>
      <c r="KE222" s="2" t="s">
        <v>873</v>
      </c>
      <c r="KF222" s="2" t="s">
        <v>1505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140</v>
      </c>
      <c r="KP222" s="2" t="s">
        <v>166</v>
      </c>
      <c r="KQ222" s="2" t="s">
        <v>214</v>
      </c>
      <c r="KR222" s="2" t="s">
        <v>132</v>
      </c>
      <c r="KS222" s="2" t="s">
        <v>142</v>
      </c>
      <c r="KT222" s="2" t="s">
        <v>132</v>
      </c>
      <c r="KU222" s="4"/>
      <c r="KV222" s="8"/>
      <c r="KW222" s="4">
        <v>28</v>
      </c>
      <c r="KX222" s="8">
        <v>3833.48</v>
      </c>
      <c r="KY222" s="7">
        <v>-1</v>
      </c>
      <c r="KZ222" s="7">
        <v>-1</v>
      </c>
      <c r="LA222" s="2" t="s">
        <v>140</v>
      </c>
      <c r="LB222" s="2" t="s">
        <v>177</v>
      </c>
      <c r="LC222" s="2" t="s">
        <v>884</v>
      </c>
      <c r="LD222" s="2" t="s">
        <v>575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181</v>
      </c>
      <c r="LN222" s="2" t="s">
        <v>129</v>
      </c>
      <c r="LO222" s="2" t="s">
        <v>132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165</v>
      </c>
      <c r="LZ222" s="2" t="s">
        <v>166</v>
      </c>
      <c r="MA222" s="2" t="s">
        <v>132</v>
      </c>
      <c r="MB222" s="2" t="s">
        <v>132</v>
      </c>
      <c r="MC222" s="2" t="s">
        <v>142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159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140</v>
      </c>
      <c r="MX222" s="2" t="s">
        <v>129</v>
      </c>
      <c r="MY222" s="2" t="s">
        <v>179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178</v>
      </c>
      <c r="NV222" s="2" t="s">
        <v>129</v>
      </c>
      <c r="NW222" s="2" t="s">
        <v>132</v>
      </c>
      <c r="NX222" s="2" t="s">
        <v>132</v>
      </c>
      <c r="NY222" s="2" t="s">
        <v>142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178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181</v>
      </c>
      <c r="OT222" s="2" t="s">
        <v>129</v>
      </c>
      <c r="OU222" s="2" t="s">
        <v>132</v>
      </c>
      <c r="OV222" s="2" t="s">
        <v>132</v>
      </c>
      <c r="OW222" s="2" t="s">
        <v>142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178</v>
      </c>
      <c r="PF222" s="2" t="s">
        <v>129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178</v>
      </c>
      <c r="PR222" s="2" t="s">
        <v>166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182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159</v>
      </c>
      <c r="RB222" s="2" t="s">
        <v>166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181</v>
      </c>
      <c r="RN222" s="2" t="s">
        <v>129</v>
      </c>
      <c r="RO222" s="2" t="s">
        <v>132</v>
      </c>
      <c r="RP222" s="2" t="s">
        <v>132</v>
      </c>
      <c r="RQ222" s="2" t="s">
        <v>142</v>
      </c>
      <c r="RR222" s="2" t="s">
        <v>183</v>
      </c>
    </row>
    <row r="223">
      <c r="A223" s="2" t="s">
        <v>2890</v>
      </c>
      <c r="B223" s="2" t="s">
        <v>121</v>
      </c>
      <c r="C223" s="2" t="s">
        <v>2850</v>
      </c>
      <c r="D223" s="2" t="s">
        <v>2628</v>
      </c>
      <c r="E223" s="2" t="s">
        <v>2629</v>
      </c>
      <c r="F223" s="2" t="s">
        <v>2851</v>
      </c>
      <c r="G223" s="2" t="s">
        <v>2851</v>
      </c>
      <c r="H223" s="2" t="s">
        <v>2851</v>
      </c>
      <c r="I223" s="2" t="s">
        <v>2852</v>
      </c>
      <c r="J223" s="2" t="s">
        <v>2853</v>
      </c>
      <c r="K223" s="2" t="s">
        <v>814</v>
      </c>
      <c r="L223" s="3">
        <v>74.11</v>
      </c>
      <c r="M223" s="3">
        <v>77.82</v>
      </c>
      <c r="N223" s="3">
        <v>141.94</v>
      </c>
      <c r="O223" s="2" t="s">
        <v>129</v>
      </c>
      <c r="P223" s="2" t="s">
        <v>219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468</v>
      </c>
      <c r="V223" s="2" t="s">
        <v>396</v>
      </c>
      <c r="W223" s="2" t="s">
        <v>247</v>
      </c>
      <c r="X223" s="2" t="s">
        <v>1079</v>
      </c>
      <c r="Y223" s="2" t="s">
        <v>816</v>
      </c>
      <c r="Z223" s="4">
        <v>180</v>
      </c>
      <c r="AA223" s="4">
        <f>=ROUNDDOWN(15,0)</f>
      </c>
      <c r="AB223" s="5">
        <v>12</v>
      </c>
      <c r="AC223" s="2" t="s">
        <v>2854</v>
      </c>
      <c r="AD223" s="4">
        <v>150</v>
      </c>
      <c r="AE223" s="4">
        <v>260</v>
      </c>
      <c r="AF223" s="6">
        <v>65</v>
      </c>
      <c r="AG223" s="6">
        <v>48</v>
      </c>
      <c r="AH223" s="7">
        <v>0.9205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411</v>
      </c>
      <c r="AQ223" s="8">
        <v>34736.95</v>
      </c>
      <c r="AR223" s="4">
        <v>677</v>
      </c>
      <c r="AS223" s="8">
        <v>57370.97</v>
      </c>
      <c r="AT223" s="7">
        <v>-0.3929</v>
      </c>
      <c r="AU223" s="7">
        <v>-0.3945</v>
      </c>
      <c r="AV223" s="4">
        <v>855</v>
      </c>
      <c r="AW223" s="8">
        <v>89062.71</v>
      </c>
      <c r="AX223" s="4">
        <v>1283</v>
      </c>
      <c r="AY223" s="8">
        <v>131767.63</v>
      </c>
      <c r="AZ223" s="7">
        <v>-0.3336</v>
      </c>
      <c r="BA223" s="7">
        <v>-0.3241</v>
      </c>
      <c r="BB223" s="7">
        <v>0.39</v>
      </c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>
        <v>0.1354</v>
      </c>
      <c r="BJ223" s="4">
        <v>411</v>
      </c>
      <c r="BK223" s="8">
        <v>34736.95</v>
      </c>
      <c r="BL223" s="2" t="s">
        <v>2891</v>
      </c>
      <c r="BM223" s="7">
        <v>1</v>
      </c>
      <c r="BN223" s="7">
        <v>1</v>
      </c>
      <c r="BO223" s="4">
        <v>119</v>
      </c>
      <c r="BP223" s="8">
        <v>11861.92</v>
      </c>
      <c r="BQ223" s="4">
        <v>108</v>
      </c>
      <c r="BR223" s="8">
        <v>10829.16</v>
      </c>
      <c r="BS223" s="7">
        <v>0.1019</v>
      </c>
      <c r="BT223" s="7">
        <v>0.0954</v>
      </c>
      <c r="BU223" s="2" t="s">
        <v>140</v>
      </c>
      <c r="BV223" s="2" t="s">
        <v>129</v>
      </c>
      <c r="BW223" s="2" t="s">
        <v>132</v>
      </c>
      <c r="BX223" s="2" t="s">
        <v>154</v>
      </c>
      <c r="BY223" s="2" t="s">
        <v>142</v>
      </c>
      <c r="BZ223" s="2" t="s">
        <v>132</v>
      </c>
      <c r="CA223" s="4">
        <v>214</v>
      </c>
      <c r="CB223" s="8">
        <v>15432.85</v>
      </c>
      <c r="CC223" s="4">
        <v>405</v>
      </c>
      <c r="CD223" s="8">
        <v>31156.94</v>
      </c>
      <c r="CE223" s="7">
        <v>-0.4716</v>
      </c>
      <c r="CF223" s="7">
        <v>-0.5047</v>
      </c>
      <c r="CG223" s="2" t="s">
        <v>140</v>
      </c>
      <c r="CH223" s="2" t="s">
        <v>129</v>
      </c>
      <c r="CI223" s="2" t="s">
        <v>2856</v>
      </c>
      <c r="CJ223" s="2" t="s">
        <v>342</v>
      </c>
      <c r="CK223" s="2" t="s">
        <v>142</v>
      </c>
      <c r="CL223" s="2" t="s">
        <v>132</v>
      </c>
      <c r="CM223" s="4">
        <v>14</v>
      </c>
      <c r="CN223" s="8">
        <v>1389.91</v>
      </c>
      <c r="CO223" s="4">
        <v>50</v>
      </c>
      <c r="CP223" s="8">
        <v>4713.06</v>
      </c>
      <c r="CQ223" s="7">
        <v>-0.72</v>
      </c>
      <c r="CR223" s="7">
        <v>-0.7051</v>
      </c>
      <c r="CS223" s="2" t="s">
        <v>140</v>
      </c>
      <c r="CT223" s="2" t="s">
        <v>129</v>
      </c>
      <c r="CU223" s="2" t="s">
        <v>816</v>
      </c>
      <c r="CV223" s="2" t="s">
        <v>586</v>
      </c>
      <c r="CW223" s="2" t="s">
        <v>142</v>
      </c>
      <c r="CX223" s="2" t="s">
        <v>132</v>
      </c>
      <c r="CY223" s="4">
        <v>9</v>
      </c>
      <c r="CZ223" s="8">
        <v>865.17</v>
      </c>
      <c r="DA223" s="4">
        <v>18</v>
      </c>
      <c r="DB223" s="8">
        <v>1730.34</v>
      </c>
      <c r="DC223" s="7">
        <v>-0.5</v>
      </c>
      <c r="DD223" s="7">
        <v>-0.5</v>
      </c>
      <c r="DE223" s="2" t="s">
        <v>140</v>
      </c>
      <c r="DF223" s="2" t="s">
        <v>129</v>
      </c>
      <c r="DG223" s="2" t="s">
        <v>199</v>
      </c>
      <c r="DH223" s="2" t="s">
        <v>835</v>
      </c>
      <c r="DI223" s="2" t="s">
        <v>142</v>
      </c>
      <c r="DJ223" s="2" t="s">
        <v>132</v>
      </c>
      <c r="DK223" s="4">
        <v>20</v>
      </c>
      <c r="DL223" s="8">
        <v>1847</v>
      </c>
      <c r="DM223" s="4">
        <v>62</v>
      </c>
      <c r="DN223" s="8">
        <v>5725.7</v>
      </c>
      <c r="DO223" s="7">
        <v>-0.6774</v>
      </c>
      <c r="DP223" s="7">
        <v>-0.6774</v>
      </c>
      <c r="DQ223" s="2" t="s">
        <v>140</v>
      </c>
      <c r="DR223" s="2" t="s">
        <v>129</v>
      </c>
      <c r="DS223" s="2" t="s">
        <v>584</v>
      </c>
      <c r="DT223" s="2" t="s">
        <v>2824</v>
      </c>
      <c r="DU223" s="2" t="s">
        <v>142</v>
      </c>
      <c r="DV223" s="2" t="s">
        <v>132</v>
      </c>
      <c r="DW223" s="4">
        <v>10</v>
      </c>
      <c r="DX223" s="8">
        <v>978.3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2857</v>
      </c>
      <c r="EF223" s="2" t="s">
        <v>584</v>
      </c>
      <c r="EG223" s="2" t="s">
        <v>142</v>
      </c>
      <c r="EH223" s="2" t="s">
        <v>132</v>
      </c>
      <c r="EI223" s="4">
        <v>7</v>
      </c>
      <c r="EJ223" s="8">
        <v>704.9</v>
      </c>
      <c r="EK223" s="4">
        <v>1</v>
      </c>
      <c r="EL223" s="8">
        <v>100.7</v>
      </c>
      <c r="EM223" s="7">
        <v>6</v>
      </c>
      <c r="EN223" s="7">
        <v>6</v>
      </c>
      <c r="EO223" s="2" t="s">
        <v>140</v>
      </c>
      <c r="EP223" s="2" t="s">
        <v>129</v>
      </c>
      <c r="EQ223" s="2" t="s">
        <v>261</v>
      </c>
      <c r="ER223" s="2" t="s">
        <v>2420</v>
      </c>
      <c r="ES223" s="2" t="s">
        <v>142</v>
      </c>
      <c r="ET223" s="2" t="s">
        <v>132</v>
      </c>
      <c r="EU223" s="4">
        <v>4</v>
      </c>
      <c r="EV223" s="8">
        <v>384.52</v>
      </c>
      <c r="EW223" s="4">
        <v>5</v>
      </c>
      <c r="EX223" s="8">
        <v>480.65</v>
      </c>
      <c r="EY223" s="7">
        <v>-0.2</v>
      </c>
      <c r="EZ223" s="7">
        <v>-0.2</v>
      </c>
      <c r="FA223" s="2" t="s">
        <v>140</v>
      </c>
      <c r="FB223" s="2" t="s">
        <v>129</v>
      </c>
      <c r="FC223" s="2" t="s">
        <v>352</v>
      </c>
      <c r="FD223" s="2" t="s">
        <v>569</v>
      </c>
      <c r="FE223" s="2" t="s">
        <v>142</v>
      </c>
      <c r="FF223" s="2" t="s">
        <v>132</v>
      </c>
      <c r="FG223" s="4">
        <v>2</v>
      </c>
      <c r="FH223" s="8">
        <v>169.37</v>
      </c>
      <c r="FI223" s="4"/>
      <c r="FJ223" s="8"/>
      <c r="FK223" s="7"/>
      <c r="FL223" s="7"/>
      <c r="FM223" s="2" t="s">
        <v>140</v>
      </c>
      <c r="FN223" s="2" t="s">
        <v>129</v>
      </c>
      <c r="FO223" s="2" t="s">
        <v>329</v>
      </c>
      <c r="FP223" s="2" t="s">
        <v>212</v>
      </c>
      <c r="FQ223" s="2" t="s">
        <v>142</v>
      </c>
      <c r="FR223" s="2" t="s">
        <v>132</v>
      </c>
      <c r="FS223" s="4">
        <v>1</v>
      </c>
      <c r="FT223" s="8">
        <v>84.05</v>
      </c>
      <c r="FU223" s="4"/>
      <c r="FV223" s="8"/>
      <c r="FW223" s="7"/>
      <c r="FX223" s="7"/>
      <c r="FY223" s="2" t="s">
        <v>140</v>
      </c>
      <c r="FZ223" s="2" t="s">
        <v>129</v>
      </c>
      <c r="GA223" s="2" t="s">
        <v>157</v>
      </c>
      <c r="GB223" s="2" t="s">
        <v>2536</v>
      </c>
      <c r="GC223" s="2" t="s">
        <v>142</v>
      </c>
      <c r="GD223" s="2" t="s">
        <v>132</v>
      </c>
      <c r="GE223" s="4"/>
      <c r="GF223" s="8"/>
      <c r="GG223" s="4">
        <v>4</v>
      </c>
      <c r="GH223" s="8">
        <v>384.52</v>
      </c>
      <c r="GI223" s="7">
        <v>-1</v>
      </c>
      <c r="GJ223" s="7">
        <v>-1</v>
      </c>
      <c r="GK223" s="2" t="s">
        <v>159</v>
      </c>
      <c r="GL223" s="2" t="s">
        <v>129</v>
      </c>
      <c r="GM223" s="2" t="s">
        <v>188</v>
      </c>
      <c r="GN223" s="2" t="s">
        <v>295</v>
      </c>
      <c r="GO223" s="2" t="s">
        <v>142</v>
      </c>
      <c r="GP223" s="2" t="s">
        <v>132</v>
      </c>
      <c r="GQ223" s="4"/>
      <c r="GR223" s="8"/>
      <c r="GS223" s="4">
        <v>1</v>
      </c>
      <c r="GT223" s="8">
        <v>91.55</v>
      </c>
      <c r="GU223" s="7">
        <v>-1</v>
      </c>
      <c r="GV223" s="7">
        <v>-1</v>
      </c>
      <c r="GW223" s="2" t="s">
        <v>140</v>
      </c>
      <c r="GX223" s="2" t="s">
        <v>129</v>
      </c>
      <c r="GY223" s="2" t="s">
        <v>334</v>
      </c>
      <c r="GZ223" s="2" t="s">
        <v>541</v>
      </c>
      <c r="HA223" s="2" t="s">
        <v>142</v>
      </c>
      <c r="HB223" s="2" t="s">
        <v>132</v>
      </c>
      <c r="HC223" s="4"/>
      <c r="HD223" s="8"/>
      <c r="HE223" s="4">
        <v>3</v>
      </c>
      <c r="HF223" s="8">
        <v>288.39</v>
      </c>
      <c r="HG223" s="7">
        <v>-1</v>
      </c>
      <c r="HH223" s="7">
        <v>-1</v>
      </c>
      <c r="HI223" s="2" t="s">
        <v>140</v>
      </c>
      <c r="HJ223" s="2" t="s">
        <v>129</v>
      </c>
      <c r="HK223" s="2" t="s">
        <v>163</v>
      </c>
      <c r="HL223" s="2" t="s">
        <v>844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165</v>
      </c>
      <c r="HV223" s="2" t="s">
        <v>129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181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>
        <v>8</v>
      </c>
      <c r="IN223" s="8">
        <v>716.86</v>
      </c>
      <c r="IO223" s="4">
        <v>1</v>
      </c>
      <c r="IP223" s="8">
        <v>98.87</v>
      </c>
      <c r="IQ223" s="7">
        <v>7</v>
      </c>
      <c r="IR223" s="7">
        <v>6.2505</v>
      </c>
      <c r="IS223" s="2" t="s">
        <v>140</v>
      </c>
      <c r="IT223" s="2" t="s">
        <v>129</v>
      </c>
      <c r="IU223" s="2" t="s">
        <v>169</v>
      </c>
      <c r="IV223" s="2" t="s">
        <v>432</v>
      </c>
      <c r="IW223" s="2" t="s">
        <v>142</v>
      </c>
      <c r="IX223" s="2" t="s">
        <v>132</v>
      </c>
      <c r="IY223" s="4">
        <v>3</v>
      </c>
      <c r="IZ223" s="8">
        <v>302.1</v>
      </c>
      <c r="JA223" s="4"/>
      <c r="JB223" s="8"/>
      <c r="JC223" s="7"/>
      <c r="JD223" s="7"/>
      <c r="JE223" s="2" t="s">
        <v>140</v>
      </c>
      <c r="JF223" s="2" t="s">
        <v>129</v>
      </c>
      <c r="JG223" s="2" t="s">
        <v>157</v>
      </c>
      <c r="JH223" s="2" t="s">
        <v>1724</v>
      </c>
      <c r="JI223" s="2" t="s">
        <v>142</v>
      </c>
      <c r="JJ223" s="2" t="s">
        <v>132</v>
      </c>
      <c r="JK223" s="4"/>
      <c r="JL223" s="8"/>
      <c r="JM223" s="4">
        <v>2</v>
      </c>
      <c r="JN223" s="8">
        <v>197.74</v>
      </c>
      <c r="JO223" s="7">
        <v>-1</v>
      </c>
      <c r="JP223" s="7">
        <v>-1</v>
      </c>
      <c r="JQ223" s="2" t="s">
        <v>140</v>
      </c>
      <c r="JR223" s="2" t="s">
        <v>129</v>
      </c>
      <c r="JS223" s="2" t="s">
        <v>364</v>
      </c>
      <c r="JT223" s="2" t="s">
        <v>363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832</v>
      </c>
      <c r="KF223" s="2" t="s">
        <v>1062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140</v>
      </c>
      <c r="KP223" s="2" t="s">
        <v>166</v>
      </c>
      <c r="KQ223" s="2" t="s">
        <v>214</v>
      </c>
      <c r="KR223" s="2" t="s">
        <v>132</v>
      </c>
      <c r="KS223" s="2" t="s">
        <v>142</v>
      </c>
      <c r="KT223" s="2" t="s">
        <v>132</v>
      </c>
      <c r="KU223" s="4"/>
      <c r="KV223" s="8"/>
      <c r="KW223" s="4">
        <v>17</v>
      </c>
      <c r="KX223" s="8">
        <v>1573.35</v>
      </c>
      <c r="KY223" s="7">
        <v>-1</v>
      </c>
      <c r="KZ223" s="7">
        <v>-1</v>
      </c>
      <c r="LA223" s="2" t="s">
        <v>140</v>
      </c>
      <c r="LB223" s="2" t="s">
        <v>177</v>
      </c>
      <c r="LC223" s="2" t="s">
        <v>873</v>
      </c>
      <c r="LD223" s="2" t="s">
        <v>2661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129</v>
      </c>
      <c r="LO223" s="2" t="s">
        <v>132</v>
      </c>
      <c r="LP223" s="2" t="s">
        <v>132</v>
      </c>
      <c r="LQ223" s="2" t="s">
        <v>142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165</v>
      </c>
      <c r="LZ223" s="2" t="s">
        <v>166</v>
      </c>
      <c r="MA223" s="2" t="s">
        <v>132</v>
      </c>
      <c r="MB223" s="2" t="s">
        <v>132</v>
      </c>
      <c r="MC223" s="2" t="s">
        <v>142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159</v>
      </c>
      <c r="ML223" s="2" t="s">
        <v>129</v>
      </c>
      <c r="MM223" s="2" t="s">
        <v>132</v>
      </c>
      <c r="MN223" s="2" t="s">
        <v>132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140</v>
      </c>
      <c r="MX223" s="2" t="s">
        <v>129</v>
      </c>
      <c r="MY223" s="2" t="s">
        <v>179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178</v>
      </c>
      <c r="NV223" s="2" t="s">
        <v>129</v>
      </c>
      <c r="NW223" s="2" t="s">
        <v>132</v>
      </c>
      <c r="NX223" s="2" t="s">
        <v>132</v>
      </c>
      <c r="NY223" s="2" t="s">
        <v>142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178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181</v>
      </c>
      <c r="OT223" s="2" t="s">
        <v>129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178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178</v>
      </c>
      <c r="PR223" s="2" t="s">
        <v>166</v>
      </c>
      <c r="PS223" s="2" t="s">
        <v>132</v>
      </c>
      <c r="PT223" s="2" t="s">
        <v>132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182</v>
      </c>
      <c r="QD223" s="2" t="s">
        <v>129</v>
      </c>
      <c r="QE223" s="2" t="s">
        <v>132</v>
      </c>
      <c r="QF223" s="2" t="s">
        <v>132</v>
      </c>
      <c r="QG223" s="2" t="s">
        <v>142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159</v>
      </c>
      <c r="RB223" s="2" t="s">
        <v>166</v>
      </c>
      <c r="RC223" s="2" t="s">
        <v>132</v>
      </c>
      <c r="RD223" s="2" t="s">
        <v>132</v>
      </c>
      <c r="RE223" s="2" t="s">
        <v>142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181</v>
      </c>
      <c r="RN223" s="2" t="s">
        <v>129</v>
      </c>
      <c r="RO223" s="2" t="s">
        <v>132</v>
      </c>
      <c r="RP223" s="2" t="s">
        <v>132</v>
      </c>
      <c r="RQ223" s="2" t="s">
        <v>142</v>
      </c>
      <c r="RR223" s="2" t="s">
        <v>183</v>
      </c>
    </row>
    <row r="224">
      <c r="A224" s="2" t="s">
        <v>2892</v>
      </c>
      <c r="B224" s="2" t="s">
        <v>121</v>
      </c>
      <c r="C224" s="2" t="s">
        <v>2850</v>
      </c>
      <c r="D224" s="2" t="s">
        <v>2628</v>
      </c>
      <c r="E224" s="2" t="s">
        <v>2629</v>
      </c>
      <c r="F224" s="2" t="s">
        <v>2851</v>
      </c>
      <c r="G224" s="2" t="s">
        <v>2851</v>
      </c>
      <c r="H224" s="2" t="s">
        <v>2851</v>
      </c>
      <c r="I224" s="2" t="s">
        <v>2863</v>
      </c>
      <c r="J224" s="2" t="s">
        <v>2864</v>
      </c>
      <c r="K224" s="2" t="s">
        <v>814</v>
      </c>
      <c r="L224" s="3">
        <v>111.24</v>
      </c>
      <c r="M224" s="3">
        <v>116.8</v>
      </c>
      <c r="N224" s="3">
        <v>209.94</v>
      </c>
      <c r="O224" s="2" t="s">
        <v>129</v>
      </c>
      <c r="P224" s="2" t="s">
        <v>219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468</v>
      </c>
      <c r="V224" s="2" t="s">
        <v>396</v>
      </c>
      <c r="W224" s="2" t="s">
        <v>247</v>
      </c>
      <c r="X224" s="2" t="s">
        <v>1079</v>
      </c>
      <c r="Y224" s="2" t="s">
        <v>1245</v>
      </c>
      <c r="Z224" s="4">
        <v>106</v>
      </c>
      <c r="AA224" s="4">
        <f>=ROUNDDOWN(11.7777777777778,0)</f>
      </c>
      <c r="AB224" s="5">
        <v>9</v>
      </c>
      <c r="AC224" s="2" t="s">
        <v>2854</v>
      </c>
      <c r="AD224" s="4">
        <v>125</v>
      </c>
      <c r="AE224" s="4">
        <v>255</v>
      </c>
      <c r="AF224" s="6">
        <v>65</v>
      </c>
      <c r="AG224" s="6">
        <v>48</v>
      </c>
      <c r="AH224" s="7">
        <v>0.9562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444</v>
      </c>
      <c r="AQ224" s="8">
        <v>54325.76</v>
      </c>
      <c r="AR224" s="4">
        <v>606</v>
      </c>
      <c r="AS224" s="8">
        <v>74396.66</v>
      </c>
      <c r="AT224" s="7">
        <v>-0.2673</v>
      </c>
      <c r="AU224" s="7">
        <v>-0.2698</v>
      </c>
      <c r="AV224" s="4" t="s">
        <v>132</v>
      </c>
      <c r="AW224" s="8" t="s">
        <v>132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>
        <v>0.61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 t="s">
        <v>132</v>
      </c>
      <c r="BJ224" s="4">
        <v>444</v>
      </c>
      <c r="BK224" s="8">
        <v>54325.76</v>
      </c>
      <c r="BL224" s="2" t="s">
        <v>2893</v>
      </c>
      <c r="BM224" s="7">
        <v>1</v>
      </c>
      <c r="BN224" s="7">
        <v>1</v>
      </c>
      <c r="BO224" s="4">
        <v>155</v>
      </c>
      <c r="BP224" s="8">
        <v>20215.1</v>
      </c>
      <c r="BQ224" s="4">
        <v>209</v>
      </c>
      <c r="BR224" s="8">
        <v>25388.14</v>
      </c>
      <c r="BS224" s="7">
        <v>-0.2584</v>
      </c>
      <c r="BT224" s="7">
        <v>-0.2038</v>
      </c>
      <c r="BU224" s="2" t="s">
        <v>140</v>
      </c>
      <c r="BV224" s="2" t="s">
        <v>129</v>
      </c>
      <c r="BW224" s="2" t="s">
        <v>132</v>
      </c>
      <c r="BX224" s="2" t="s">
        <v>989</v>
      </c>
      <c r="BY224" s="2" t="s">
        <v>142</v>
      </c>
      <c r="BZ224" s="2" t="s">
        <v>132</v>
      </c>
      <c r="CA224" s="4">
        <v>212</v>
      </c>
      <c r="CB224" s="8">
        <v>23956.99</v>
      </c>
      <c r="CC224" s="4">
        <v>264</v>
      </c>
      <c r="CD224" s="8">
        <v>30943.51</v>
      </c>
      <c r="CE224" s="7">
        <v>-0.197</v>
      </c>
      <c r="CF224" s="7">
        <v>-0.2258</v>
      </c>
      <c r="CG224" s="2" t="s">
        <v>140</v>
      </c>
      <c r="CH224" s="2" t="s">
        <v>129</v>
      </c>
      <c r="CI224" s="2" t="s">
        <v>1167</v>
      </c>
      <c r="CJ224" s="2" t="s">
        <v>1242</v>
      </c>
      <c r="CK224" s="2" t="s">
        <v>142</v>
      </c>
      <c r="CL224" s="2" t="s">
        <v>132</v>
      </c>
      <c r="CM224" s="4">
        <v>11</v>
      </c>
      <c r="CN224" s="8">
        <v>1401.8</v>
      </c>
      <c r="CO224" s="4">
        <v>30</v>
      </c>
      <c r="CP224" s="8">
        <v>3916.67</v>
      </c>
      <c r="CQ224" s="7">
        <v>-0.6333</v>
      </c>
      <c r="CR224" s="7">
        <v>-0.6421</v>
      </c>
      <c r="CS224" s="2" t="s">
        <v>140</v>
      </c>
      <c r="CT224" s="2" t="s">
        <v>129</v>
      </c>
      <c r="CU224" s="2" t="s">
        <v>2270</v>
      </c>
      <c r="CV224" s="2" t="s">
        <v>2894</v>
      </c>
      <c r="CW224" s="2" t="s">
        <v>142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140</v>
      </c>
      <c r="DF224" s="2" t="s">
        <v>166</v>
      </c>
      <c r="DG224" s="2" t="s">
        <v>1506</v>
      </c>
      <c r="DH224" s="2" t="s">
        <v>2868</v>
      </c>
      <c r="DI224" s="2" t="s">
        <v>142</v>
      </c>
      <c r="DJ224" s="2" t="s">
        <v>132</v>
      </c>
      <c r="DK224" s="4">
        <v>9</v>
      </c>
      <c r="DL224" s="8">
        <v>1173.42</v>
      </c>
      <c r="DM224" s="4">
        <v>25</v>
      </c>
      <c r="DN224" s="8">
        <v>3259.5</v>
      </c>
      <c r="DO224" s="7">
        <v>-0.64</v>
      </c>
      <c r="DP224" s="7">
        <v>-0.64</v>
      </c>
      <c r="DQ224" s="2" t="s">
        <v>140</v>
      </c>
      <c r="DR224" s="2" t="s">
        <v>129</v>
      </c>
      <c r="DS224" s="2" t="s">
        <v>148</v>
      </c>
      <c r="DT224" s="2" t="s">
        <v>2895</v>
      </c>
      <c r="DU224" s="2" t="s">
        <v>142</v>
      </c>
      <c r="DV224" s="2" t="s">
        <v>132</v>
      </c>
      <c r="DW224" s="4">
        <v>15</v>
      </c>
      <c r="DX224" s="8">
        <v>2072.4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2896</v>
      </c>
      <c r="EF224" s="2" t="s">
        <v>2639</v>
      </c>
      <c r="EG224" s="2" t="s">
        <v>142</v>
      </c>
      <c r="EH224" s="2" t="s">
        <v>132</v>
      </c>
      <c r="EI224" s="4">
        <v>7</v>
      </c>
      <c r="EJ224" s="8">
        <v>1013.11</v>
      </c>
      <c r="EK224" s="4">
        <v>24</v>
      </c>
      <c r="EL224" s="8">
        <v>3473.52</v>
      </c>
      <c r="EM224" s="7">
        <v>-0.7083</v>
      </c>
      <c r="EN224" s="7">
        <v>-0.7083</v>
      </c>
      <c r="EO224" s="2" t="s">
        <v>140</v>
      </c>
      <c r="EP224" s="2" t="s">
        <v>129</v>
      </c>
      <c r="EQ224" s="2" t="s">
        <v>986</v>
      </c>
      <c r="ER224" s="2" t="s">
        <v>1171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166</v>
      </c>
      <c r="FC224" s="2" t="s">
        <v>1650</v>
      </c>
      <c r="FD224" s="2" t="s">
        <v>1367</v>
      </c>
      <c r="FE224" s="2" t="s">
        <v>142</v>
      </c>
      <c r="FF224" s="2" t="s">
        <v>132</v>
      </c>
      <c r="FG224" s="4">
        <v>6</v>
      </c>
      <c r="FH224" s="8">
        <v>713.83</v>
      </c>
      <c r="FI224" s="4"/>
      <c r="FJ224" s="8"/>
      <c r="FK224" s="7"/>
      <c r="FL224" s="7"/>
      <c r="FM224" s="2" t="s">
        <v>140</v>
      </c>
      <c r="FN224" s="2" t="s">
        <v>129</v>
      </c>
      <c r="FO224" s="2" t="s">
        <v>329</v>
      </c>
      <c r="FP224" s="2" t="s">
        <v>2897</v>
      </c>
      <c r="FQ224" s="2" t="s">
        <v>142</v>
      </c>
      <c r="FR224" s="2" t="s">
        <v>132</v>
      </c>
      <c r="FS224" s="4">
        <v>6</v>
      </c>
      <c r="FT224" s="8">
        <v>756.9</v>
      </c>
      <c r="FU224" s="4"/>
      <c r="FV224" s="8"/>
      <c r="FW224" s="7"/>
      <c r="FX224" s="7"/>
      <c r="FY224" s="2" t="s">
        <v>140</v>
      </c>
      <c r="FZ224" s="2" t="s">
        <v>129</v>
      </c>
      <c r="GA224" s="2" t="s">
        <v>157</v>
      </c>
      <c r="GB224" s="2" t="s">
        <v>255</v>
      </c>
      <c r="GC224" s="2" t="s">
        <v>142</v>
      </c>
      <c r="GD224" s="2" t="s">
        <v>132</v>
      </c>
      <c r="GE224" s="4"/>
      <c r="GF224" s="8"/>
      <c r="GG224" s="4">
        <v>2</v>
      </c>
      <c r="GH224" s="8">
        <v>272.54</v>
      </c>
      <c r="GI224" s="7">
        <v>-1</v>
      </c>
      <c r="GJ224" s="7">
        <v>-1</v>
      </c>
      <c r="GK224" s="2" t="s">
        <v>140</v>
      </c>
      <c r="GL224" s="2" t="s">
        <v>129</v>
      </c>
      <c r="GM224" s="2" t="s">
        <v>1241</v>
      </c>
      <c r="GN224" s="2" t="s">
        <v>1128</v>
      </c>
      <c r="GO224" s="2" t="s">
        <v>142</v>
      </c>
      <c r="GP224" s="2" t="s">
        <v>132</v>
      </c>
      <c r="GQ224" s="4">
        <v>6</v>
      </c>
      <c r="GR224" s="8">
        <v>726.8</v>
      </c>
      <c r="GS224" s="4">
        <v>2</v>
      </c>
      <c r="GT224" s="8">
        <v>259.56</v>
      </c>
      <c r="GU224" s="7">
        <v>2</v>
      </c>
      <c r="GV224" s="7">
        <v>1.8001</v>
      </c>
      <c r="GW224" s="2" t="s">
        <v>140</v>
      </c>
      <c r="GX224" s="2" t="s">
        <v>129</v>
      </c>
      <c r="GY224" s="2" t="s">
        <v>334</v>
      </c>
      <c r="GZ224" s="2" t="s">
        <v>2898</v>
      </c>
      <c r="HA224" s="2" t="s">
        <v>142</v>
      </c>
      <c r="HB224" s="2" t="s">
        <v>132</v>
      </c>
      <c r="HC224" s="4"/>
      <c r="HD224" s="8"/>
      <c r="HE224" s="4">
        <v>2</v>
      </c>
      <c r="HF224" s="8">
        <v>272.54</v>
      </c>
      <c r="HG224" s="7">
        <v>-1</v>
      </c>
      <c r="HH224" s="7">
        <v>-1</v>
      </c>
      <c r="HI224" s="2" t="s">
        <v>140</v>
      </c>
      <c r="HJ224" s="2" t="s">
        <v>129</v>
      </c>
      <c r="HK224" s="2" t="s">
        <v>163</v>
      </c>
      <c r="HL224" s="2" t="s">
        <v>2899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165</v>
      </c>
      <c r="HV224" s="2" t="s">
        <v>129</v>
      </c>
      <c r="HW224" s="2" t="s">
        <v>132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181</v>
      </c>
      <c r="IH224" s="2" t="s">
        <v>129</v>
      </c>
      <c r="II224" s="2" t="s">
        <v>132</v>
      </c>
      <c r="IJ224" s="2" t="s">
        <v>132</v>
      </c>
      <c r="IK224" s="2" t="s">
        <v>142</v>
      </c>
      <c r="IL224" s="2" t="s">
        <v>132</v>
      </c>
      <c r="IM224" s="4">
        <v>16</v>
      </c>
      <c r="IN224" s="8">
        <v>2158.5</v>
      </c>
      <c r="IO224" s="4">
        <v>9</v>
      </c>
      <c r="IP224" s="8">
        <v>1261.44</v>
      </c>
      <c r="IQ224" s="7">
        <v>0.7778</v>
      </c>
      <c r="IR224" s="7">
        <v>0.7111</v>
      </c>
      <c r="IS224" s="2" t="s">
        <v>140</v>
      </c>
      <c r="IT224" s="2" t="s">
        <v>129</v>
      </c>
      <c r="IU224" s="2" t="s">
        <v>169</v>
      </c>
      <c r="IV224" s="2" t="s">
        <v>2900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129</v>
      </c>
      <c r="JG224" s="2" t="s">
        <v>157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>
        <v>2</v>
      </c>
      <c r="JN224" s="8">
        <v>280.32</v>
      </c>
      <c r="JO224" s="7">
        <v>-1</v>
      </c>
      <c r="JP224" s="7">
        <v>-1</v>
      </c>
      <c r="JQ224" s="2" t="s">
        <v>140</v>
      </c>
      <c r="JR224" s="2" t="s">
        <v>129</v>
      </c>
      <c r="JS224" s="2" t="s">
        <v>1132</v>
      </c>
      <c r="JT224" s="2" t="s">
        <v>2901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140</v>
      </c>
      <c r="KD224" s="2" t="s">
        <v>129</v>
      </c>
      <c r="KE224" s="2" t="s">
        <v>2270</v>
      </c>
      <c r="KF224" s="2" t="s">
        <v>1845</v>
      </c>
      <c r="KG224" s="2" t="s">
        <v>142</v>
      </c>
      <c r="KH224" s="2" t="s">
        <v>132</v>
      </c>
      <c r="KI224" s="4"/>
      <c r="KJ224" s="8"/>
      <c r="KK224" s="4">
        <v>1</v>
      </c>
      <c r="KL224" s="8">
        <v>140.16</v>
      </c>
      <c r="KM224" s="7">
        <v>-1</v>
      </c>
      <c r="KN224" s="7">
        <v>-1</v>
      </c>
      <c r="KO224" s="2" t="s">
        <v>140</v>
      </c>
      <c r="KP224" s="2" t="s">
        <v>166</v>
      </c>
      <c r="KQ224" s="2" t="s">
        <v>175</v>
      </c>
      <c r="KR224" s="2" t="s">
        <v>711</v>
      </c>
      <c r="KS224" s="2" t="s">
        <v>142</v>
      </c>
      <c r="KT224" s="2" t="s">
        <v>132</v>
      </c>
      <c r="KU224" s="4">
        <v>1</v>
      </c>
      <c r="KV224" s="8">
        <v>136.91</v>
      </c>
      <c r="KW224" s="4">
        <v>36</v>
      </c>
      <c r="KX224" s="8">
        <v>4928.76</v>
      </c>
      <c r="KY224" s="7">
        <v>-0.9722</v>
      </c>
      <c r="KZ224" s="7">
        <v>-0.9722</v>
      </c>
      <c r="LA224" s="2" t="s">
        <v>140</v>
      </c>
      <c r="LB224" s="2" t="s">
        <v>177</v>
      </c>
      <c r="LC224" s="2" t="s">
        <v>1635</v>
      </c>
      <c r="LD224" s="2" t="s">
        <v>2902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181</v>
      </c>
      <c r="LN224" s="2" t="s">
        <v>129</v>
      </c>
      <c r="LO224" s="2" t="s">
        <v>132</v>
      </c>
      <c r="LP224" s="2" t="s">
        <v>132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165</v>
      </c>
      <c r="LZ224" s="2" t="s">
        <v>166</v>
      </c>
      <c r="MA224" s="2" t="s">
        <v>132</v>
      </c>
      <c r="MB224" s="2" t="s">
        <v>132</v>
      </c>
      <c r="MC224" s="2" t="s">
        <v>142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159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140</v>
      </c>
      <c r="MX224" s="2" t="s">
        <v>129</v>
      </c>
      <c r="MY224" s="2" t="s">
        <v>179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178</v>
      </c>
      <c r="NV224" s="2" t="s">
        <v>129</v>
      </c>
      <c r="NW224" s="2" t="s">
        <v>132</v>
      </c>
      <c r="NX224" s="2" t="s">
        <v>132</v>
      </c>
      <c r="NY224" s="2" t="s">
        <v>142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178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178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178</v>
      </c>
      <c r="PR224" s="2" t="s">
        <v>166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182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159</v>
      </c>
      <c r="RB224" s="2" t="s">
        <v>166</v>
      </c>
      <c r="RC224" s="2" t="s">
        <v>132</v>
      </c>
      <c r="RD224" s="2" t="s">
        <v>132</v>
      </c>
      <c r="RE224" s="2" t="s">
        <v>142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181</v>
      </c>
      <c r="RN224" s="2" t="s">
        <v>129</v>
      </c>
      <c r="RO224" s="2" t="s">
        <v>132</v>
      </c>
      <c r="RP224" s="2" t="s">
        <v>132</v>
      </c>
      <c r="RQ224" s="2" t="s">
        <v>142</v>
      </c>
      <c r="RR224" s="2" t="s">
        <v>183</v>
      </c>
    </row>
    <row r="225">
      <c r="A225" s="2" t="s">
        <v>2903</v>
      </c>
      <c r="B225" s="2" t="s">
        <v>121</v>
      </c>
      <c r="C225" s="2" t="s">
        <v>2850</v>
      </c>
      <c r="D225" s="2" t="s">
        <v>2628</v>
      </c>
      <c r="E225" s="2" t="s">
        <v>2629</v>
      </c>
      <c r="F225" s="2" t="s">
        <v>2851</v>
      </c>
      <c r="G225" s="2" t="s">
        <v>2851</v>
      </c>
      <c r="H225" s="2" t="s">
        <v>2851</v>
      </c>
      <c r="I225" s="2" t="s">
        <v>2852</v>
      </c>
      <c r="J225" s="2" t="s">
        <v>2853</v>
      </c>
      <c r="K225" s="2" t="s">
        <v>128</v>
      </c>
      <c r="L225" s="3">
        <v>74.11</v>
      </c>
      <c r="M225" s="3">
        <v>77.82</v>
      </c>
      <c r="N225" s="3">
        <v>141.94</v>
      </c>
      <c r="O225" s="2" t="s">
        <v>129</v>
      </c>
      <c r="P225" s="2" t="s">
        <v>219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468</v>
      </c>
      <c r="V225" s="2" t="s">
        <v>396</v>
      </c>
      <c r="W225" s="2" t="s">
        <v>247</v>
      </c>
      <c r="X225" s="2" t="s">
        <v>1079</v>
      </c>
      <c r="Y225" s="2" t="s">
        <v>2904</v>
      </c>
      <c r="Z225" s="4">
        <v>202</v>
      </c>
      <c r="AA225" s="4">
        <f>=ROUNDDOWN(28.8571428571429,0)</f>
      </c>
      <c r="AB225" s="5">
        <v>7</v>
      </c>
      <c r="AC225" s="2" t="s">
        <v>2854</v>
      </c>
      <c r="AD225" s="4">
        <v>100</v>
      </c>
      <c r="AE225" s="4">
        <v>210</v>
      </c>
      <c r="AF225" s="6">
        <v>65</v>
      </c>
      <c r="AG225" s="6">
        <v>48</v>
      </c>
      <c r="AH225" s="7">
        <v>0.8603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332</v>
      </c>
      <c r="AQ225" s="8">
        <v>26269.48</v>
      </c>
      <c r="AR225" s="4">
        <v>19</v>
      </c>
      <c r="AS225" s="8">
        <v>1523.07</v>
      </c>
      <c r="AT225" s="7">
        <v>16.4737</v>
      </c>
      <c r="AU225" s="7">
        <v>16.2477</v>
      </c>
      <c r="AV225" s="4">
        <v>627</v>
      </c>
      <c r="AW225" s="8">
        <v>61176.98</v>
      </c>
      <c r="AX225" s="4">
        <v>29</v>
      </c>
      <c r="AY225" s="8">
        <v>2710.67</v>
      </c>
      <c r="AZ225" s="7">
        <v>20.6207</v>
      </c>
      <c r="BA225" s="7">
        <v>21.569</v>
      </c>
      <c r="BB225" s="7">
        <v>0.4294</v>
      </c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>
        <v>0.093</v>
      </c>
      <c r="BJ225" s="4">
        <v>332</v>
      </c>
      <c r="BK225" s="8">
        <v>26269.48</v>
      </c>
      <c r="BL225" s="2" t="s">
        <v>2905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140</v>
      </c>
      <c r="BV225" s="2" t="s">
        <v>129</v>
      </c>
      <c r="BW225" s="2" t="s">
        <v>132</v>
      </c>
      <c r="BX225" s="2" t="s">
        <v>1222</v>
      </c>
      <c r="BY225" s="2" t="s">
        <v>142</v>
      </c>
      <c r="BZ225" s="2" t="s">
        <v>132</v>
      </c>
      <c r="CA225" s="4">
        <v>244</v>
      </c>
      <c r="CB225" s="8">
        <v>17715.45</v>
      </c>
      <c r="CC225" s="4">
        <v>13</v>
      </c>
      <c r="CD225" s="8">
        <v>976.65</v>
      </c>
      <c r="CE225" s="7">
        <v>17.7692</v>
      </c>
      <c r="CF225" s="7">
        <v>17.139</v>
      </c>
      <c r="CG225" s="2" t="s">
        <v>140</v>
      </c>
      <c r="CH225" s="2" t="s">
        <v>129</v>
      </c>
      <c r="CI225" s="2" t="s">
        <v>846</v>
      </c>
      <c r="CJ225" s="2" t="s">
        <v>1880</v>
      </c>
      <c r="CK225" s="2" t="s">
        <v>142</v>
      </c>
      <c r="CL225" s="2" t="s">
        <v>132</v>
      </c>
      <c r="CM225" s="4">
        <v>22</v>
      </c>
      <c r="CN225" s="8">
        <v>2104.59</v>
      </c>
      <c r="CO225" s="4">
        <v>5</v>
      </c>
      <c r="CP225" s="8">
        <v>448.59</v>
      </c>
      <c r="CQ225" s="7">
        <v>3.4</v>
      </c>
      <c r="CR225" s="7">
        <v>3.6916</v>
      </c>
      <c r="CS225" s="2" t="s">
        <v>140</v>
      </c>
      <c r="CT225" s="2" t="s">
        <v>129</v>
      </c>
      <c r="CU225" s="2" t="s">
        <v>2904</v>
      </c>
      <c r="CV225" s="2" t="s">
        <v>2429</v>
      </c>
      <c r="CW225" s="2" t="s">
        <v>142</v>
      </c>
      <c r="CX225" s="2" t="s">
        <v>132</v>
      </c>
      <c r="CY225" s="4">
        <v>2</v>
      </c>
      <c r="CZ225" s="8">
        <v>192.26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882</v>
      </c>
      <c r="DH225" s="2" t="s">
        <v>568</v>
      </c>
      <c r="DI225" s="2" t="s">
        <v>142</v>
      </c>
      <c r="DJ225" s="2" t="s">
        <v>132</v>
      </c>
      <c r="DK225" s="4">
        <v>13</v>
      </c>
      <c r="DL225" s="8">
        <v>1177.45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1682</v>
      </c>
      <c r="DT225" s="2" t="s">
        <v>2742</v>
      </c>
      <c r="DU225" s="2" t="s">
        <v>142</v>
      </c>
      <c r="DV225" s="2" t="s">
        <v>132</v>
      </c>
      <c r="DW225" s="4">
        <v>39</v>
      </c>
      <c r="DX225" s="8">
        <v>3815.37</v>
      </c>
      <c r="DY225" s="4">
        <v>1</v>
      </c>
      <c r="DZ225" s="8">
        <v>97.83</v>
      </c>
      <c r="EA225" s="7">
        <v>38</v>
      </c>
      <c r="EB225" s="7">
        <v>38</v>
      </c>
      <c r="EC225" s="2" t="s">
        <v>140</v>
      </c>
      <c r="ED225" s="2" t="s">
        <v>129</v>
      </c>
      <c r="EE225" s="2" t="s">
        <v>1041</v>
      </c>
      <c r="EF225" s="2" t="s">
        <v>194</v>
      </c>
      <c r="EG225" s="2" t="s">
        <v>142</v>
      </c>
      <c r="EH225" s="2" t="s">
        <v>132</v>
      </c>
      <c r="EI225" s="4">
        <v>8</v>
      </c>
      <c r="EJ225" s="8">
        <v>820.32</v>
      </c>
      <c r="EK225" s="4"/>
      <c r="EL225" s="8"/>
      <c r="EM225" s="7"/>
      <c r="EN225" s="7"/>
      <c r="EO225" s="2" t="s">
        <v>140</v>
      </c>
      <c r="EP225" s="2" t="s">
        <v>129</v>
      </c>
      <c r="EQ225" s="2" t="s">
        <v>375</v>
      </c>
      <c r="ER225" s="2" t="s">
        <v>1890</v>
      </c>
      <c r="ES225" s="2" t="s">
        <v>142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182</v>
      </c>
      <c r="FB225" s="2" t="s">
        <v>129</v>
      </c>
      <c r="FC225" s="2" t="s">
        <v>132</v>
      </c>
      <c r="FD225" s="2" t="s">
        <v>132</v>
      </c>
      <c r="FE225" s="2" t="s">
        <v>142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140</v>
      </c>
      <c r="FN225" s="2" t="s">
        <v>129</v>
      </c>
      <c r="FO225" s="2" t="s">
        <v>156</v>
      </c>
      <c r="FP225" s="2" t="s">
        <v>132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1504</v>
      </c>
      <c r="GB225" s="2" t="s">
        <v>1505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129</v>
      </c>
      <c r="GM225" s="2" t="s">
        <v>677</v>
      </c>
      <c r="GN225" s="2" t="s">
        <v>1766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178</v>
      </c>
      <c r="GX225" s="2" t="s">
        <v>129</v>
      </c>
      <c r="GY225" s="2" t="s">
        <v>132</v>
      </c>
      <c r="GZ225" s="2" t="s">
        <v>132</v>
      </c>
      <c r="HA225" s="2" t="s">
        <v>142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129</v>
      </c>
      <c r="HK225" s="2" t="s">
        <v>382</v>
      </c>
      <c r="HL225" s="2" t="s">
        <v>132</v>
      </c>
      <c r="HM225" s="2" t="s">
        <v>142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165</v>
      </c>
      <c r="HV225" s="2" t="s">
        <v>129</v>
      </c>
      <c r="HW225" s="2" t="s">
        <v>132</v>
      </c>
      <c r="HX225" s="2" t="s">
        <v>132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181</v>
      </c>
      <c r="IH225" s="2" t="s">
        <v>129</v>
      </c>
      <c r="II225" s="2" t="s">
        <v>132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140</v>
      </c>
      <c r="IT225" s="2" t="s">
        <v>129</v>
      </c>
      <c r="IU225" s="2" t="s">
        <v>263</v>
      </c>
      <c r="IV225" s="2" t="s">
        <v>132</v>
      </c>
      <c r="IW225" s="2" t="s">
        <v>142</v>
      </c>
      <c r="IX225" s="2" t="s">
        <v>132</v>
      </c>
      <c r="IY225" s="4">
        <v>3</v>
      </c>
      <c r="IZ225" s="8">
        <v>302.1</v>
      </c>
      <c r="JA225" s="4"/>
      <c r="JB225" s="8"/>
      <c r="JC225" s="7"/>
      <c r="JD225" s="7"/>
      <c r="JE225" s="2" t="s">
        <v>140</v>
      </c>
      <c r="JF225" s="2" t="s">
        <v>129</v>
      </c>
      <c r="JG225" s="2" t="s">
        <v>882</v>
      </c>
      <c r="JH225" s="2" t="s">
        <v>1055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1061</v>
      </c>
      <c r="JT225" s="2" t="s">
        <v>635</v>
      </c>
      <c r="JU225" s="2" t="s">
        <v>142</v>
      </c>
      <c r="JV225" s="2" t="s">
        <v>132</v>
      </c>
      <c r="JW225" s="4">
        <v>1</v>
      </c>
      <c r="JX225" s="8">
        <v>141.94</v>
      </c>
      <c r="JY225" s="4"/>
      <c r="JZ225" s="8"/>
      <c r="KA225" s="7"/>
      <c r="KB225" s="7"/>
      <c r="KC225" s="2" t="s">
        <v>140</v>
      </c>
      <c r="KD225" s="2" t="s">
        <v>129</v>
      </c>
      <c r="KE225" s="2" t="s">
        <v>2904</v>
      </c>
      <c r="KF225" s="2" t="s">
        <v>2503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140</v>
      </c>
      <c r="KP225" s="2" t="s">
        <v>166</v>
      </c>
      <c r="KQ225" s="2" t="s">
        <v>214</v>
      </c>
      <c r="KR225" s="2" t="s">
        <v>132</v>
      </c>
      <c r="KS225" s="2" t="s">
        <v>142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159</v>
      </c>
      <c r="LB225" s="2" t="s">
        <v>129</v>
      </c>
      <c r="LC225" s="2" t="s">
        <v>132</v>
      </c>
      <c r="LD225" s="2" t="s">
        <v>132</v>
      </c>
      <c r="LE225" s="2" t="s">
        <v>142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181</v>
      </c>
      <c r="LN225" s="2" t="s">
        <v>129</v>
      </c>
      <c r="LO225" s="2" t="s">
        <v>132</v>
      </c>
      <c r="LP225" s="2" t="s">
        <v>132</v>
      </c>
      <c r="LQ225" s="2" t="s">
        <v>142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165</v>
      </c>
      <c r="LZ225" s="2" t="s">
        <v>166</v>
      </c>
      <c r="MA225" s="2" t="s">
        <v>132</v>
      </c>
      <c r="MB225" s="2" t="s">
        <v>132</v>
      </c>
      <c r="MC225" s="2" t="s">
        <v>142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159</v>
      </c>
      <c r="ML225" s="2" t="s">
        <v>129</v>
      </c>
      <c r="MM225" s="2" t="s">
        <v>132</v>
      </c>
      <c r="MN225" s="2" t="s">
        <v>132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140</v>
      </c>
      <c r="MX225" s="2" t="s">
        <v>129</v>
      </c>
      <c r="MY225" s="2" t="s">
        <v>179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178</v>
      </c>
      <c r="NV225" s="2" t="s">
        <v>129</v>
      </c>
      <c r="NW225" s="2" t="s">
        <v>132</v>
      </c>
      <c r="NX225" s="2" t="s">
        <v>132</v>
      </c>
      <c r="NY225" s="2" t="s">
        <v>142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178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178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132</v>
      </c>
      <c r="PR225" s="2" t="s">
        <v>132</v>
      </c>
      <c r="PS225" s="2" t="s">
        <v>132</v>
      </c>
      <c r="PT225" s="2" t="s">
        <v>132</v>
      </c>
      <c r="PU225" s="2" t="s">
        <v>132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182</v>
      </c>
      <c r="QD225" s="2" t="s">
        <v>129</v>
      </c>
      <c r="QE225" s="2" t="s">
        <v>132</v>
      </c>
      <c r="QF225" s="2" t="s">
        <v>132</v>
      </c>
      <c r="QG225" s="2" t="s">
        <v>142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178</v>
      </c>
      <c r="QP225" s="2" t="s">
        <v>129</v>
      </c>
      <c r="QQ225" s="2" t="s">
        <v>132</v>
      </c>
      <c r="QR225" s="2" t="s">
        <v>132</v>
      </c>
      <c r="QS225" s="2" t="s">
        <v>142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132</v>
      </c>
      <c r="RB225" s="2" t="s">
        <v>132</v>
      </c>
      <c r="RC225" s="2" t="s">
        <v>132</v>
      </c>
      <c r="RD225" s="2" t="s">
        <v>132</v>
      </c>
      <c r="RE225" s="2" t="s">
        <v>132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181</v>
      </c>
      <c r="RN225" s="2" t="s">
        <v>129</v>
      </c>
      <c r="RO225" s="2" t="s">
        <v>132</v>
      </c>
      <c r="RP225" s="2" t="s">
        <v>132</v>
      </c>
      <c r="RQ225" s="2" t="s">
        <v>142</v>
      </c>
      <c r="RR225" s="2" t="s">
        <v>183</v>
      </c>
    </row>
    <row r="226">
      <c r="A226" s="2" t="s">
        <v>2906</v>
      </c>
      <c r="B226" s="2" t="s">
        <v>121</v>
      </c>
      <c r="C226" s="2" t="s">
        <v>2850</v>
      </c>
      <c r="D226" s="2" t="s">
        <v>2628</v>
      </c>
      <c r="E226" s="2" t="s">
        <v>2629</v>
      </c>
      <c r="F226" s="2" t="s">
        <v>2851</v>
      </c>
      <c r="G226" s="2" t="s">
        <v>2851</v>
      </c>
      <c r="H226" s="2" t="s">
        <v>2851</v>
      </c>
      <c r="I226" s="2" t="s">
        <v>2863</v>
      </c>
      <c r="J226" s="2" t="s">
        <v>2864</v>
      </c>
      <c r="K226" s="2" t="s">
        <v>128</v>
      </c>
      <c r="L226" s="3">
        <v>111.24</v>
      </c>
      <c r="M226" s="3">
        <v>116.8</v>
      </c>
      <c r="N226" s="3">
        <v>209.94</v>
      </c>
      <c r="O226" s="2" t="s">
        <v>129</v>
      </c>
      <c r="P226" s="2" t="s">
        <v>219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468</v>
      </c>
      <c r="V226" s="2" t="s">
        <v>396</v>
      </c>
      <c r="W226" s="2" t="s">
        <v>247</v>
      </c>
      <c r="X226" s="2" t="s">
        <v>1079</v>
      </c>
      <c r="Y226" s="2" t="s">
        <v>2904</v>
      </c>
      <c r="Z226" s="4">
        <v>231</v>
      </c>
      <c r="AA226" s="4">
        <f>=ROUNDDOWN(33,0)</f>
      </c>
      <c r="AB226" s="5">
        <v>7</v>
      </c>
      <c r="AC226" s="2" t="s">
        <v>2854</v>
      </c>
      <c r="AD226" s="4">
        <v>100</v>
      </c>
      <c r="AE226" s="4">
        <v>100</v>
      </c>
      <c r="AF226" s="6">
        <v>65</v>
      </c>
      <c r="AG226" s="6">
        <v>48</v>
      </c>
      <c r="AH226" s="7">
        <v>0.8904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295</v>
      </c>
      <c r="AQ226" s="8">
        <v>34907.5</v>
      </c>
      <c r="AR226" s="4">
        <v>10</v>
      </c>
      <c r="AS226" s="8">
        <v>1187.6</v>
      </c>
      <c r="AT226" s="7">
        <v>28.5</v>
      </c>
      <c r="AU226" s="7">
        <v>28.3933</v>
      </c>
      <c r="AV226" s="4" t="s">
        <v>132</v>
      </c>
      <c r="AW226" s="8" t="s">
        <v>132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>
        <v>0.5706</v>
      </c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 t="s">
        <v>132</v>
      </c>
      <c r="BJ226" s="4">
        <v>295</v>
      </c>
      <c r="BK226" s="8">
        <v>34907.5</v>
      </c>
      <c r="BL226" s="2" t="s">
        <v>2907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140</v>
      </c>
      <c r="BV226" s="2" t="s">
        <v>129</v>
      </c>
      <c r="BW226" s="2" t="s">
        <v>132</v>
      </c>
      <c r="BX226" s="2" t="s">
        <v>1519</v>
      </c>
      <c r="BY226" s="2" t="s">
        <v>142</v>
      </c>
      <c r="BZ226" s="2" t="s">
        <v>132</v>
      </c>
      <c r="CA226" s="4">
        <v>194</v>
      </c>
      <c r="CB226" s="8">
        <v>21342.54</v>
      </c>
      <c r="CC226" s="4">
        <v>8</v>
      </c>
      <c r="CD226" s="8">
        <v>941.02</v>
      </c>
      <c r="CE226" s="7">
        <v>23.25</v>
      </c>
      <c r="CF226" s="7">
        <v>21.6802</v>
      </c>
      <c r="CG226" s="2" t="s">
        <v>140</v>
      </c>
      <c r="CH226" s="2" t="s">
        <v>129</v>
      </c>
      <c r="CI226" s="2" t="s">
        <v>846</v>
      </c>
      <c r="CJ226" s="2" t="s">
        <v>544</v>
      </c>
      <c r="CK226" s="2" t="s">
        <v>142</v>
      </c>
      <c r="CL226" s="2" t="s">
        <v>132</v>
      </c>
      <c r="CM226" s="4">
        <v>35</v>
      </c>
      <c r="CN226" s="8">
        <v>4536</v>
      </c>
      <c r="CO226" s="4">
        <v>2</v>
      </c>
      <c r="CP226" s="8">
        <v>246.58</v>
      </c>
      <c r="CQ226" s="7">
        <v>16.5</v>
      </c>
      <c r="CR226" s="7">
        <v>17.3957</v>
      </c>
      <c r="CS226" s="2" t="s">
        <v>140</v>
      </c>
      <c r="CT226" s="2" t="s">
        <v>129</v>
      </c>
      <c r="CU226" s="2" t="s">
        <v>2904</v>
      </c>
      <c r="CV226" s="2" t="s">
        <v>2488</v>
      </c>
      <c r="CW226" s="2" t="s">
        <v>142</v>
      </c>
      <c r="CX226" s="2" t="s">
        <v>132</v>
      </c>
      <c r="CY226" s="4">
        <v>1</v>
      </c>
      <c r="CZ226" s="8">
        <v>136.27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882</v>
      </c>
      <c r="DH226" s="2" t="s">
        <v>568</v>
      </c>
      <c r="DI226" s="2" t="s">
        <v>142</v>
      </c>
      <c r="DJ226" s="2" t="s">
        <v>132</v>
      </c>
      <c r="DK226" s="4">
        <v>8</v>
      </c>
      <c r="DL226" s="8">
        <v>1043.04</v>
      </c>
      <c r="DM226" s="4"/>
      <c r="DN226" s="8"/>
      <c r="DO226" s="7"/>
      <c r="DP226" s="7"/>
      <c r="DQ226" s="2" t="s">
        <v>140</v>
      </c>
      <c r="DR226" s="2" t="s">
        <v>129</v>
      </c>
      <c r="DS226" s="2" t="s">
        <v>1682</v>
      </c>
      <c r="DT226" s="2" t="s">
        <v>843</v>
      </c>
      <c r="DU226" s="2" t="s">
        <v>142</v>
      </c>
      <c r="DV226" s="2" t="s">
        <v>132</v>
      </c>
      <c r="DW226" s="4">
        <v>37</v>
      </c>
      <c r="DX226" s="8">
        <v>5111.92</v>
      </c>
      <c r="DY226" s="4"/>
      <c r="DZ226" s="8"/>
      <c r="EA226" s="7"/>
      <c r="EB226" s="7"/>
      <c r="EC226" s="2" t="s">
        <v>140</v>
      </c>
      <c r="ED226" s="2" t="s">
        <v>129</v>
      </c>
      <c r="EE226" s="2" t="s">
        <v>1041</v>
      </c>
      <c r="EF226" s="2" t="s">
        <v>1028</v>
      </c>
      <c r="EG226" s="2" t="s">
        <v>142</v>
      </c>
      <c r="EH226" s="2" t="s">
        <v>132</v>
      </c>
      <c r="EI226" s="4">
        <v>1</v>
      </c>
      <c r="EJ226" s="8">
        <v>145.35</v>
      </c>
      <c r="EK226" s="4"/>
      <c r="EL226" s="8"/>
      <c r="EM226" s="7"/>
      <c r="EN226" s="7"/>
      <c r="EO226" s="2" t="s">
        <v>140</v>
      </c>
      <c r="EP226" s="2" t="s">
        <v>129</v>
      </c>
      <c r="EQ226" s="2" t="s">
        <v>375</v>
      </c>
      <c r="ER226" s="2" t="s">
        <v>2908</v>
      </c>
      <c r="ES226" s="2" t="s">
        <v>142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182</v>
      </c>
      <c r="FB226" s="2" t="s">
        <v>129</v>
      </c>
      <c r="FC226" s="2" t="s">
        <v>132</v>
      </c>
      <c r="FD226" s="2" t="s">
        <v>132</v>
      </c>
      <c r="FE226" s="2" t="s">
        <v>142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140</v>
      </c>
      <c r="FN226" s="2" t="s">
        <v>129</v>
      </c>
      <c r="FO226" s="2" t="s">
        <v>156</v>
      </c>
      <c r="FP226" s="2" t="s">
        <v>132</v>
      </c>
      <c r="FQ226" s="2" t="s">
        <v>142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129</v>
      </c>
      <c r="GA226" s="2" t="s">
        <v>1504</v>
      </c>
      <c r="GB226" s="2" t="s">
        <v>2375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159</v>
      </c>
      <c r="GL226" s="2" t="s">
        <v>129</v>
      </c>
      <c r="GM226" s="2" t="s">
        <v>677</v>
      </c>
      <c r="GN226" s="2" t="s">
        <v>132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178</v>
      </c>
      <c r="GX226" s="2" t="s">
        <v>129</v>
      </c>
      <c r="GY226" s="2" t="s">
        <v>132</v>
      </c>
      <c r="GZ226" s="2" t="s">
        <v>132</v>
      </c>
      <c r="HA226" s="2" t="s">
        <v>142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140</v>
      </c>
      <c r="HJ226" s="2" t="s">
        <v>129</v>
      </c>
      <c r="HK226" s="2" t="s">
        <v>382</v>
      </c>
      <c r="HL226" s="2" t="s">
        <v>132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165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181</v>
      </c>
      <c r="IH226" s="2" t="s">
        <v>129</v>
      </c>
      <c r="II226" s="2" t="s">
        <v>132</v>
      </c>
      <c r="IJ226" s="2" t="s">
        <v>132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140</v>
      </c>
      <c r="IT226" s="2" t="s">
        <v>129</v>
      </c>
      <c r="IU226" s="2" t="s">
        <v>263</v>
      </c>
      <c r="IV226" s="2" t="s">
        <v>1027</v>
      </c>
      <c r="IW226" s="2" t="s">
        <v>142</v>
      </c>
      <c r="IX226" s="2" t="s">
        <v>132</v>
      </c>
      <c r="IY226" s="4">
        <v>8</v>
      </c>
      <c r="IZ226" s="8">
        <v>1120.67</v>
      </c>
      <c r="JA226" s="4"/>
      <c r="JB226" s="8"/>
      <c r="JC226" s="7"/>
      <c r="JD226" s="7"/>
      <c r="JE226" s="2" t="s">
        <v>140</v>
      </c>
      <c r="JF226" s="2" t="s">
        <v>129</v>
      </c>
      <c r="JG226" s="2" t="s">
        <v>882</v>
      </c>
      <c r="JH226" s="2" t="s">
        <v>2909</v>
      </c>
      <c r="JI226" s="2" t="s">
        <v>142</v>
      </c>
      <c r="JJ226" s="2" t="s">
        <v>132</v>
      </c>
      <c r="JK226" s="4">
        <v>11</v>
      </c>
      <c r="JL226" s="8">
        <v>1471.71</v>
      </c>
      <c r="JM226" s="4"/>
      <c r="JN226" s="8"/>
      <c r="JO226" s="7"/>
      <c r="JP226" s="7"/>
      <c r="JQ226" s="2" t="s">
        <v>140</v>
      </c>
      <c r="JR226" s="2" t="s">
        <v>129</v>
      </c>
      <c r="JS226" s="2" t="s">
        <v>484</v>
      </c>
      <c r="JT226" s="2" t="s">
        <v>494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129</v>
      </c>
      <c r="KE226" s="2" t="s">
        <v>2904</v>
      </c>
      <c r="KF226" s="2" t="s">
        <v>2478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140</v>
      </c>
      <c r="KP226" s="2" t="s">
        <v>166</v>
      </c>
      <c r="KQ226" s="2" t="s">
        <v>214</v>
      </c>
      <c r="KR226" s="2" t="s">
        <v>132</v>
      </c>
      <c r="KS226" s="2" t="s">
        <v>142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159</v>
      </c>
      <c r="LB226" s="2" t="s">
        <v>129</v>
      </c>
      <c r="LC226" s="2" t="s">
        <v>132</v>
      </c>
      <c r="LD226" s="2" t="s">
        <v>132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181</v>
      </c>
      <c r="LN226" s="2" t="s">
        <v>129</v>
      </c>
      <c r="LO226" s="2" t="s">
        <v>132</v>
      </c>
      <c r="LP226" s="2" t="s">
        <v>132</v>
      </c>
      <c r="LQ226" s="2" t="s">
        <v>142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165</v>
      </c>
      <c r="LZ226" s="2" t="s">
        <v>166</v>
      </c>
      <c r="MA226" s="2" t="s">
        <v>132</v>
      </c>
      <c r="MB226" s="2" t="s">
        <v>132</v>
      </c>
      <c r="MC226" s="2" t="s">
        <v>142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159</v>
      </c>
      <c r="ML226" s="2" t="s">
        <v>129</v>
      </c>
      <c r="MM226" s="2" t="s">
        <v>132</v>
      </c>
      <c r="MN226" s="2" t="s">
        <v>132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140</v>
      </c>
      <c r="MX226" s="2" t="s">
        <v>129</v>
      </c>
      <c r="MY226" s="2" t="s">
        <v>179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178</v>
      </c>
      <c r="NV226" s="2" t="s">
        <v>129</v>
      </c>
      <c r="NW226" s="2" t="s">
        <v>132</v>
      </c>
      <c r="NX226" s="2" t="s">
        <v>132</v>
      </c>
      <c r="NY226" s="2" t="s">
        <v>142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178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178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132</v>
      </c>
      <c r="PR226" s="2" t="s">
        <v>132</v>
      </c>
      <c r="PS226" s="2" t="s">
        <v>132</v>
      </c>
      <c r="PT226" s="2" t="s">
        <v>132</v>
      </c>
      <c r="PU226" s="2" t="s">
        <v>132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182</v>
      </c>
      <c r="QD226" s="2" t="s">
        <v>129</v>
      </c>
      <c r="QE226" s="2" t="s">
        <v>132</v>
      </c>
      <c r="QF226" s="2" t="s">
        <v>132</v>
      </c>
      <c r="QG226" s="2" t="s">
        <v>142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178</v>
      </c>
      <c r="QP226" s="2" t="s">
        <v>129</v>
      </c>
      <c r="QQ226" s="2" t="s">
        <v>132</v>
      </c>
      <c r="QR226" s="2" t="s">
        <v>132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181</v>
      </c>
      <c r="RN226" s="2" t="s">
        <v>129</v>
      </c>
      <c r="RO226" s="2" t="s">
        <v>132</v>
      </c>
      <c r="RP226" s="2" t="s">
        <v>132</v>
      </c>
      <c r="RQ226" s="2" t="s">
        <v>142</v>
      </c>
      <c r="RR226" s="2" t="s">
        <v>183</v>
      </c>
    </row>
    <row r="227">
      <c r="A227" s="2" t="s">
        <v>2910</v>
      </c>
      <c r="B227" s="2" t="s">
        <v>121</v>
      </c>
      <c r="C227" s="2" t="s">
        <v>2850</v>
      </c>
      <c r="D227" s="2" t="s">
        <v>2628</v>
      </c>
      <c r="E227" s="2" t="s">
        <v>2629</v>
      </c>
      <c r="F227" s="2" t="s">
        <v>2911</v>
      </c>
      <c r="G227" s="2" t="s">
        <v>2911</v>
      </c>
      <c r="H227" s="2" t="s">
        <v>2911</v>
      </c>
      <c r="I227" s="2" t="s">
        <v>2912</v>
      </c>
      <c r="J227" s="2" t="s">
        <v>127</v>
      </c>
      <c r="K227" s="2" t="s">
        <v>2913</v>
      </c>
      <c r="L227" s="3">
        <v>112.71</v>
      </c>
      <c r="M227" s="3">
        <v>118.35</v>
      </c>
      <c r="N227" s="3">
        <v>199.74</v>
      </c>
      <c r="O227" s="2" t="s">
        <v>727</v>
      </c>
      <c r="P227" s="2" t="s">
        <v>422</v>
      </c>
      <c r="Q227" s="2" t="s">
        <v>131</v>
      </c>
      <c r="R227" s="2" t="s">
        <v>132</v>
      </c>
      <c r="S227" s="2" t="s">
        <v>2914</v>
      </c>
      <c r="T227" s="2" t="s">
        <v>132</v>
      </c>
      <c r="U227" s="2" t="s">
        <v>468</v>
      </c>
      <c r="V227" s="2" t="s">
        <v>2667</v>
      </c>
      <c r="W227" s="2" t="s">
        <v>247</v>
      </c>
      <c r="X227" s="2" t="s">
        <v>1079</v>
      </c>
      <c r="Y227" s="2" t="s">
        <v>320</v>
      </c>
      <c r="Z227" s="4"/>
      <c r="AA227" s="4">
        <f>=ROUNDDOWN({0},0)</f>
      </c>
      <c r="AB227" s="5">
        <v>0.2</v>
      </c>
      <c r="AC227" s="2" t="s">
        <v>132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136</v>
      </c>
      <c r="AQ227" s="8">
        <v>16647.74</v>
      </c>
      <c r="AR227" s="4">
        <v>286</v>
      </c>
      <c r="AS227" s="8">
        <v>37408.26</v>
      </c>
      <c r="AT227" s="7">
        <v>-0.5245</v>
      </c>
      <c r="AU227" s="7">
        <v>-0.555</v>
      </c>
      <c r="AV227" s="4">
        <v>136</v>
      </c>
      <c r="AW227" s="8">
        <v>16647.74</v>
      </c>
      <c r="AX227" s="4">
        <v>286</v>
      </c>
      <c r="AY227" s="8">
        <v>37408.26</v>
      </c>
      <c r="AZ227" s="7">
        <v>-0.5245</v>
      </c>
      <c r="BA227" s="7">
        <v>-0.555</v>
      </c>
      <c r="BB227" s="7">
        <v>1</v>
      </c>
      <c r="BC227" s="4">
        <v>222</v>
      </c>
      <c r="BD227" s="8">
        <v>28159.42</v>
      </c>
      <c r="BE227" s="4">
        <v>356</v>
      </c>
      <c r="BF227" s="8">
        <v>46757.78</v>
      </c>
      <c r="BG227" s="7">
        <v>-0.3764</v>
      </c>
      <c r="BH227" s="7">
        <v>-0.3978</v>
      </c>
      <c r="BI227" s="7">
        <v>0.5912</v>
      </c>
      <c r="BJ227" s="4">
        <v>136</v>
      </c>
      <c r="BK227" s="8">
        <v>16647.74</v>
      </c>
      <c r="BL227" s="2" t="s">
        <v>2915</v>
      </c>
      <c r="BM227" s="7">
        <v>1</v>
      </c>
      <c r="BN227" s="7">
        <v>1</v>
      </c>
      <c r="BO227" s="4">
        <v>26</v>
      </c>
      <c r="BP227" s="8">
        <v>3265.08</v>
      </c>
      <c r="BQ227" s="4">
        <v>19</v>
      </c>
      <c r="BR227" s="8">
        <v>2125.2</v>
      </c>
      <c r="BS227" s="7">
        <v>0.3684</v>
      </c>
      <c r="BT227" s="7">
        <v>0.5364</v>
      </c>
      <c r="BU227" s="2" t="s">
        <v>140</v>
      </c>
      <c r="BV227" s="2" t="s">
        <v>166</v>
      </c>
      <c r="BW227" s="2" t="s">
        <v>132</v>
      </c>
      <c r="BX227" s="2" t="s">
        <v>2916</v>
      </c>
      <c r="BY227" s="2" t="s">
        <v>142</v>
      </c>
      <c r="BZ227" s="2" t="s">
        <v>132</v>
      </c>
      <c r="CA227" s="4">
        <v>57</v>
      </c>
      <c r="CB227" s="8">
        <v>6227.84</v>
      </c>
      <c r="CC227" s="4">
        <v>52</v>
      </c>
      <c r="CD227" s="8">
        <v>6341.07</v>
      </c>
      <c r="CE227" s="7">
        <v>0.0962</v>
      </c>
      <c r="CF227" s="7">
        <v>-0.0179</v>
      </c>
      <c r="CG227" s="2" t="s">
        <v>140</v>
      </c>
      <c r="CH227" s="2" t="s">
        <v>166</v>
      </c>
      <c r="CI227" s="2" t="s">
        <v>319</v>
      </c>
      <c r="CJ227" s="2" t="s">
        <v>2917</v>
      </c>
      <c r="CK227" s="2" t="s">
        <v>142</v>
      </c>
      <c r="CL227" s="2" t="s">
        <v>132</v>
      </c>
      <c r="CM227" s="4">
        <v>17</v>
      </c>
      <c r="CN227" s="8">
        <v>2286.08</v>
      </c>
      <c r="CO227" s="4">
        <v>143</v>
      </c>
      <c r="CP227" s="8">
        <v>19150.51</v>
      </c>
      <c r="CQ227" s="7">
        <v>-0.8811</v>
      </c>
      <c r="CR227" s="7">
        <v>-0.8806</v>
      </c>
      <c r="CS227" s="2" t="s">
        <v>140</v>
      </c>
      <c r="CT227" s="2" t="s">
        <v>166</v>
      </c>
      <c r="CU227" s="2" t="s">
        <v>2867</v>
      </c>
      <c r="CV227" s="2" t="s">
        <v>2178</v>
      </c>
      <c r="CW227" s="2" t="s">
        <v>142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140</v>
      </c>
      <c r="DF227" s="2" t="s">
        <v>166</v>
      </c>
      <c r="DG227" s="2" t="s">
        <v>584</v>
      </c>
      <c r="DH227" s="2" t="s">
        <v>2817</v>
      </c>
      <c r="DI227" s="2" t="s">
        <v>142</v>
      </c>
      <c r="DJ227" s="2" t="s">
        <v>132</v>
      </c>
      <c r="DK227" s="4">
        <v>5</v>
      </c>
      <c r="DL227" s="8">
        <v>643.2</v>
      </c>
      <c r="DM227" s="4">
        <v>13</v>
      </c>
      <c r="DN227" s="8">
        <v>1672.32</v>
      </c>
      <c r="DO227" s="7">
        <v>-0.6154</v>
      </c>
      <c r="DP227" s="7">
        <v>-0.6154</v>
      </c>
      <c r="DQ227" s="2" t="s">
        <v>140</v>
      </c>
      <c r="DR227" s="2" t="s">
        <v>166</v>
      </c>
      <c r="DS227" s="2" t="s">
        <v>319</v>
      </c>
      <c r="DT227" s="2" t="s">
        <v>2918</v>
      </c>
      <c r="DU227" s="2" t="s">
        <v>142</v>
      </c>
      <c r="DV227" s="2" t="s">
        <v>132</v>
      </c>
      <c r="DW227" s="4">
        <v>1</v>
      </c>
      <c r="DX227" s="8">
        <v>149.16</v>
      </c>
      <c r="DY227" s="4">
        <v>16</v>
      </c>
      <c r="DZ227" s="8">
        <v>2196.72</v>
      </c>
      <c r="EA227" s="7">
        <v>-0.9375</v>
      </c>
      <c r="EB227" s="7">
        <v>-0.9321</v>
      </c>
      <c r="EC227" s="2" t="s">
        <v>140</v>
      </c>
      <c r="ED227" s="2" t="s">
        <v>166</v>
      </c>
      <c r="EE227" s="2" t="s">
        <v>2870</v>
      </c>
      <c r="EF227" s="2" t="s">
        <v>2919</v>
      </c>
      <c r="EG227" s="2" t="s">
        <v>142</v>
      </c>
      <c r="EH227" s="2" t="s">
        <v>132</v>
      </c>
      <c r="EI227" s="4">
        <v>3</v>
      </c>
      <c r="EJ227" s="8">
        <v>442.8</v>
      </c>
      <c r="EK227" s="4">
        <v>10</v>
      </c>
      <c r="EL227" s="8">
        <v>1476</v>
      </c>
      <c r="EM227" s="7">
        <v>-0.7</v>
      </c>
      <c r="EN227" s="7">
        <v>-0.7</v>
      </c>
      <c r="EO227" s="2" t="s">
        <v>140</v>
      </c>
      <c r="EP227" s="2" t="s">
        <v>166</v>
      </c>
      <c r="EQ227" s="2" t="s">
        <v>986</v>
      </c>
      <c r="ER227" s="2" t="s">
        <v>1330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166</v>
      </c>
      <c r="FC227" s="2" t="s">
        <v>1123</v>
      </c>
      <c r="FD227" s="2" t="s">
        <v>1651</v>
      </c>
      <c r="FE227" s="2" t="s">
        <v>142</v>
      </c>
      <c r="FF227" s="2" t="s">
        <v>132</v>
      </c>
      <c r="FG227" s="4">
        <v>13</v>
      </c>
      <c r="FH227" s="8">
        <v>1663.76</v>
      </c>
      <c r="FI227" s="4">
        <v>4</v>
      </c>
      <c r="FJ227" s="8">
        <v>556.92</v>
      </c>
      <c r="FK227" s="7">
        <v>2.25</v>
      </c>
      <c r="FL227" s="7">
        <v>1.9874</v>
      </c>
      <c r="FM227" s="2" t="s">
        <v>140</v>
      </c>
      <c r="FN227" s="2" t="s">
        <v>166</v>
      </c>
      <c r="FO227" s="2" t="s">
        <v>329</v>
      </c>
      <c r="FP227" s="2" t="s">
        <v>2920</v>
      </c>
      <c r="FQ227" s="2" t="s">
        <v>142</v>
      </c>
      <c r="FR227" s="2" t="s">
        <v>132</v>
      </c>
      <c r="FS227" s="4">
        <v>3</v>
      </c>
      <c r="FT227" s="8">
        <v>383.43</v>
      </c>
      <c r="FU227" s="4"/>
      <c r="FV227" s="8"/>
      <c r="FW227" s="7"/>
      <c r="FX227" s="7"/>
      <c r="FY227" s="2" t="s">
        <v>140</v>
      </c>
      <c r="FZ227" s="2" t="s">
        <v>166</v>
      </c>
      <c r="GA227" s="2" t="s">
        <v>157</v>
      </c>
      <c r="GB227" s="2" t="s">
        <v>2377</v>
      </c>
      <c r="GC227" s="2" t="s">
        <v>142</v>
      </c>
      <c r="GD227" s="2" t="s">
        <v>132</v>
      </c>
      <c r="GE227" s="4"/>
      <c r="GF227" s="8"/>
      <c r="GG227" s="4">
        <v>3</v>
      </c>
      <c r="GH227" s="8">
        <v>438.57</v>
      </c>
      <c r="GI227" s="7">
        <v>-1</v>
      </c>
      <c r="GJ227" s="7">
        <v>-1</v>
      </c>
      <c r="GK227" s="2" t="s">
        <v>140</v>
      </c>
      <c r="GL227" s="2" t="s">
        <v>166</v>
      </c>
      <c r="GM227" s="2" t="s">
        <v>332</v>
      </c>
      <c r="GN227" s="2" t="s">
        <v>2187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166</v>
      </c>
      <c r="GY227" s="2" t="s">
        <v>334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>
        <v>2</v>
      </c>
      <c r="HF227" s="8">
        <v>292.38</v>
      </c>
      <c r="HG227" s="7">
        <v>-1</v>
      </c>
      <c r="HH227" s="7">
        <v>-1</v>
      </c>
      <c r="HI227" s="2" t="s">
        <v>140</v>
      </c>
      <c r="HJ227" s="2" t="s">
        <v>166</v>
      </c>
      <c r="HK227" s="2" t="s">
        <v>163</v>
      </c>
      <c r="HL227" s="2" t="s">
        <v>476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165</v>
      </c>
      <c r="HV227" s="2" t="s">
        <v>166</v>
      </c>
      <c r="HW227" s="2" t="s">
        <v>132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159</v>
      </c>
      <c r="IH227" s="2" t="s">
        <v>166</v>
      </c>
      <c r="II227" s="2" t="s">
        <v>132</v>
      </c>
      <c r="IJ227" s="2" t="s">
        <v>132</v>
      </c>
      <c r="IK227" s="2" t="s">
        <v>142</v>
      </c>
      <c r="IL227" s="2" t="s">
        <v>132</v>
      </c>
      <c r="IM227" s="4">
        <v>7</v>
      </c>
      <c r="IN227" s="8">
        <v>984.91</v>
      </c>
      <c r="IO227" s="4">
        <v>4</v>
      </c>
      <c r="IP227" s="8">
        <v>601.48</v>
      </c>
      <c r="IQ227" s="7">
        <v>0.75</v>
      </c>
      <c r="IR227" s="7">
        <v>0.6375</v>
      </c>
      <c r="IS227" s="2" t="s">
        <v>140</v>
      </c>
      <c r="IT227" s="2" t="s">
        <v>166</v>
      </c>
      <c r="IU227" s="2" t="s">
        <v>859</v>
      </c>
      <c r="IV227" s="2" t="s">
        <v>389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159</v>
      </c>
      <c r="JF227" s="2" t="s">
        <v>166</v>
      </c>
      <c r="JG227" s="2" t="s">
        <v>132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166</v>
      </c>
      <c r="JS227" s="2" t="s">
        <v>341</v>
      </c>
      <c r="JT227" s="2" t="s">
        <v>896</v>
      </c>
      <c r="JU227" s="2" t="s">
        <v>142</v>
      </c>
      <c r="JV227" s="2" t="s">
        <v>132</v>
      </c>
      <c r="JW227" s="4"/>
      <c r="JX227" s="8"/>
      <c r="JY227" s="4">
        <v>1</v>
      </c>
      <c r="JZ227" s="8">
        <v>117.49</v>
      </c>
      <c r="KA227" s="7">
        <v>-1</v>
      </c>
      <c r="KB227" s="7">
        <v>-1</v>
      </c>
      <c r="KC227" s="2" t="s">
        <v>140</v>
      </c>
      <c r="KD227" s="2" t="s">
        <v>166</v>
      </c>
      <c r="KE227" s="2" t="s">
        <v>2874</v>
      </c>
      <c r="KF227" s="2" t="s">
        <v>324</v>
      </c>
      <c r="KG227" s="2" t="s">
        <v>142</v>
      </c>
      <c r="KH227" s="2" t="s">
        <v>132</v>
      </c>
      <c r="KI227" s="4">
        <v>4</v>
      </c>
      <c r="KJ227" s="8">
        <v>601.48</v>
      </c>
      <c r="KK227" s="4"/>
      <c r="KL227" s="8"/>
      <c r="KM227" s="7"/>
      <c r="KN227" s="7"/>
      <c r="KO227" s="2" t="s">
        <v>140</v>
      </c>
      <c r="KP227" s="2" t="s">
        <v>166</v>
      </c>
      <c r="KQ227" s="2" t="s">
        <v>575</v>
      </c>
      <c r="KR227" s="2" t="s">
        <v>849</v>
      </c>
      <c r="KS227" s="2" t="s">
        <v>142</v>
      </c>
      <c r="KT227" s="2" t="s">
        <v>132</v>
      </c>
      <c r="KU227" s="4"/>
      <c r="KV227" s="8"/>
      <c r="KW227" s="4">
        <v>19</v>
      </c>
      <c r="KX227" s="8">
        <v>2439.6</v>
      </c>
      <c r="KY227" s="7">
        <v>-1</v>
      </c>
      <c r="KZ227" s="7">
        <v>-1</v>
      </c>
      <c r="LA227" s="2" t="s">
        <v>140</v>
      </c>
      <c r="LB227" s="2" t="s">
        <v>166</v>
      </c>
      <c r="LC227" s="2" t="s">
        <v>2876</v>
      </c>
      <c r="LD227" s="2" t="s">
        <v>324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181</v>
      </c>
      <c r="LN227" s="2" t="s">
        <v>166</v>
      </c>
      <c r="LO227" s="2" t="s">
        <v>132</v>
      </c>
      <c r="LP227" s="2" t="s">
        <v>132</v>
      </c>
      <c r="LQ227" s="2" t="s">
        <v>142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159</v>
      </c>
      <c r="ML227" s="2" t="s">
        <v>166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178</v>
      </c>
      <c r="NV227" s="2" t="s">
        <v>166</v>
      </c>
      <c r="NW227" s="2" t="s">
        <v>132</v>
      </c>
      <c r="NX227" s="2" t="s">
        <v>132</v>
      </c>
      <c r="NY227" s="2" t="s">
        <v>142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178</v>
      </c>
      <c r="OH227" s="2" t="s">
        <v>166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181</v>
      </c>
      <c r="PF227" s="2" t="s">
        <v>166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178</v>
      </c>
      <c r="PR227" s="2" t="s">
        <v>166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159</v>
      </c>
      <c r="RB227" s="2" t="s">
        <v>166</v>
      </c>
      <c r="RC227" s="2" t="s">
        <v>132</v>
      </c>
      <c r="RD227" s="2" t="s">
        <v>132</v>
      </c>
      <c r="RE227" s="2" t="s">
        <v>142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181</v>
      </c>
      <c r="RN227" s="2" t="s">
        <v>166</v>
      </c>
      <c r="RO227" s="2" t="s">
        <v>132</v>
      </c>
      <c r="RP227" s="2" t="s">
        <v>132</v>
      </c>
      <c r="RQ227" s="2" t="s">
        <v>142</v>
      </c>
      <c r="RR227" s="2" t="s">
        <v>132</v>
      </c>
    </row>
    <row r="228">
      <c r="A228" s="2" t="s">
        <v>2921</v>
      </c>
      <c r="B228" s="2" t="s">
        <v>121</v>
      </c>
      <c r="C228" s="2" t="s">
        <v>2850</v>
      </c>
      <c r="D228" s="2" t="s">
        <v>2628</v>
      </c>
      <c r="E228" s="2" t="s">
        <v>2629</v>
      </c>
      <c r="F228" s="2" t="s">
        <v>2911</v>
      </c>
      <c r="G228" s="2" t="s">
        <v>2911</v>
      </c>
      <c r="H228" s="2" t="s">
        <v>2911</v>
      </c>
      <c r="I228" s="2" t="s">
        <v>2922</v>
      </c>
      <c r="J228" s="2" t="s">
        <v>127</v>
      </c>
      <c r="K228" s="2" t="s">
        <v>1078</v>
      </c>
      <c r="L228" s="3">
        <v>112.71</v>
      </c>
      <c r="M228" s="3">
        <v>118.35</v>
      </c>
      <c r="N228" s="3">
        <v>199.74</v>
      </c>
      <c r="O228" s="2" t="s">
        <v>129</v>
      </c>
      <c r="P228" s="2" t="s">
        <v>640</v>
      </c>
      <c r="Q228" s="2" t="s">
        <v>131</v>
      </c>
      <c r="R228" s="2" t="s">
        <v>132</v>
      </c>
      <c r="S228" s="2" t="s">
        <v>2914</v>
      </c>
      <c r="T228" s="2" t="s">
        <v>132</v>
      </c>
      <c r="U228" s="2" t="s">
        <v>468</v>
      </c>
      <c r="V228" s="2" t="s">
        <v>2667</v>
      </c>
      <c r="W228" s="2" t="s">
        <v>247</v>
      </c>
      <c r="X228" s="2" t="s">
        <v>1079</v>
      </c>
      <c r="Y228" s="2" t="s">
        <v>266</v>
      </c>
      <c r="Z228" s="4">
        <v>83</v>
      </c>
      <c r="AA228" s="4">
        <f>=ROUNDDOWN(27.6666666666667,0)</f>
      </c>
      <c r="AB228" s="5">
        <v>3</v>
      </c>
      <c r="AC228" s="2" t="s">
        <v>132</v>
      </c>
      <c r="AD228" s="4"/>
      <c r="AE228" s="4"/>
      <c r="AF228" s="6">
        <v>65</v>
      </c>
      <c r="AG228" s="6"/>
      <c r="AH228" s="7">
        <v>0.7808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86</v>
      </c>
      <c r="AQ228" s="8">
        <v>11511.68</v>
      </c>
      <c r="AR228" s="4">
        <v>70</v>
      </c>
      <c r="AS228" s="8">
        <v>9349.52</v>
      </c>
      <c r="AT228" s="7">
        <v>0.2286</v>
      </c>
      <c r="AU228" s="7">
        <v>0.2313</v>
      </c>
      <c r="AV228" s="4">
        <v>86</v>
      </c>
      <c r="AW228" s="8">
        <v>11511.68</v>
      </c>
      <c r="AX228" s="4">
        <v>70</v>
      </c>
      <c r="AY228" s="8">
        <v>9349.52</v>
      </c>
      <c r="AZ228" s="7">
        <v>0.2286</v>
      </c>
      <c r="BA228" s="7">
        <v>0.2313</v>
      </c>
      <c r="BB228" s="7">
        <v>1</v>
      </c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>
        <v>0.4088</v>
      </c>
      <c r="BJ228" s="4">
        <v>86</v>
      </c>
      <c r="BK228" s="8">
        <v>11511.68</v>
      </c>
      <c r="BL228" s="2" t="s">
        <v>2923</v>
      </c>
      <c r="BM228" s="7">
        <v>1</v>
      </c>
      <c r="BN228" s="7">
        <v>1</v>
      </c>
      <c r="BO228" s="4">
        <v>12</v>
      </c>
      <c r="BP228" s="8">
        <v>1829.88</v>
      </c>
      <c r="BQ228" s="4">
        <v>3</v>
      </c>
      <c r="BR228" s="8">
        <v>457.47</v>
      </c>
      <c r="BS228" s="7">
        <v>3</v>
      </c>
      <c r="BT228" s="7">
        <v>3</v>
      </c>
      <c r="BU228" s="2" t="s">
        <v>140</v>
      </c>
      <c r="BV228" s="2" t="s">
        <v>129</v>
      </c>
      <c r="BW228" s="2" t="s">
        <v>132</v>
      </c>
      <c r="BX228" s="2" t="s">
        <v>132</v>
      </c>
      <c r="BY228" s="2" t="s">
        <v>142</v>
      </c>
      <c r="BZ228" s="2" t="s">
        <v>132</v>
      </c>
      <c r="CA228" s="4">
        <v>22</v>
      </c>
      <c r="CB228" s="8">
        <v>2307.53</v>
      </c>
      <c r="CC228" s="4">
        <v>34</v>
      </c>
      <c r="CD228" s="8">
        <v>4287.27</v>
      </c>
      <c r="CE228" s="7">
        <v>-0.3529</v>
      </c>
      <c r="CF228" s="7">
        <v>-0.4618</v>
      </c>
      <c r="CG228" s="2" t="s">
        <v>140</v>
      </c>
      <c r="CH228" s="2" t="s">
        <v>129</v>
      </c>
      <c r="CI228" s="2" t="s">
        <v>2542</v>
      </c>
      <c r="CJ228" s="2" t="s">
        <v>208</v>
      </c>
      <c r="CK228" s="2" t="s">
        <v>142</v>
      </c>
      <c r="CL228" s="2" t="s">
        <v>132</v>
      </c>
      <c r="CM228" s="4">
        <v>17</v>
      </c>
      <c r="CN228" s="8">
        <v>2366.18</v>
      </c>
      <c r="CO228" s="4">
        <v>7</v>
      </c>
      <c r="CP228" s="8">
        <v>960.69</v>
      </c>
      <c r="CQ228" s="7">
        <v>1.4286</v>
      </c>
      <c r="CR228" s="7">
        <v>1.463</v>
      </c>
      <c r="CS228" s="2" t="s">
        <v>140</v>
      </c>
      <c r="CT228" s="2" t="s">
        <v>129</v>
      </c>
      <c r="CU228" s="2" t="s">
        <v>266</v>
      </c>
      <c r="CV228" s="2" t="s">
        <v>470</v>
      </c>
      <c r="CW228" s="2" t="s">
        <v>142</v>
      </c>
      <c r="CX228" s="2" t="s">
        <v>132</v>
      </c>
      <c r="CY228" s="4">
        <v>4</v>
      </c>
      <c r="CZ228" s="8">
        <v>584.76</v>
      </c>
      <c r="DA228" s="4">
        <v>4</v>
      </c>
      <c r="DB228" s="8">
        <v>584.76</v>
      </c>
      <c r="DC228" s="7"/>
      <c r="DD228" s="7"/>
      <c r="DE228" s="2" t="s">
        <v>140</v>
      </c>
      <c r="DF228" s="2" t="s">
        <v>129</v>
      </c>
      <c r="DG228" s="2" t="s">
        <v>2924</v>
      </c>
      <c r="DH228" s="2" t="s">
        <v>2925</v>
      </c>
      <c r="DI228" s="2" t="s">
        <v>142</v>
      </c>
      <c r="DJ228" s="2" t="s">
        <v>132</v>
      </c>
      <c r="DK228" s="4">
        <v>2</v>
      </c>
      <c r="DL228" s="8">
        <v>257.28</v>
      </c>
      <c r="DM228" s="4">
        <v>7</v>
      </c>
      <c r="DN228" s="8">
        <v>900.48</v>
      </c>
      <c r="DO228" s="7">
        <v>-0.7143</v>
      </c>
      <c r="DP228" s="7">
        <v>-0.7143</v>
      </c>
      <c r="DQ228" s="2" t="s">
        <v>140</v>
      </c>
      <c r="DR228" s="2" t="s">
        <v>129</v>
      </c>
      <c r="DS228" s="2" t="s">
        <v>2542</v>
      </c>
      <c r="DT228" s="2" t="s">
        <v>1814</v>
      </c>
      <c r="DU228" s="2" t="s">
        <v>142</v>
      </c>
      <c r="DV228" s="2" t="s">
        <v>132</v>
      </c>
      <c r="DW228" s="4">
        <v>1</v>
      </c>
      <c r="DX228" s="8">
        <v>135.6</v>
      </c>
      <c r="DY228" s="4">
        <v>4</v>
      </c>
      <c r="DZ228" s="8">
        <v>542.4</v>
      </c>
      <c r="EA228" s="7">
        <v>-0.75</v>
      </c>
      <c r="EB228" s="7">
        <v>-0.75</v>
      </c>
      <c r="EC228" s="2" t="s">
        <v>140</v>
      </c>
      <c r="ED228" s="2" t="s">
        <v>129</v>
      </c>
      <c r="EE228" s="2" t="s">
        <v>643</v>
      </c>
      <c r="EF228" s="2" t="s">
        <v>2926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129</v>
      </c>
      <c r="EQ228" s="2" t="s">
        <v>375</v>
      </c>
      <c r="ER228" s="2" t="s">
        <v>2330</v>
      </c>
      <c r="ES228" s="2" t="s">
        <v>142</v>
      </c>
      <c r="ET228" s="2" t="s">
        <v>132</v>
      </c>
      <c r="EU228" s="4">
        <v>18</v>
      </c>
      <c r="EV228" s="8">
        <v>2631.42</v>
      </c>
      <c r="EW228" s="4">
        <v>9</v>
      </c>
      <c r="EX228" s="8">
        <v>1315.71</v>
      </c>
      <c r="EY228" s="7">
        <v>1</v>
      </c>
      <c r="EZ228" s="7">
        <v>1</v>
      </c>
      <c r="FA228" s="2" t="s">
        <v>140</v>
      </c>
      <c r="FB228" s="2" t="s">
        <v>129</v>
      </c>
      <c r="FC228" s="2" t="s">
        <v>237</v>
      </c>
      <c r="FD228" s="2" t="s">
        <v>386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140</v>
      </c>
      <c r="FN228" s="2" t="s">
        <v>129</v>
      </c>
      <c r="FO228" s="2" t="s">
        <v>578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129</v>
      </c>
      <c r="GA228" s="2" t="s">
        <v>1504</v>
      </c>
      <c r="GB228" s="2" t="s">
        <v>2478</v>
      </c>
      <c r="GC228" s="2" t="s">
        <v>142</v>
      </c>
      <c r="GD228" s="2" t="s">
        <v>132</v>
      </c>
      <c r="GE228" s="4">
        <v>2</v>
      </c>
      <c r="GF228" s="8">
        <v>292.38</v>
      </c>
      <c r="GG228" s="4"/>
      <c r="GH228" s="8"/>
      <c r="GI228" s="7"/>
      <c r="GJ228" s="7"/>
      <c r="GK228" s="2" t="s">
        <v>140</v>
      </c>
      <c r="GL228" s="2" t="s">
        <v>129</v>
      </c>
      <c r="GM228" s="2" t="s">
        <v>591</v>
      </c>
      <c r="GN228" s="2" t="s">
        <v>385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162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140</v>
      </c>
      <c r="HJ228" s="2" t="s">
        <v>129</v>
      </c>
      <c r="HK228" s="2" t="s">
        <v>382</v>
      </c>
      <c r="HL228" s="2" t="s">
        <v>132</v>
      </c>
      <c r="HM228" s="2" t="s">
        <v>142</v>
      </c>
      <c r="HN228" s="2" t="s">
        <v>132</v>
      </c>
      <c r="HO228" s="4">
        <v>5</v>
      </c>
      <c r="HP228" s="8">
        <v>661.61</v>
      </c>
      <c r="HQ228" s="4"/>
      <c r="HR228" s="8"/>
      <c r="HS228" s="7"/>
      <c r="HT228" s="7"/>
      <c r="HU228" s="2" t="s">
        <v>140</v>
      </c>
      <c r="HV228" s="2" t="s">
        <v>129</v>
      </c>
      <c r="HW228" s="2" t="s">
        <v>383</v>
      </c>
      <c r="HX228" s="2" t="s">
        <v>2927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181</v>
      </c>
      <c r="IH228" s="2" t="s">
        <v>129</v>
      </c>
      <c r="II228" s="2" t="s">
        <v>132</v>
      </c>
      <c r="IJ228" s="2" t="s">
        <v>132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140</v>
      </c>
      <c r="IT228" s="2" t="s">
        <v>129</v>
      </c>
      <c r="IU228" s="2" t="s">
        <v>306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140</v>
      </c>
      <c r="JF228" s="2" t="s">
        <v>129</v>
      </c>
      <c r="JG228" s="2" t="s">
        <v>2651</v>
      </c>
      <c r="JH228" s="2" t="s">
        <v>132</v>
      </c>
      <c r="JI228" s="2" t="s">
        <v>142</v>
      </c>
      <c r="JJ228" s="2" t="s">
        <v>132</v>
      </c>
      <c r="JK228" s="4">
        <v>1</v>
      </c>
      <c r="JL228" s="8">
        <v>127.81</v>
      </c>
      <c r="JM228" s="4"/>
      <c r="JN228" s="8"/>
      <c r="JO228" s="7"/>
      <c r="JP228" s="7"/>
      <c r="JQ228" s="2" t="s">
        <v>140</v>
      </c>
      <c r="JR228" s="2" t="s">
        <v>129</v>
      </c>
      <c r="JS228" s="2" t="s">
        <v>386</v>
      </c>
      <c r="JT228" s="2" t="s">
        <v>648</v>
      </c>
      <c r="JU228" s="2" t="s">
        <v>142</v>
      </c>
      <c r="JV228" s="2" t="s">
        <v>132</v>
      </c>
      <c r="JW228" s="4">
        <v>2</v>
      </c>
      <c r="JX228" s="8">
        <v>317.23</v>
      </c>
      <c r="JY228" s="4"/>
      <c r="JZ228" s="8"/>
      <c r="KA228" s="7"/>
      <c r="KB228" s="7"/>
      <c r="KC228" s="2" t="s">
        <v>140</v>
      </c>
      <c r="KD228" s="2" t="s">
        <v>129</v>
      </c>
      <c r="KE228" s="2" t="s">
        <v>2542</v>
      </c>
      <c r="KF228" s="2" t="s">
        <v>2928</v>
      </c>
      <c r="KG228" s="2" t="s">
        <v>142</v>
      </c>
      <c r="KH228" s="2" t="s">
        <v>132</v>
      </c>
      <c r="KI228" s="4"/>
      <c r="KJ228" s="8"/>
      <c r="KK228" s="4">
        <v>2</v>
      </c>
      <c r="KL228" s="8">
        <v>300.74</v>
      </c>
      <c r="KM228" s="7">
        <v>-1</v>
      </c>
      <c r="KN228" s="7">
        <v>-1</v>
      </c>
      <c r="KO228" s="2" t="s">
        <v>140</v>
      </c>
      <c r="KP228" s="2" t="s">
        <v>166</v>
      </c>
      <c r="KQ228" s="2" t="s">
        <v>302</v>
      </c>
      <c r="KR228" s="2" t="s">
        <v>690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427</v>
      </c>
      <c r="LB228" s="2" t="s">
        <v>129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178</v>
      </c>
      <c r="LN228" s="2" t="s">
        <v>129</v>
      </c>
      <c r="LO228" s="2" t="s">
        <v>132</v>
      </c>
      <c r="LP228" s="2" t="s">
        <v>132</v>
      </c>
      <c r="LQ228" s="2" t="s">
        <v>142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178</v>
      </c>
      <c r="LZ228" s="2" t="s">
        <v>166</v>
      </c>
      <c r="MA228" s="2" t="s">
        <v>132</v>
      </c>
      <c r="MB228" s="2" t="s">
        <v>132</v>
      </c>
      <c r="MC228" s="2" t="s">
        <v>142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159</v>
      </c>
      <c r="ML228" s="2" t="s">
        <v>129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178</v>
      </c>
      <c r="NV228" s="2" t="s">
        <v>129</v>
      </c>
      <c r="NW228" s="2" t="s">
        <v>132</v>
      </c>
      <c r="NX228" s="2" t="s">
        <v>132</v>
      </c>
      <c r="NY228" s="2" t="s">
        <v>142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181</v>
      </c>
      <c r="OT228" s="2" t="s">
        <v>129</v>
      </c>
      <c r="OU228" s="2" t="s">
        <v>132</v>
      </c>
      <c r="OV228" s="2" t="s">
        <v>132</v>
      </c>
      <c r="OW228" s="2" t="s">
        <v>142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178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178</v>
      </c>
      <c r="QP228" s="2" t="s">
        <v>129</v>
      </c>
      <c r="QQ228" s="2" t="s">
        <v>132</v>
      </c>
      <c r="QR228" s="2" t="s">
        <v>132</v>
      </c>
      <c r="QS228" s="2" t="s">
        <v>142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178</v>
      </c>
      <c r="RN228" s="2" t="s">
        <v>129</v>
      </c>
      <c r="RO228" s="2" t="s">
        <v>132</v>
      </c>
      <c r="RP228" s="2" t="s">
        <v>132</v>
      </c>
      <c r="RQ228" s="2" t="s">
        <v>142</v>
      </c>
      <c r="RR228" s="2" t="s">
        <v>183</v>
      </c>
    </row>
    <row r="229">
      <c r="A229" s="2" t="s">
        <v>2929</v>
      </c>
      <c r="B229" s="2" t="s">
        <v>121</v>
      </c>
      <c r="C229" s="2" t="s">
        <v>2850</v>
      </c>
      <c r="D229" s="2" t="s">
        <v>2628</v>
      </c>
      <c r="E229" s="2" t="s">
        <v>2672</v>
      </c>
      <c r="F229" s="2" t="s">
        <v>2851</v>
      </c>
      <c r="G229" s="2" t="s">
        <v>2851</v>
      </c>
      <c r="H229" s="2" t="s">
        <v>2851</v>
      </c>
      <c r="I229" s="2" t="s">
        <v>2930</v>
      </c>
      <c r="J229" s="2" t="s">
        <v>2931</v>
      </c>
      <c r="K229" s="2" t="s">
        <v>1078</v>
      </c>
      <c r="L229" s="3">
        <v>104.91</v>
      </c>
      <c r="M229" s="3">
        <v>110.16</v>
      </c>
      <c r="N229" s="3">
        <v>229.49</v>
      </c>
      <c r="O229" s="2" t="s">
        <v>129</v>
      </c>
      <c r="P229" s="2" t="s">
        <v>348</v>
      </c>
      <c r="Q229" s="2" t="s">
        <v>131</v>
      </c>
      <c r="R229" s="2" t="s">
        <v>132</v>
      </c>
      <c r="S229" s="2" t="s">
        <v>2865</v>
      </c>
      <c r="T229" s="2" t="s">
        <v>132</v>
      </c>
      <c r="U229" s="2" t="s">
        <v>315</v>
      </c>
      <c r="V229" s="2" t="s">
        <v>2667</v>
      </c>
      <c r="W229" s="2" t="s">
        <v>247</v>
      </c>
      <c r="X229" s="2" t="s">
        <v>1079</v>
      </c>
      <c r="Y229" s="2" t="s">
        <v>208</v>
      </c>
      <c r="Z229" s="4">
        <v>2</v>
      </c>
      <c r="AA229" s="4">
        <f>=ROUNDDOWN(0.769230769230769,0)</f>
      </c>
      <c r="AB229" s="5">
        <v>2.6</v>
      </c>
      <c r="AC229" s="2" t="s">
        <v>220</v>
      </c>
      <c r="AD229" s="4">
        <v>60</v>
      </c>
      <c r="AE229" s="4">
        <v>60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138</v>
      </c>
      <c r="AQ229" s="8">
        <v>17791.02</v>
      </c>
      <c r="AR229" s="4">
        <v>31</v>
      </c>
      <c r="AS229" s="8">
        <v>4569.96</v>
      </c>
      <c r="AT229" s="7">
        <v>3.4516</v>
      </c>
      <c r="AU229" s="7">
        <v>2.893</v>
      </c>
      <c r="AV229" s="4">
        <v>138</v>
      </c>
      <c r="AW229" s="8">
        <v>17791.02</v>
      </c>
      <c r="AX229" s="4">
        <v>31</v>
      </c>
      <c r="AY229" s="8">
        <v>4569.96</v>
      </c>
      <c r="AZ229" s="7">
        <v>3.4516</v>
      </c>
      <c r="BA229" s="7">
        <v>2.893</v>
      </c>
      <c r="BB229" s="7">
        <v>1</v>
      </c>
      <c r="BC229" s="4">
        <v>138</v>
      </c>
      <c r="BD229" s="8">
        <v>17791.02</v>
      </c>
      <c r="BE229" s="4">
        <v>31</v>
      </c>
      <c r="BF229" s="8">
        <v>4569.96</v>
      </c>
      <c r="BG229" s="7">
        <v>3.4516</v>
      </c>
      <c r="BH229" s="7">
        <v>2.893</v>
      </c>
      <c r="BI229" s="7">
        <v>1</v>
      </c>
      <c r="BJ229" s="4">
        <v>138</v>
      </c>
      <c r="BK229" s="8">
        <v>17791.02</v>
      </c>
      <c r="BL229" s="2" t="s">
        <v>2932</v>
      </c>
      <c r="BM229" s="7">
        <v>1</v>
      </c>
      <c r="BN229" s="7">
        <v>1</v>
      </c>
      <c r="BO229" s="4">
        <v>45</v>
      </c>
      <c r="BP229" s="8">
        <v>6386.85</v>
      </c>
      <c r="BQ229" s="4">
        <v>5</v>
      </c>
      <c r="BR229" s="8">
        <v>709.65</v>
      </c>
      <c r="BS229" s="7">
        <v>8</v>
      </c>
      <c r="BT229" s="7">
        <v>8</v>
      </c>
      <c r="BU229" s="2" t="s">
        <v>140</v>
      </c>
      <c r="BV229" s="2" t="s">
        <v>129</v>
      </c>
      <c r="BW229" s="2" t="s">
        <v>132</v>
      </c>
      <c r="BX229" s="2" t="s">
        <v>132</v>
      </c>
      <c r="BY229" s="2" t="s">
        <v>142</v>
      </c>
      <c r="BZ229" s="2" t="s">
        <v>132</v>
      </c>
      <c r="CA229" s="4">
        <v>44</v>
      </c>
      <c r="CB229" s="8">
        <v>4697.92</v>
      </c>
      <c r="CC229" s="4">
        <v>5</v>
      </c>
      <c r="CD229" s="8">
        <v>647.95</v>
      </c>
      <c r="CE229" s="7">
        <v>7.8</v>
      </c>
      <c r="CF229" s="7">
        <v>6.2504</v>
      </c>
      <c r="CG229" s="2" t="s">
        <v>140</v>
      </c>
      <c r="CH229" s="2" t="s">
        <v>129</v>
      </c>
      <c r="CI229" s="2" t="s">
        <v>2617</v>
      </c>
      <c r="CJ229" s="2" t="s">
        <v>1390</v>
      </c>
      <c r="CK229" s="2" t="s">
        <v>142</v>
      </c>
      <c r="CL229" s="2" t="s">
        <v>132</v>
      </c>
      <c r="CM229" s="4">
        <v>22</v>
      </c>
      <c r="CN229" s="8">
        <v>3012.23</v>
      </c>
      <c r="CO229" s="4">
        <v>13</v>
      </c>
      <c r="CP229" s="8">
        <v>2079.74</v>
      </c>
      <c r="CQ229" s="7">
        <v>0.6923</v>
      </c>
      <c r="CR229" s="7">
        <v>0.4484</v>
      </c>
      <c r="CS229" s="2" t="s">
        <v>140</v>
      </c>
      <c r="CT229" s="2" t="s">
        <v>129</v>
      </c>
      <c r="CU229" s="2" t="s">
        <v>2736</v>
      </c>
      <c r="CV229" s="2" t="s">
        <v>237</v>
      </c>
      <c r="CW229" s="2" t="s">
        <v>142</v>
      </c>
      <c r="CX229" s="2" t="s">
        <v>132</v>
      </c>
      <c r="CY229" s="4">
        <v>6</v>
      </c>
      <c r="CZ229" s="8">
        <v>816.42</v>
      </c>
      <c r="DA229" s="4"/>
      <c r="DB229" s="8"/>
      <c r="DC229" s="7"/>
      <c r="DD229" s="7"/>
      <c r="DE229" s="2" t="s">
        <v>140</v>
      </c>
      <c r="DF229" s="2" t="s">
        <v>166</v>
      </c>
      <c r="DG229" s="2" t="s">
        <v>353</v>
      </c>
      <c r="DH229" s="2" t="s">
        <v>2933</v>
      </c>
      <c r="DI229" s="2" t="s">
        <v>142</v>
      </c>
      <c r="DJ229" s="2" t="s">
        <v>132</v>
      </c>
      <c r="DK229" s="4">
        <v>1</v>
      </c>
      <c r="DL229" s="8">
        <v>145.14</v>
      </c>
      <c r="DM229" s="4">
        <v>2</v>
      </c>
      <c r="DN229" s="8">
        <v>290.28</v>
      </c>
      <c r="DO229" s="7">
        <v>-0.5</v>
      </c>
      <c r="DP229" s="7">
        <v>-0.5</v>
      </c>
      <c r="DQ229" s="2" t="s">
        <v>140</v>
      </c>
      <c r="DR229" s="2" t="s">
        <v>129</v>
      </c>
      <c r="DS229" s="2" t="s">
        <v>302</v>
      </c>
      <c r="DT229" s="2" t="s">
        <v>542</v>
      </c>
      <c r="DU229" s="2" t="s">
        <v>142</v>
      </c>
      <c r="DV229" s="2" t="s">
        <v>132</v>
      </c>
      <c r="DW229" s="4">
        <v>9</v>
      </c>
      <c r="DX229" s="8">
        <v>1282.95</v>
      </c>
      <c r="DY229" s="4">
        <v>4</v>
      </c>
      <c r="DZ229" s="8">
        <v>570.2</v>
      </c>
      <c r="EA229" s="7">
        <v>1.25</v>
      </c>
      <c r="EB229" s="7">
        <v>1.25</v>
      </c>
      <c r="EC229" s="2" t="s">
        <v>140</v>
      </c>
      <c r="ED229" s="2" t="s">
        <v>129</v>
      </c>
      <c r="EE229" s="2" t="s">
        <v>302</v>
      </c>
      <c r="EF229" s="2" t="s">
        <v>1476</v>
      </c>
      <c r="EG229" s="2" t="s">
        <v>142</v>
      </c>
      <c r="EH229" s="2" t="s">
        <v>132</v>
      </c>
      <c r="EI229" s="4">
        <v>4</v>
      </c>
      <c r="EJ229" s="8">
        <v>580.56</v>
      </c>
      <c r="EK229" s="4"/>
      <c r="EL229" s="8"/>
      <c r="EM229" s="7"/>
      <c r="EN229" s="7"/>
      <c r="EO229" s="2" t="s">
        <v>140</v>
      </c>
      <c r="EP229" s="2" t="s">
        <v>129</v>
      </c>
      <c r="EQ229" s="2" t="s">
        <v>375</v>
      </c>
      <c r="ER229" s="2" t="s">
        <v>1944</v>
      </c>
      <c r="ES229" s="2" t="s">
        <v>142</v>
      </c>
      <c r="ET229" s="2" t="s">
        <v>132</v>
      </c>
      <c r="EU229" s="4">
        <v>1</v>
      </c>
      <c r="EV229" s="8">
        <v>136.07</v>
      </c>
      <c r="EW229" s="4"/>
      <c r="EX229" s="8"/>
      <c r="EY229" s="7"/>
      <c r="EZ229" s="7"/>
      <c r="FA229" s="2" t="s">
        <v>140</v>
      </c>
      <c r="FB229" s="2" t="s">
        <v>129</v>
      </c>
      <c r="FC229" s="2" t="s">
        <v>1058</v>
      </c>
      <c r="FD229" s="2" t="s">
        <v>1333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140</v>
      </c>
      <c r="FN229" s="2" t="s">
        <v>129</v>
      </c>
      <c r="FO229" s="2" t="s">
        <v>156</v>
      </c>
      <c r="FP229" s="2" t="s">
        <v>132</v>
      </c>
      <c r="FQ229" s="2" t="s">
        <v>142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140</v>
      </c>
      <c r="FZ229" s="2" t="s">
        <v>129</v>
      </c>
      <c r="GA229" s="2" t="s">
        <v>1504</v>
      </c>
      <c r="GB229" s="2" t="s">
        <v>132</v>
      </c>
      <c r="GC229" s="2" t="s">
        <v>142</v>
      </c>
      <c r="GD229" s="2" t="s">
        <v>132</v>
      </c>
      <c r="GE229" s="4">
        <v>3</v>
      </c>
      <c r="GF229" s="8">
        <v>408.21</v>
      </c>
      <c r="GG229" s="4">
        <v>2</v>
      </c>
      <c r="GH229" s="8">
        <v>272.14</v>
      </c>
      <c r="GI229" s="7">
        <v>0.5</v>
      </c>
      <c r="GJ229" s="7">
        <v>0.5</v>
      </c>
      <c r="GK229" s="2" t="s">
        <v>140</v>
      </c>
      <c r="GL229" s="2" t="s">
        <v>129</v>
      </c>
      <c r="GM229" s="2" t="s">
        <v>591</v>
      </c>
      <c r="GN229" s="2" t="s">
        <v>860</v>
      </c>
      <c r="GO229" s="2" t="s">
        <v>142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140</v>
      </c>
      <c r="GX229" s="2" t="s">
        <v>129</v>
      </c>
      <c r="GY229" s="2" t="s">
        <v>1056</v>
      </c>
      <c r="GZ229" s="2" t="s">
        <v>132</v>
      </c>
      <c r="HA229" s="2" t="s">
        <v>142</v>
      </c>
      <c r="HB229" s="2" t="s">
        <v>132</v>
      </c>
      <c r="HC229" s="4">
        <v>1</v>
      </c>
      <c r="HD229" s="8">
        <v>86.75</v>
      </c>
      <c r="HE229" s="4"/>
      <c r="HF229" s="8"/>
      <c r="HG229" s="7"/>
      <c r="HH229" s="7"/>
      <c r="HI229" s="2" t="s">
        <v>140</v>
      </c>
      <c r="HJ229" s="2" t="s">
        <v>129</v>
      </c>
      <c r="HK229" s="2" t="s">
        <v>382</v>
      </c>
      <c r="HL229" s="2" t="s">
        <v>644</v>
      </c>
      <c r="HM229" s="2" t="s">
        <v>142</v>
      </c>
      <c r="HN229" s="2" t="s">
        <v>132</v>
      </c>
      <c r="HO229" s="4">
        <v>1</v>
      </c>
      <c r="HP229" s="8">
        <v>118.96</v>
      </c>
      <c r="HQ229" s="4"/>
      <c r="HR229" s="8"/>
      <c r="HS229" s="7"/>
      <c r="HT229" s="7"/>
      <c r="HU229" s="2" t="s">
        <v>140</v>
      </c>
      <c r="HV229" s="2" t="s">
        <v>129</v>
      </c>
      <c r="HW229" s="2" t="s">
        <v>383</v>
      </c>
      <c r="HX229" s="2" t="s">
        <v>158</v>
      </c>
      <c r="HY229" s="2" t="s">
        <v>142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181</v>
      </c>
      <c r="IH229" s="2" t="s">
        <v>129</v>
      </c>
      <c r="II229" s="2" t="s">
        <v>132</v>
      </c>
      <c r="IJ229" s="2" t="s">
        <v>132</v>
      </c>
      <c r="IK229" s="2" t="s">
        <v>142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140</v>
      </c>
      <c r="IT229" s="2" t="s">
        <v>129</v>
      </c>
      <c r="IU229" s="2" t="s">
        <v>1060</v>
      </c>
      <c r="IV229" s="2" t="s">
        <v>2670</v>
      </c>
      <c r="IW229" s="2" t="s">
        <v>142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140</v>
      </c>
      <c r="JF229" s="2" t="s">
        <v>129</v>
      </c>
      <c r="JG229" s="2" t="s">
        <v>157</v>
      </c>
      <c r="JH229" s="2" t="s">
        <v>921</v>
      </c>
      <c r="JI229" s="2" t="s">
        <v>142</v>
      </c>
      <c r="JJ229" s="2" t="s">
        <v>132</v>
      </c>
      <c r="JK229" s="4">
        <v>1</v>
      </c>
      <c r="JL229" s="8">
        <v>118.96</v>
      </c>
      <c r="JM229" s="4"/>
      <c r="JN229" s="8"/>
      <c r="JO229" s="7"/>
      <c r="JP229" s="7"/>
      <c r="JQ229" s="2" t="s">
        <v>140</v>
      </c>
      <c r="JR229" s="2" t="s">
        <v>129</v>
      </c>
      <c r="JS229" s="2" t="s">
        <v>484</v>
      </c>
      <c r="JT229" s="2" t="s">
        <v>2536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140</v>
      </c>
      <c r="KD229" s="2" t="s">
        <v>129</v>
      </c>
      <c r="KE229" s="2" t="s">
        <v>2736</v>
      </c>
      <c r="KF229" s="2" t="s">
        <v>132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140</v>
      </c>
      <c r="KP229" s="2" t="s">
        <v>166</v>
      </c>
      <c r="KQ229" s="2" t="s">
        <v>214</v>
      </c>
      <c r="KR229" s="2" t="s">
        <v>132</v>
      </c>
      <c r="KS229" s="2" t="s">
        <v>142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159</v>
      </c>
      <c r="LB229" s="2" t="s">
        <v>129</v>
      </c>
      <c r="LC229" s="2" t="s">
        <v>132</v>
      </c>
      <c r="LD229" s="2" t="s">
        <v>132</v>
      </c>
      <c r="LE229" s="2" t="s">
        <v>142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181</v>
      </c>
      <c r="LN229" s="2" t="s">
        <v>129</v>
      </c>
      <c r="LO229" s="2" t="s">
        <v>132</v>
      </c>
      <c r="LP229" s="2" t="s">
        <v>132</v>
      </c>
      <c r="LQ229" s="2" t="s">
        <v>142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165</v>
      </c>
      <c r="LZ229" s="2" t="s">
        <v>166</v>
      </c>
      <c r="MA229" s="2" t="s">
        <v>132</v>
      </c>
      <c r="MB229" s="2" t="s">
        <v>132</v>
      </c>
      <c r="MC229" s="2" t="s">
        <v>142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159</v>
      </c>
      <c r="ML229" s="2" t="s">
        <v>129</v>
      </c>
      <c r="MM229" s="2" t="s">
        <v>132</v>
      </c>
      <c r="MN229" s="2" t="s">
        <v>132</v>
      </c>
      <c r="MO229" s="2" t="s">
        <v>142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140</v>
      </c>
      <c r="MX229" s="2" t="s">
        <v>129</v>
      </c>
      <c r="MY229" s="2" t="s">
        <v>179</v>
      </c>
      <c r="MZ229" s="2" t="s">
        <v>132</v>
      </c>
      <c r="NA229" s="2" t="s">
        <v>142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178</v>
      </c>
      <c r="NV229" s="2" t="s">
        <v>129</v>
      </c>
      <c r="NW229" s="2" t="s">
        <v>132</v>
      </c>
      <c r="NX229" s="2" t="s">
        <v>132</v>
      </c>
      <c r="NY229" s="2" t="s">
        <v>142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178</v>
      </c>
      <c r="OH229" s="2" t="s">
        <v>129</v>
      </c>
      <c r="OI229" s="2" t="s">
        <v>132</v>
      </c>
      <c r="OJ229" s="2" t="s">
        <v>132</v>
      </c>
      <c r="OK229" s="2" t="s">
        <v>142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181</v>
      </c>
      <c r="OT229" s="2" t="s">
        <v>129</v>
      </c>
      <c r="OU229" s="2" t="s">
        <v>132</v>
      </c>
      <c r="OV229" s="2" t="s">
        <v>132</v>
      </c>
      <c r="OW229" s="2" t="s">
        <v>142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178</v>
      </c>
      <c r="PF229" s="2" t="s">
        <v>129</v>
      </c>
      <c r="PG229" s="2" t="s">
        <v>132</v>
      </c>
      <c r="PH229" s="2" t="s">
        <v>132</v>
      </c>
      <c r="PI229" s="2" t="s">
        <v>142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178</v>
      </c>
      <c r="QP229" s="2" t="s">
        <v>129</v>
      </c>
      <c r="QQ229" s="2" t="s">
        <v>132</v>
      </c>
      <c r="QR229" s="2" t="s">
        <v>132</v>
      </c>
      <c r="QS229" s="2" t="s">
        <v>142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181</v>
      </c>
      <c r="RN229" s="2" t="s">
        <v>129</v>
      </c>
      <c r="RO229" s="2" t="s">
        <v>132</v>
      </c>
      <c r="RP229" s="2" t="s">
        <v>132</v>
      </c>
      <c r="RQ229" s="2" t="s">
        <v>142</v>
      </c>
      <c r="RR229" s="2" t="s">
        <v>183</v>
      </c>
    </row>
    <row r="230">
      <c r="A230" s="2" t="s">
        <v>2934</v>
      </c>
      <c r="B230" s="2" t="s">
        <v>121</v>
      </c>
      <c r="C230" s="2" t="s">
        <v>2850</v>
      </c>
      <c r="D230" s="2" t="s">
        <v>2843</v>
      </c>
      <c r="E230" s="2" t="s">
        <v>2935</v>
      </c>
      <c r="F230" s="2" t="s">
        <v>2936</v>
      </c>
      <c r="G230" s="2" t="s">
        <v>2936</v>
      </c>
      <c r="H230" s="2" t="s">
        <v>2936</v>
      </c>
      <c r="I230" s="2" t="s">
        <v>2937</v>
      </c>
      <c r="J230" s="2" t="s">
        <v>2931</v>
      </c>
      <c r="K230" s="2" t="s">
        <v>185</v>
      </c>
      <c r="L230" s="3">
        <v>27.51</v>
      </c>
      <c r="M230" s="3">
        <v>28.89</v>
      </c>
      <c r="N230" s="3">
        <v>52.69</v>
      </c>
      <c r="O230" s="2" t="s">
        <v>129</v>
      </c>
      <c r="P230" s="2" t="s">
        <v>130</v>
      </c>
      <c r="Q230" s="2" t="s">
        <v>131</v>
      </c>
      <c r="R230" s="2" t="s">
        <v>132</v>
      </c>
      <c r="S230" s="2" t="s">
        <v>2938</v>
      </c>
      <c r="T230" s="2" t="s">
        <v>132</v>
      </c>
      <c r="U230" s="2" t="s">
        <v>315</v>
      </c>
      <c r="V230" s="2" t="s">
        <v>2667</v>
      </c>
      <c r="W230" s="2" t="s">
        <v>136</v>
      </c>
      <c r="X230" s="2" t="s">
        <v>132</v>
      </c>
      <c r="Y230" s="2" t="s">
        <v>926</v>
      </c>
      <c r="Z230" s="4">
        <v>605</v>
      </c>
      <c r="AA230" s="4">
        <f>=ROUNDDOWN(11.8627450980392,0)</f>
      </c>
      <c r="AB230" s="5">
        <v>51</v>
      </c>
      <c r="AC230" s="2" t="s">
        <v>2633</v>
      </c>
      <c r="AD230" s="4">
        <v>400</v>
      </c>
      <c r="AE230" s="4">
        <v>950</v>
      </c>
      <c r="AF230" s="6">
        <v>65</v>
      </c>
      <c r="AG230" s="6"/>
      <c r="AH230" s="7">
        <v>0.9315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1483</v>
      </c>
      <c r="AQ230" s="8">
        <v>43721.18</v>
      </c>
      <c r="AR230" s="4">
        <v>1813</v>
      </c>
      <c r="AS230" s="8">
        <v>59187.77</v>
      </c>
      <c r="AT230" s="7">
        <v>-0.182</v>
      </c>
      <c r="AU230" s="7">
        <v>-0.2613</v>
      </c>
      <c r="AV230" s="4">
        <v>1483</v>
      </c>
      <c r="AW230" s="8">
        <v>43721.18</v>
      </c>
      <c r="AX230" s="4">
        <v>1813</v>
      </c>
      <c r="AY230" s="8">
        <v>59187.77</v>
      </c>
      <c r="AZ230" s="7">
        <v>-0.182</v>
      </c>
      <c r="BA230" s="7">
        <v>-0.2613</v>
      </c>
      <c r="BB230" s="7">
        <v>1</v>
      </c>
      <c r="BC230" s="4">
        <v>2746</v>
      </c>
      <c r="BD230" s="8">
        <v>85630.2</v>
      </c>
      <c r="BE230" s="4">
        <v>4273</v>
      </c>
      <c r="BF230" s="8">
        <v>141615.58</v>
      </c>
      <c r="BG230" s="7">
        <v>-0.3574</v>
      </c>
      <c r="BH230" s="7">
        <v>-0.3953</v>
      </c>
      <c r="BI230" s="7">
        <v>0.5106</v>
      </c>
      <c r="BJ230" s="4">
        <v>1483</v>
      </c>
      <c r="BK230" s="8">
        <v>43721.18</v>
      </c>
      <c r="BL230" s="2" t="s">
        <v>2939</v>
      </c>
      <c r="BM230" s="7">
        <v>1</v>
      </c>
      <c r="BN230" s="7">
        <v>1</v>
      </c>
      <c r="BO230" s="4">
        <v>279</v>
      </c>
      <c r="BP230" s="8">
        <v>7597.17</v>
      </c>
      <c r="BQ230" s="4">
        <v>442</v>
      </c>
      <c r="BR230" s="8">
        <v>12035.66</v>
      </c>
      <c r="BS230" s="7">
        <v>-0.3688</v>
      </c>
      <c r="BT230" s="7">
        <v>-0.3688</v>
      </c>
      <c r="BU230" s="2" t="s">
        <v>140</v>
      </c>
      <c r="BV230" s="2" t="s">
        <v>129</v>
      </c>
      <c r="BW230" s="2" t="s">
        <v>132</v>
      </c>
      <c r="BX230" s="2" t="s">
        <v>2186</v>
      </c>
      <c r="BY230" s="2" t="s">
        <v>142</v>
      </c>
      <c r="BZ230" s="2" t="s">
        <v>132</v>
      </c>
      <c r="CA230" s="4">
        <v>825</v>
      </c>
      <c r="CB230" s="8">
        <v>22861.24</v>
      </c>
      <c r="CC230" s="4">
        <v>528</v>
      </c>
      <c r="CD230" s="8">
        <v>16345.93</v>
      </c>
      <c r="CE230" s="7">
        <v>0.5625</v>
      </c>
      <c r="CF230" s="7">
        <v>0.3986</v>
      </c>
      <c r="CG230" s="2" t="s">
        <v>140</v>
      </c>
      <c r="CH230" s="2" t="s">
        <v>129</v>
      </c>
      <c r="CI230" s="2" t="s">
        <v>2940</v>
      </c>
      <c r="CJ230" s="2" t="s">
        <v>321</v>
      </c>
      <c r="CK230" s="2" t="s">
        <v>142</v>
      </c>
      <c r="CL230" s="2" t="s">
        <v>132</v>
      </c>
      <c r="CM230" s="4">
        <v>81</v>
      </c>
      <c r="CN230" s="8">
        <v>2860.37</v>
      </c>
      <c r="CO230" s="4">
        <v>185</v>
      </c>
      <c r="CP230" s="8">
        <v>7496.98</v>
      </c>
      <c r="CQ230" s="7">
        <v>-0.5622</v>
      </c>
      <c r="CR230" s="7">
        <v>-0.6185</v>
      </c>
      <c r="CS230" s="2" t="s">
        <v>140</v>
      </c>
      <c r="CT230" s="2" t="s">
        <v>129</v>
      </c>
      <c r="CU230" s="2" t="s">
        <v>931</v>
      </c>
      <c r="CV230" s="2" t="s">
        <v>2941</v>
      </c>
      <c r="CW230" s="2" t="s">
        <v>142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166</v>
      </c>
      <c r="DG230" s="2" t="s">
        <v>1131</v>
      </c>
      <c r="DH230" s="2" t="s">
        <v>1038</v>
      </c>
      <c r="DI230" s="2" t="s">
        <v>142</v>
      </c>
      <c r="DJ230" s="2" t="s">
        <v>132</v>
      </c>
      <c r="DK230" s="4">
        <v>95</v>
      </c>
      <c r="DL230" s="8">
        <v>3089.4</v>
      </c>
      <c r="DM230" s="4">
        <v>280</v>
      </c>
      <c r="DN230" s="8">
        <v>9105.6</v>
      </c>
      <c r="DO230" s="7">
        <v>-0.6607</v>
      </c>
      <c r="DP230" s="7">
        <v>-0.6607</v>
      </c>
      <c r="DQ230" s="2" t="s">
        <v>140</v>
      </c>
      <c r="DR230" s="2" t="s">
        <v>129</v>
      </c>
      <c r="DS230" s="2" t="s">
        <v>935</v>
      </c>
      <c r="DT230" s="2" t="s">
        <v>1550</v>
      </c>
      <c r="DU230" s="2" t="s">
        <v>142</v>
      </c>
      <c r="DV230" s="2" t="s">
        <v>132</v>
      </c>
      <c r="DW230" s="4">
        <v>117</v>
      </c>
      <c r="DX230" s="8">
        <v>4434.3</v>
      </c>
      <c r="DY230" s="4">
        <v>324</v>
      </c>
      <c r="DZ230" s="8">
        <v>12279.6</v>
      </c>
      <c r="EA230" s="7">
        <v>-0.6389</v>
      </c>
      <c r="EB230" s="7">
        <v>-0.6389</v>
      </c>
      <c r="EC230" s="2" t="s">
        <v>140</v>
      </c>
      <c r="ED230" s="2" t="s">
        <v>129</v>
      </c>
      <c r="EE230" s="2" t="s">
        <v>1799</v>
      </c>
      <c r="EF230" s="2" t="s">
        <v>2942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165</v>
      </c>
      <c r="EP230" s="2" t="s">
        <v>129</v>
      </c>
      <c r="EQ230" s="2" t="s">
        <v>132</v>
      </c>
      <c r="ER230" s="2" t="s">
        <v>132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166</v>
      </c>
      <c r="FC230" s="2" t="s">
        <v>2404</v>
      </c>
      <c r="FD230" s="2" t="s">
        <v>942</v>
      </c>
      <c r="FE230" s="2" t="s">
        <v>142</v>
      </c>
      <c r="FF230" s="2" t="s">
        <v>132</v>
      </c>
      <c r="FG230" s="4">
        <v>21</v>
      </c>
      <c r="FH230" s="8">
        <v>621.99</v>
      </c>
      <c r="FI230" s="4">
        <v>3</v>
      </c>
      <c r="FJ230" s="8">
        <v>101.97</v>
      </c>
      <c r="FK230" s="7">
        <v>6</v>
      </c>
      <c r="FL230" s="7">
        <v>5.0997</v>
      </c>
      <c r="FM230" s="2" t="s">
        <v>140</v>
      </c>
      <c r="FN230" s="2" t="s">
        <v>129</v>
      </c>
      <c r="FO230" s="2" t="s">
        <v>329</v>
      </c>
      <c r="FP230" s="2" t="s">
        <v>2943</v>
      </c>
      <c r="FQ230" s="2" t="s">
        <v>142</v>
      </c>
      <c r="FR230" s="2" t="s">
        <v>132</v>
      </c>
      <c r="FS230" s="4">
        <v>8</v>
      </c>
      <c r="FT230" s="8">
        <v>249.6</v>
      </c>
      <c r="FU230" s="4"/>
      <c r="FV230" s="8"/>
      <c r="FW230" s="7"/>
      <c r="FX230" s="7"/>
      <c r="FY230" s="2" t="s">
        <v>140</v>
      </c>
      <c r="FZ230" s="2" t="s">
        <v>129</v>
      </c>
      <c r="GA230" s="2" t="s">
        <v>157</v>
      </c>
      <c r="GB230" s="2" t="s">
        <v>457</v>
      </c>
      <c r="GC230" s="2" t="s">
        <v>142</v>
      </c>
      <c r="GD230" s="2" t="s">
        <v>132</v>
      </c>
      <c r="GE230" s="4">
        <v>38</v>
      </c>
      <c r="GF230" s="8">
        <v>1356.22</v>
      </c>
      <c r="GG230" s="4">
        <v>18</v>
      </c>
      <c r="GH230" s="8">
        <v>642.42</v>
      </c>
      <c r="GI230" s="7">
        <v>1.1111</v>
      </c>
      <c r="GJ230" s="7">
        <v>1.1111</v>
      </c>
      <c r="GK230" s="2" t="s">
        <v>140</v>
      </c>
      <c r="GL230" s="2" t="s">
        <v>129</v>
      </c>
      <c r="GM230" s="2" t="s">
        <v>1271</v>
      </c>
      <c r="GN230" s="2" t="s">
        <v>828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129</v>
      </c>
      <c r="GY230" s="2" t="s">
        <v>449</v>
      </c>
      <c r="GZ230" s="2" t="s">
        <v>132</v>
      </c>
      <c r="HA230" s="2" t="s">
        <v>142</v>
      </c>
      <c r="HB230" s="2" t="s">
        <v>132</v>
      </c>
      <c r="HC230" s="4">
        <v>4</v>
      </c>
      <c r="HD230" s="8">
        <v>132.04</v>
      </c>
      <c r="HE230" s="4">
        <v>2</v>
      </c>
      <c r="HF230" s="8">
        <v>71.38</v>
      </c>
      <c r="HG230" s="7">
        <v>1</v>
      </c>
      <c r="HH230" s="7">
        <v>0.8498</v>
      </c>
      <c r="HI230" s="2" t="s">
        <v>140</v>
      </c>
      <c r="HJ230" s="2" t="s">
        <v>129</v>
      </c>
      <c r="HK230" s="2" t="s">
        <v>364</v>
      </c>
      <c r="HL230" s="2" t="s">
        <v>206</v>
      </c>
      <c r="HM230" s="2" t="s">
        <v>142</v>
      </c>
      <c r="HN230" s="2" t="s">
        <v>132</v>
      </c>
      <c r="HO230" s="4"/>
      <c r="HP230" s="8"/>
      <c r="HQ230" s="4">
        <v>2</v>
      </c>
      <c r="HR230" s="8">
        <v>73.42</v>
      </c>
      <c r="HS230" s="7">
        <v>-1</v>
      </c>
      <c r="HT230" s="7">
        <v>-1</v>
      </c>
      <c r="HU230" s="2" t="s">
        <v>140</v>
      </c>
      <c r="HV230" s="2" t="s">
        <v>129</v>
      </c>
      <c r="HW230" s="2" t="s">
        <v>337</v>
      </c>
      <c r="HX230" s="2" t="s">
        <v>289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181</v>
      </c>
      <c r="IH230" s="2" t="s">
        <v>129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>
        <v>6</v>
      </c>
      <c r="IN230" s="8">
        <v>203.73</v>
      </c>
      <c r="IO230" s="4">
        <v>1</v>
      </c>
      <c r="IP230" s="8">
        <v>36.71</v>
      </c>
      <c r="IQ230" s="7">
        <v>5</v>
      </c>
      <c r="IR230" s="7">
        <v>4.5497</v>
      </c>
      <c r="IS230" s="2" t="s">
        <v>140</v>
      </c>
      <c r="IT230" s="2" t="s">
        <v>129</v>
      </c>
      <c r="IU230" s="2" t="s">
        <v>169</v>
      </c>
      <c r="IV230" s="2" t="s">
        <v>1391</v>
      </c>
      <c r="IW230" s="2" t="s">
        <v>142</v>
      </c>
      <c r="IX230" s="2" t="s">
        <v>132</v>
      </c>
      <c r="IY230" s="4">
        <v>3</v>
      </c>
      <c r="IZ230" s="8">
        <v>112.17</v>
      </c>
      <c r="JA230" s="4"/>
      <c r="JB230" s="8"/>
      <c r="JC230" s="7"/>
      <c r="JD230" s="7"/>
      <c r="JE230" s="2" t="s">
        <v>140</v>
      </c>
      <c r="JF230" s="2" t="s">
        <v>129</v>
      </c>
      <c r="JG230" s="2" t="s">
        <v>2212</v>
      </c>
      <c r="JH230" s="2" t="s">
        <v>2944</v>
      </c>
      <c r="JI230" s="2" t="s">
        <v>142</v>
      </c>
      <c r="JJ230" s="2" t="s">
        <v>132</v>
      </c>
      <c r="JK230" s="4">
        <v>2</v>
      </c>
      <c r="JL230" s="8">
        <v>67.91</v>
      </c>
      <c r="JM230" s="4">
        <v>11</v>
      </c>
      <c r="JN230" s="8">
        <v>403.81</v>
      </c>
      <c r="JO230" s="7">
        <v>-0.8182</v>
      </c>
      <c r="JP230" s="7">
        <v>-0.8318</v>
      </c>
      <c r="JQ230" s="2" t="s">
        <v>140</v>
      </c>
      <c r="JR230" s="2" t="s">
        <v>129</v>
      </c>
      <c r="JS230" s="2" t="s">
        <v>341</v>
      </c>
      <c r="JT230" s="2" t="s">
        <v>1911</v>
      </c>
      <c r="JU230" s="2" t="s">
        <v>142</v>
      </c>
      <c r="JV230" s="2" t="s">
        <v>132</v>
      </c>
      <c r="JW230" s="4"/>
      <c r="JX230" s="8"/>
      <c r="JY230" s="4">
        <v>2</v>
      </c>
      <c r="JZ230" s="8">
        <v>61.98</v>
      </c>
      <c r="KA230" s="7">
        <v>-1</v>
      </c>
      <c r="KB230" s="7">
        <v>-1</v>
      </c>
      <c r="KC230" s="2" t="s">
        <v>140</v>
      </c>
      <c r="KD230" s="2" t="s">
        <v>129</v>
      </c>
      <c r="KE230" s="2" t="s">
        <v>1208</v>
      </c>
      <c r="KF230" s="2" t="s">
        <v>2945</v>
      </c>
      <c r="KG230" s="2" t="s">
        <v>142</v>
      </c>
      <c r="KH230" s="2" t="s">
        <v>132</v>
      </c>
      <c r="KI230" s="4">
        <v>3</v>
      </c>
      <c r="KJ230" s="8">
        <v>100.95</v>
      </c>
      <c r="KK230" s="4">
        <v>8</v>
      </c>
      <c r="KL230" s="8">
        <v>293.68</v>
      </c>
      <c r="KM230" s="7">
        <v>-0.625</v>
      </c>
      <c r="KN230" s="7">
        <v>-0.6563</v>
      </c>
      <c r="KO230" s="2" t="s">
        <v>140</v>
      </c>
      <c r="KP230" s="2" t="s">
        <v>166</v>
      </c>
      <c r="KQ230" s="2" t="s">
        <v>1142</v>
      </c>
      <c r="KR230" s="2" t="s">
        <v>417</v>
      </c>
      <c r="KS230" s="2" t="s">
        <v>142</v>
      </c>
      <c r="KT230" s="2" t="s">
        <v>132</v>
      </c>
      <c r="KU230" s="4">
        <v>1</v>
      </c>
      <c r="KV230" s="8">
        <v>34.09</v>
      </c>
      <c r="KW230" s="4">
        <v>7</v>
      </c>
      <c r="KX230" s="8">
        <v>238.63</v>
      </c>
      <c r="KY230" s="7">
        <v>-0.8571</v>
      </c>
      <c r="KZ230" s="7">
        <v>-0.8571</v>
      </c>
      <c r="LA230" s="2" t="s">
        <v>140</v>
      </c>
      <c r="LB230" s="2" t="s">
        <v>177</v>
      </c>
      <c r="LC230" s="2" t="s">
        <v>2946</v>
      </c>
      <c r="LD230" s="2" t="s">
        <v>2947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181</v>
      </c>
      <c r="LN230" s="2" t="s">
        <v>129</v>
      </c>
      <c r="LO230" s="2" t="s">
        <v>132</v>
      </c>
      <c r="LP230" s="2" t="s">
        <v>132</v>
      </c>
      <c r="LQ230" s="2" t="s">
        <v>142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159</v>
      </c>
      <c r="ML230" s="2" t="s">
        <v>129</v>
      </c>
      <c r="MM230" s="2" t="s">
        <v>132</v>
      </c>
      <c r="MN230" s="2" t="s">
        <v>132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140</v>
      </c>
      <c r="MX230" s="2" t="s">
        <v>129</v>
      </c>
      <c r="MY230" s="2" t="s">
        <v>179</v>
      </c>
      <c r="MZ230" s="2" t="s">
        <v>2076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178</v>
      </c>
      <c r="NV230" s="2" t="s">
        <v>129</v>
      </c>
      <c r="NW230" s="2" t="s">
        <v>132</v>
      </c>
      <c r="NX230" s="2" t="s">
        <v>132</v>
      </c>
      <c r="NY230" s="2" t="s">
        <v>142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178</v>
      </c>
      <c r="OH230" s="2" t="s">
        <v>129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178</v>
      </c>
      <c r="PF230" s="2" t="s">
        <v>129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178</v>
      </c>
      <c r="PR230" s="2" t="s">
        <v>166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182</v>
      </c>
      <c r="QD230" s="2" t="s">
        <v>129</v>
      </c>
      <c r="QE230" s="2" t="s">
        <v>132</v>
      </c>
      <c r="QF230" s="2" t="s">
        <v>132</v>
      </c>
      <c r="QG230" s="2" t="s">
        <v>142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159</v>
      </c>
      <c r="RB230" s="2" t="s">
        <v>166</v>
      </c>
      <c r="RC230" s="2" t="s">
        <v>132</v>
      </c>
      <c r="RD230" s="2" t="s">
        <v>132</v>
      </c>
      <c r="RE230" s="2" t="s">
        <v>142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181</v>
      </c>
      <c r="RN230" s="2" t="s">
        <v>129</v>
      </c>
      <c r="RO230" s="2" t="s">
        <v>132</v>
      </c>
      <c r="RP230" s="2" t="s">
        <v>132</v>
      </c>
      <c r="RQ230" s="2" t="s">
        <v>142</v>
      </c>
      <c r="RR230" s="2" t="s">
        <v>183</v>
      </c>
    </row>
    <row r="231">
      <c r="A231" s="2" t="s">
        <v>2948</v>
      </c>
      <c r="B231" s="2" t="s">
        <v>121</v>
      </c>
      <c r="C231" s="2" t="s">
        <v>2850</v>
      </c>
      <c r="D231" s="2" t="s">
        <v>2843</v>
      </c>
      <c r="E231" s="2" t="s">
        <v>2935</v>
      </c>
      <c r="F231" s="2" t="s">
        <v>2936</v>
      </c>
      <c r="G231" s="2" t="s">
        <v>2936</v>
      </c>
      <c r="H231" s="2" t="s">
        <v>2936</v>
      </c>
      <c r="I231" s="2" t="s">
        <v>2937</v>
      </c>
      <c r="J231" s="2" t="s">
        <v>2931</v>
      </c>
      <c r="K231" s="2" t="s">
        <v>814</v>
      </c>
      <c r="L231" s="3">
        <v>27.51</v>
      </c>
      <c r="M231" s="3">
        <v>28.89</v>
      </c>
      <c r="N231" s="3">
        <v>52.69</v>
      </c>
      <c r="O231" s="2" t="s">
        <v>129</v>
      </c>
      <c r="P231" s="2" t="s">
        <v>130</v>
      </c>
      <c r="Q231" s="2" t="s">
        <v>131</v>
      </c>
      <c r="R231" s="2" t="s">
        <v>132</v>
      </c>
      <c r="S231" s="2" t="s">
        <v>132</v>
      </c>
      <c r="T231" s="2" t="s">
        <v>132</v>
      </c>
      <c r="U231" s="2" t="s">
        <v>315</v>
      </c>
      <c r="V231" s="2" t="s">
        <v>2667</v>
      </c>
      <c r="W231" s="2" t="s">
        <v>136</v>
      </c>
      <c r="X231" s="2" t="s">
        <v>1079</v>
      </c>
      <c r="Y231" s="2" t="s">
        <v>2949</v>
      </c>
      <c r="Z231" s="4">
        <v>391</v>
      </c>
      <c r="AA231" s="4">
        <f>=ROUNDDOWN(13.9642857142857,0)</f>
      </c>
      <c r="AB231" s="5">
        <v>28</v>
      </c>
      <c r="AC231" s="2" t="s">
        <v>2633</v>
      </c>
      <c r="AD231" s="4">
        <v>300</v>
      </c>
      <c r="AE231" s="4">
        <v>450</v>
      </c>
      <c r="AF231" s="6">
        <v>65</v>
      </c>
      <c r="AG231" s="6"/>
      <c r="AH231" s="7">
        <v>0.8959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1263</v>
      </c>
      <c r="AQ231" s="8">
        <v>41909.02</v>
      </c>
      <c r="AR231" s="4">
        <v>2460</v>
      </c>
      <c r="AS231" s="8">
        <v>82427.81</v>
      </c>
      <c r="AT231" s="7">
        <v>-0.4866</v>
      </c>
      <c r="AU231" s="7">
        <v>-0.4916</v>
      </c>
      <c r="AV231" s="4">
        <v>1263</v>
      </c>
      <c r="AW231" s="8">
        <v>41909.02</v>
      </c>
      <c r="AX231" s="4">
        <v>2460</v>
      </c>
      <c r="AY231" s="8">
        <v>82427.81</v>
      </c>
      <c r="AZ231" s="7">
        <v>-0.4866</v>
      </c>
      <c r="BA231" s="7">
        <v>-0.4916</v>
      </c>
      <c r="BB231" s="7">
        <v>1</v>
      </c>
      <c r="BC231" s="4" t="s">
        <v>132</v>
      </c>
      <c r="BD231" s="8" t="s">
        <v>132</v>
      </c>
      <c r="BE231" s="4" t="s">
        <v>132</v>
      </c>
      <c r="BF231" s="8" t="s">
        <v>132</v>
      </c>
      <c r="BG231" s="7" t="s">
        <v>132</v>
      </c>
      <c r="BH231" s="7" t="s">
        <v>132</v>
      </c>
      <c r="BI231" s="7">
        <v>0.4894</v>
      </c>
      <c r="BJ231" s="4">
        <v>1263</v>
      </c>
      <c r="BK231" s="8">
        <v>41909.02</v>
      </c>
      <c r="BL231" s="2" t="s">
        <v>2950</v>
      </c>
      <c r="BM231" s="7">
        <v>1</v>
      </c>
      <c r="BN231" s="7">
        <v>1</v>
      </c>
      <c r="BO231" s="4">
        <v>424</v>
      </c>
      <c r="BP231" s="8">
        <v>15785.52</v>
      </c>
      <c r="BQ231" s="4">
        <v>373</v>
      </c>
      <c r="BR231" s="8">
        <v>13886.79</v>
      </c>
      <c r="BS231" s="7">
        <v>0.1367</v>
      </c>
      <c r="BT231" s="7">
        <v>0.1367</v>
      </c>
      <c r="BU231" s="2" t="s">
        <v>140</v>
      </c>
      <c r="BV231" s="2" t="s">
        <v>129</v>
      </c>
      <c r="BW231" s="2" t="s">
        <v>132</v>
      </c>
      <c r="BX231" s="2" t="s">
        <v>154</v>
      </c>
      <c r="BY231" s="2" t="s">
        <v>142</v>
      </c>
      <c r="BZ231" s="2" t="s">
        <v>132</v>
      </c>
      <c r="CA231" s="4">
        <v>456</v>
      </c>
      <c r="CB231" s="8">
        <v>12491.99</v>
      </c>
      <c r="CC231" s="4">
        <v>1094</v>
      </c>
      <c r="CD231" s="8">
        <v>33188.45</v>
      </c>
      <c r="CE231" s="7">
        <v>-0.5832</v>
      </c>
      <c r="CF231" s="7">
        <v>-0.6236</v>
      </c>
      <c r="CG231" s="2" t="s">
        <v>140</v>
      </c>
      <c r="CH231" s="2" t="s">
        <v>129</v>
      </c>
      <c r="CI231" s="2" t="s">
        <v>1019</v>
      </c>
      <c r="CJ231" s="2" t="s">
        <v>2007</v>
      </c>
      <c r="CK231" s="2" t="s">
        <v>142</v>
      </c>
      <c r="CL231" s="2" t="s">
        <v>132</v>
      </c>
      <c r="CM231" s="4">
        <v>57</v>
      </c>
      <c r="CN231" s="8">
        <v>1968.77</v>
      </c>
      <c r="CO231" s="4">
        <v>101</v>
      </c>
      <c r="CP231" s="8">
        <v>3945.29</v>
      </c>
      <c r="CQ231" s="7">
        <v>-0.4356</v>
      </c>
      <c r="CR231" s="7">
        <v>-0.501</v>
      </c>
      <c r="CS231" s="2" t="s">
        <v>140</v>
      </c>
      <c r="CT231" s="2" t="s">
        <v>129</v>
      </c>
      <c r="CU231" s="2" t="s">
        <v>1180</v>
      </c>
      <c r="CV231" s="2" t="s">
        <v>2951</v>
      </c>
      <c r="CW231" s="2" t="s">
        <v>142</v>
      </c>
      <c r="CX231" s="2" t="s">
        <v>132</v>
      </c>
      <c r="CY231" s="4"/>
      <c r="CZ231" s="8"/>
      <c r="DA231" s="4">
        <v>3</v>
      </c>
      <c r="DB231" s="8">
        <v>107.07</v>
      </c>
      <c r="DC231" s="7">
        <v>-1</v>
      </c>
      <c r="DD231" s="7">
        <v>-1</v>
      </c>
      <c r="DE231" s="2" t="s">
        <v>140</v>
      </c>
      <c r="DF231" s="2" t="s">
        <v>166</v>
      </c>
      <c r="DG231" s="2" t="s">
        <v>809</v>
      </c>
      <c r="DH231" s="2" t="s">
        <v>442</v>
      </c>
      <c r="DI231" s="2" t="s">
        <v>142</v>
      </c>
      <c r="DJ231" s="2" t="s">
        <v>132</v>
      </c>
      <c r="DK231" s="4">
        <v>87</v>
      </c>
      <c r="DL231" s="8">
        <v>2829.24</v>
      </c>
      <c r="DM231" s="4">
        <v>268</v>
      </c>
      <c r="DN231" s="8">
        <v>8715.36</v>
      </c>
      <c r="DO231" s="7">
        <v>-0.6754</v>
      </c>
      <c r="DP231" s="7">
        <v>-0.6754</v>
      </c>
      <c r="DQ231" s="2" t="s">
        <v>140</v>
      </c>
      <c r="DR231" s="2" t="s">
        <v>129</v>
      </c>
      <c r="DS231" s="2" t="s">
        <v>2588</v>
      </c>
      <c r="DT231" s="2" t="s">
        <v>2952</v>
      </c>
      <c r="DU231" s="2" t="s">
        <v>142</v>
      </c>
      <c r="DV231" s="2" t="s">
        <v>132</v>
      </c>
      <c r="DW231" s="4">
        <v>186</v>
      </c>
      <c r="DX231" s="8">
        <v>7049.4</v>
      </c>
      <c r="DY231" s="4">
        <v>316</v>
      </c>
      <c r="DZ231" s="8">
        <v>11976.4</v>
      </c>
      <c r="EA231" s="7">
        <v>-0.4114</v>
      </c>
      <c r="EB231" s="7">
        <v>-0.4114</v>
      </c>
      <c r="EC231" s="2" t="s">
        <v>140</v>
      </c>
      <c r="ED231" s="2" t="s">
        <v>129</v>
      </c>
      <c r="EE231" s="2" t="s">
        <v>2953</v>
      </c>
      <c r="EF231" s="2" t="s">
        <v>1033</v>
      </c>
      <c r="EG231" s="2" t="s">
        <v>142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165</v>
      </c>
      <c r="EP231" s="2" t="s">
        <v>129</v>
      </c>
      <c r="EQ231" s="2" t="s">
        <v>132</v>
      </c>
      <c r="ER231" s="2" t="s">
        <v>132</v>
      </c>
      <c r="ES231" s="2" t="s">
        <v>142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427</v>
      </c>
      <c r="FB231" s="2" t="s">
        <v>166</v>
      </c>
      <c r="FC231" s="2" t="s">
        <v>132</v>
      </c>
      <c r="FD231" s="2" t="s">
        <v>132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182</v>
      </c>
      <c r="FN231" s="2" t="s">
        <v>129</v>
      </c>
      <c r="FO231" s="2" t="s">
        <v>132</v>
      </c>
      <c r="FP231" s="2" t="s">
        <v>132</v>
      </c>
      <c r="FQ231" s="2" t="s">
        <v>142</v>
      </c>
      <c r="FR231" s="2" t="s">
        <v>132</v>
      </c>
      <c r="FS231" s="4">
        <v>13</v>
      </c>
      <c r="FT231" s="8">
        <v>405.6</v>
      </c>
      <c r="FU231" s="4"/>
      <c r="FV231" s="8"/>
      <c r="FW231" s="7"/>
      <c r="FX231" s="7"/>
      <c r="FY231" s="2" t="s">
        <v>140</v>
      </c>
      <c r="FZ231" s="2" t="s">
        <v>129</v>
      </c>
      <c r="GA231" s="2" t="s">
        <v>157</v>
      </c>
      <c r="GB231" s="2" t="s">
        <v>616</v>
      </c>
      <c r="GC231" s="2" t="s">
        <v>142</v>
      </c>
      <c r="GD231" s="2" t="s">
        <v>132</v>
      </c>
      <c r="GE231" s="4">
        <v>13</v>
      </c>
      <c r="GF231" s="8">
        <v>463.97</v>
      </c>
      <c r="GG231" s="4">
        <v>60</v>
      </c>
      <c r="GH231" s="8">
        <v>2141.4</v>
      </c>
      <c r="GI231" s="7">
        <v>-0.7833</v>
      </c>
      <c r="GJ231" s="7">
        <v>-0.7833</v>
      </c>
      <c r="GK231" s="2" t="s">
        <v>140</v>
      </c>
      <c r="GL231" s="2" t="s">
        <v>129</v>
      </c>
      <c r="GM231" s="2" t="s">
        <v>1463</v>
      </c>
      <c r="GN231" s="2" t="s">
        <v>896</v>
      </c>
      <c r="GO231" s="2" t="s">
        <v>142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140</v>
      </c>
      <c r="GX231" s="2" t="s">
        <v>129</v>
      </c>
      <c r="GY231" s="2" t="s">
        <v>449</v>
      </c>
      <c r="GZ231" s="2" t="s">
        <v>132</v>
      </c>
      <c r="HA231" s="2" t="s">
        <v>142</v>
      </c>
      <c r="HB231" s="2" t="s">
        <v>132</v>
      </c>
      <c r="HC231" s="4">
        <v>2</v>
      </c>
      <c r="HD231" s="8">
        <v>60.66</v>
      </c>
      <c r="HE231" s="4">
        <v>1</v>
      </c>
      <c r="HF231" s="8">
        <v>35.69</v>
      </c>
      <c r="HG231" s="7">
        <v>1</v>
      </c>
      <c r="HH231" s="7">
        <v>0.6996</v>
      </c>
      <c r="HI231" s="2" t="s">
        <v>140</v>
      </c>
      <c r="HJ231" s="2" t="s">
        <v>129</v>
      </c>
      <c r="HK231" s="2" t="s">
        <v>163</v>
      </c>
      <c r="HL231" s="2" t="s">
        <v>492</v>
      </c>
      <c r="HM231" s="2" t="s">
        <v>142</v>
      </c>
      <c r="HN231" s="2" t="s">
        <v>132</v>
      </c>
      <c r="HO231" s="4">
        <v>1</v>
      </c>
      <c r="HP231" s="8">
        <v>36.71</v>
      </c>
      <c r="HQ231" s="4">
        <v>2</v>
      </c>
      <c r="HR231" s="8">
        <v>73.42</v>
      </c>
      <c r="HS231" s="7">
        <v>-0.5</v>
      </c>
      <c r="HT231" s="7">
        <v>-0.5</v>
      </c>
      <c r="HU231" s="2" t="s">
        <v>140</v>
      </c>
      <c r="HV231" s="2" t="s">
        <v>129</v>
      </c>
      <c r="HW231" s="2" t="s">
        <v>2954</v>
      </c>
      <c r="HX231" s="2" t="s">
        <v>796</v>
      </c>
      <c r="HY231" s="2" t="s">
        <v>142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181</v>
      </c>
      <c r="IH231" s="2" t="s">
        <v>129</v>
      </c>
      <c r="II231" s="2" t="s">
        <v>132</v>
      </c>
      <c r="IJ231" s="2" t="s">
        <v>132</v>
      </c>
      <c r="IK231" s="2" t="s">
        <v>142</v>
      </c>
      <c r="IL231" s="2" t="s">
        <v>132</v>
      </c>
      <c r="IM231" s="4">
        <v>2</v>
      </c>
      <c r="IN231" s="8">
        <v>73.42</v>
      </c>
      <c r="IO231" s="4">
        <v>3</v>
      </c>
      <c r="IP231" s="8">
        <v>110.13</v>
      </c>
      <c r="IQ231" s="7">
        <v>-0.3333</v>
      </c>
      <c r="IR231" s="7">
        <v>-0.3333</v>
      </c>
      <c r="IS231" s="2" t="s">
        <v>140</v>
      </c>
      <c r="IT231" s="2" t="s">
        <v>129</v>
      </c>
      <c r="IU231" s="2" t="s">
        <v>2955</v>
      </c>
      <c r="IV231" s="2" t="s">
        <v>609</v>
      </c>
      <c r="IW231" s="2" t="s">
        <v>142</v>
      </c>
      <c r="IX231" s="2" t="s">
        <v>132</v>
      </c>
      <c r="IY231" s="4">
        <v>7</v>
      </c>
      <c r="IZ231" s="8">
        <v>261.73</v>
      </c>
      <c r="JA231" s="4"/>
      <c r="JB231" s="8"/>
      <c r="JC231" s="7"/>
      <c r="JD231" s="7"/>
      <c r="JE231" s="2" t="s">
        <v>140</v>
      </c>
      <c r="JF231" s="2" t="s">
        <v>129</v>
      </c>
      <c r="JG231" s="2" t="s">
        <v>2212</v>
      </c>
      <c r="JH231" s="2" t="s">
        <v>1087</v>
      </c>
      <c r="JI231" s="2" t="s">
        <v>142</v>
      </c>
      <c r="JJ231" s="2" t="s">
        <v>132</v>
      </c>
      <c r="JK231" s="4">
        <v>10</v>
      </c>
      <c r="JL231" s="8">
        <v>356.08</v>
      </c>
      <c r="JM231" s="4">
        <v>29</v>
      </c>
      <c r="JN231" s="8">
        <v>1064.59</v>
      </c>
      <c r="JO231" s="7">
        <v>-0.6552</v>
      </c>
      <c r="JP231" s="7">
        <v>-0.6655</v>
      </c>
      <c r="JQ231" s="2" t="s">
        <v>140</v>
      </c>
      <c r="JR231" s="2" t="s">
        <v>129</v>
      </c>
      <c r="JS231" s="2" t="s">
        <v>300</v>
      </c>
      <c r="JT231" s="2" t="s">
        <v>2529</v>
      </c>
      <c r="JU231" s="2" t="s">
        <v>142</v>
      </c>
      <c r="JV231" s="2" t="s">
        <v>132</v>
      </c>
      <c r="JW231" s="4"/>
      <c r="JX231" s="8"/>
      <c r="JY231" s="4">
        <v>3</v>
      </c>
      <c r="JZ231" s="8">
        <v>123.97</v>
      </c>
      <c r="KA231" s="7">
        <v>-1</v>
      </c>
      <c r="KB231" s="7">
        <v>-1</v>
      </c>
      <c r="KC231" s="2" t="s">
        <v>140</v>
      </c>
      <c r="KD231" s="2" t="s">
        <v>129</v>
      </c>
      <c r="KE231" s="2" t="s">
        <v>2949</v>
      </c>
      <c r="KF231" s="2" t="s">
        <v>2956</v>
      </c>
      <c r="KG231" s="2" t="s">
        <v>142</v>
      </c>
      <c r="KH231" s="2" t="s">
        <v>132</v>
      </c>
      <c r="KI231" s="4"/>
      <c r="KJ231" s="8"/>
      <c r="KK231" s="4">
        <v>1</v>
      </c>
      <c r="KL231" s="8">
        <v>36.71</v>
      </c>
      <c r="KM231" s="7">
        <v>-1</v>
      </c>
      <c r="KN231" s="7">
        <v>-1</v>
      </c>
      <c r="KO231" s="2" t="s">
        <v>140</v>
      </c>
      <c r="KP231" s="2" t="s">
        <v>166</v>
      </c>
      <c r="KQ231" s="2" t="s">
        <v>575</v>
      </c>
      <c r="KR231" s="2" t="s">
        <v>609</v>
      </c>
      <c r="KS231" s="2" t="s">
        <v>142</v>
      </c>
      <c r="KT231" s="2" t="s">
        <v>132</v>
      </c>
      <c r="KU231" s="4">
        <v>3</v>
      </c>
      <c r="KV231" s="8">
        <v>102.27</v>
      </c>
      <c r="KW231" s="4">
        <v>206</v>
      </c>
      <c r="KX231" s="8">
        <v>7022.54</v>
      </c>
      <c r="KY231" s="7">
        <v>-0.9854</v>
      </c>
      <c r="KZ231" s="7">
        <v>-0.9854</v>
      </c>
      <c r="LA231" s="2" t="s">
        <v>140</v>
      </c>
      <c r="LB231" s="2" t="s">
        <v>177</v>
      </c>
      <c r="LC231" s="2" t="s">
        <v>2831</v>
      </c>
      <c r="LD231" s="2" t="s">
        <v>530</v>
      </c>
      <c r="LE231" s="2" t="s">
        <v>142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181</v>
      </c>
      <c r="LN231" s="2" t="s">
        <v>129</v>
      </c>
      <c r="LO231" s="2" t="s">
        <v>132</v>
      </c>
      <c r="LP231" s="2" t="s">
        <v>132</v>
      </c>
      <c r="LQ231" s="2" t="s">
        <v>142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159</v>
      </c>
      <c r="ML231" s="2" t="s">
        <v>129</v>
      </c>
      <c r="MM231" s="2" t="s">
        <v>132</v>
      </c>
      <c r="MN231" s="2" t="s">
        <v>132</v>
      </c>
      <c r="MO231" s="2" t="s">
        <v>142</v>
      </c>
      <c r="MP231" s="2" t="s">
        <v>132</v>
      </c>
      <c r="MQ231" s="4">
        <v>2</v>
      </c>
      <c r="MR231" s="8">
        <v>23.66</v>
      </c>
      <c r="MS231" s="4"/>
      <c r="MT231" s="8"/>
      <c r="MU231" s="7"/>
      <c r="MV231" s="7"/>
      <c r="MW231" s="2" t="s">
        <v>140</v>
      </c>
      <c r="MX231" s="2" t="s">
        <v>129</v>
      </c>
      <c r="MY231" s="2" t="s">
        <v>179</v>
      </c>
      <c r="MZ231" s="2" t="s">
        <v>644</v>
      </c>
      <c r="NA231" s="2" t="s">
        <v>142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178</v>
      </c>
      <c r="NV231" s="2" t="s">
        <v>129</v>
      </c>
      <c r="NW231" s="2" t="s">
        <v>132</v>
      </c>
      <c r="NX231" s="2" t="s">
        <v>132</v>
      </c>
      <c r="NY231" s="2" t="s">
        <v>142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178</v>
      </c>
      <c r="OH231" s="2" t="s">
        <v>129</v>
      </c>
      <c r="OI231" s="2" t="s">
        <v>132</v>
      </c>
      <c r="OJ231" s="2" t="s">
        <v>132</v>
      </c>
      <c r="OK231" s="2" t="s">
        <v>142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181</v>
      </c>
      <c r="OT231" s="2" t="s">
        <v>129</v>
      </c>
      <c r="OU231" s="2" t="s">
        <v>132</v>
      </c>
      <c r="OV231" s="2" t="s">
        <v>132</v>
      </c>
      <c r="OW231" s="2" t="s">
        <v>142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178</v>
      </c>
      <c r="PF231" s="2" t="s">
        <v>129</v>
      </c>
      <c r="PG231" s="2" t="s">
        <v>132</v>
      </c>
      <c r="PH231" s="2" t="s">
        <v>132</v>
      </c>
      <c r="PI231" s="2" t="s">
        <v>142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178</v>
      </c>
      <c r="PR231" s="2" t="s">
        <v>166</v>
      </c>
      <c r="PS231" s="2" t="s">
        <v>132</v>
      </c>
      <c r="PT231" s="2" t="s">
        <v>132</v>
      </c>
      <c r="PU231" s="2" t="s">
        <v>142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182</v>
      </c>
      <c r="QD231" s="2" t="s">
        <v>129</v>
      </c>
      <c r="QE231" s="2" t="s">
        <v>132</v>
      </c>
      <c r="QF231" s="2" t="s">
        <v>132</v>
      </c>
      <c r="QG231" s="2" t="s">
        <v>142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159</v>
      </c>
      <c r="RB231" s="2" t="s">
        <v>166</v>
      </c>
      <c r="RC231" s="2" t="s">
        <v>132</v>
      </c>
      <c r="RD231" s="2" t="s">
        <v>132</v>
      </c>
      <c r="RE231" s="2" t="s">
        <v>142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181</v>
      </c>
      <c r="RN231" s="2" t="s">
        <v>129</v>
      </c>
      <c r="RO231" s="2" t="s">
        <v>132</v>
      </c>
      <c r="RP231" s="2" t="s">
        <v>132</v>
      </c>
      <c r="RQ231" s="2" t="s">
        <v>142</v>
      </c>
      <c r="RR231" s="2" t="s">
        <v>183</v>
      </c>
    </row>
    <row r="232">
      <c r="A232" s="2" t="s">
        <v>2957</v>
      </c>
      <c r="B232" s="2" t="s">
        <v>121</v>
      </c>
      <c r="C232" s="2" t="s">
        <v>2850</v>
      </c>
      <c r="D232" s="2" t="s">
        <v>2843</v>
      </c>
      <c r="E232" s="2" t="s">
        <v>2935</v>
      </c>
      <c r="F232" s="2" t="s">
        <v>2958</v>
      </c>
      <c r="G232" s="2" t="s">
        <v>2958</v>
      </c>
      <c r="H232" s="2" t="s">
        <v>2958</v>
      </c>
      <c r="I232" s="2" t="s">
        <v>2959</v>
      </c>
      <c r="J232" s="2" t="s">
        <v>2931</v>
      </c>
      <c r="K232" s="2" t="s">
        <v>2960</v>
      </c>
      <c r="L232" s="3">
        <v>100.98</v>
      </c>
      <c r="M232" s="3">
        <v>106.03</v>
      </c>
      <c r="N232" s="3">
        <v>169.99</v>
      </c>
      <c r="O232" s="2" t="s">
        <v>129</v>
      </c>
      <c r="P232" s="2" t="s">
        <v>130</v>
      </c>
      <c r="Q232" s="2" t="s">
        <v>131</v>
      </c>
      <c r="R232" s="2" t="s">
        <v>132</v>
      </c>
      <c r="S232" s="2" t="s">
        <v>2961</v>
      </c>
      <c r="T232" s="2" t="s">
        <v>132</v>
      </c>
      <c r="U232" s="2" t="s">
        <v>315</v>
      </c>
      <c r="V232" s="2" t="s">
        <v>2667</v>
      </c>
      <c r="W232" s="2" t="s">
        <v>136</v>
      </c>
      <c r="X232" s="2" t="s">
        <v>132</v>
      </c>
      <c r="Y232" s="2" t="s">
        <v>2962</v>
      </c>
      <c r="Z232" s="4">
        <v>480</v>
      </c>
      <c r="AA232" s="4">
        <f>=ROUNDDOWN(36.9230769230769,0)</f>
      </c>
      <c r="AB232" s="5">
        <v>13</v>
      </c>
      <c r="AC232" s="2" t="s">
        <v>132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637</v>
      </c>
      <c r="AQ232" s="8">
        <v>67598.17</v>
      </c>
      <c r="AR232" s="4">
        <v>936</v>
      </c>
      <c r="AS232" s="8">
        <v>98297.44</v>
      </c>
      <c r="AT232" s="7">
        <v>-0.3194</v>
      </c>
      <c r="AU232" s="7">
        <v>-0.3123</v>
      </c>
      <c r="AV232" s="4">
        <v>637</v>
      </c>
      <c r="AW232" s="8">
        <v>67598.17</v>
      </c>
      <c r="AX232" s="4">
        <v>936</v>
      </c>
      <c r="AY232" s="8">
        <v>98297.44</v>
      </c>
      <c r="AZ232" s="7">
        <v>-0.3194</v>
      </c>
      <c r="BA232" s="7">
        <v>-0.3123</v>
      </c>
      <c r="BB232" s="7">
        <v>1</v>
      </c>
      <c r="BC232" s="4">
        <v>637</v>
      </c>
      <c r="BD232" s="8">
        <v>67598.17</v>
      </c>
      <c r="BE232" s="4">
        <v>936</v>
      </c>
      <c r="BF232" s="8">
        <v>98297.44</v>
      </c>
      <c r="BG232" s="7">
        <v>-0.3194</v>
      </c>
      <c r="BH232" s="7">
        <v>-0.3123</v>
      </c>
      <c r="BI232" s="7">
        <v>1</v>
      </c>
      <c r="BJ232" s="4">
        <v>637</v>
      </c>
      <c r="BK232" s="8">
        <v>67598.17</v>
      </c>
      <c r="BL232" s="2" t="s">
        <v>2963</v>
      </c>
      <c r="BM232" s="7">
        <v>1</v>
      </c>
      <c r="BN232" s="7">
        <v>1</v>
      </c>
      <c r="BO232" s="4">
        <v>153</v>
      </c>
      <c r="BP232" s="8">
        <v>13695.03</v>
      </c>
      <c r="BQ232" s="4">
        <v>187</v>
      </c>
      <c r="BR232" s="8">
        <v>16738.37</v>
      </c>
      <c r="BS232" s="7">
        <v>-0.1818</v>
      </c>
      <c r="BT232" s="7">
        <v>-0.1818</v>
      </c>
      <c r="BU232" s="2" t="s">
        <v>140</v>
      </c>
      <c r="BV232" s="2" t="s">
        <v>129</v>
      </c>
      <c r="BW232" s="2" t="s">
        <v>132</v>
      </c>
      <c r="BX232" s="2" t="s">
        <v>947</v>
      </c>
      <c r="BY232" s="2" t="s">
        <v>183</v>
      </c>
      <c r="BZ232" s="2" t="s">
        <v>132</v>
      </c>
      <c r="CA232" s="4">
        <v>266</v>
      </c>
      <c r="CB232" s="8">
        <v>26802.55</v>
      </c>
      <c r="CC232" s="4">
        <v>351</v>
      </c>
      <c r="CD232" s="8">
        <v>34667.01</v>
      </c>
      <c r="CE232" s="7">
        <v>-0.2422</v>
      </c>
      <c r="CF232" s="7">
        <v>-0.2269</v>
      </c>
      <c r="CG232" s="2" t="s">
        <v>140</v>
      </c>
      <c r="CH232" s="2" t="s">
        <v>129</v>
      </c>
      <c r="CI232" s="2" t="s">
        <v>319</v>
      </c>
      <c r="CJ232" s="2" t="s">
        <v>1200</v>
      </c>
      <c r="CK232" s="2" t="s">
        <v>142</v>
      </c>
      <c r="CL232" s="2" t="s">
        <v>132</v>
      </c>
      <c r="CM232" s="4">
        <v>17</v>
      </c>
      <c r="CN232" s="8">
        <v>2312.1</v>
      </c>
      <c r="CO232" s="4">
        <v>48</v>
      </c>
      <c r="CP232" s="8">
        <v>6542.35</v>
      </c>
      <c r="CQ232" s="7">
        <v>-0.6458</v>
      </c>
      <c r="CR232" s="7">
        <v>-0.6466</v>
      </c>
      <c r="CS232" s="2" t="s">
        <v>140</v>
      </c>
      <c r="CT232" s="2" t="s">
        <v>129</v>
      </c>
      <c r="CU232" s="2" t="s">
        <v>2964</v>
      </c>
      <c r="CV232" s="2" t="s">
        <v>2965</v>
      </c>
      <c r="CW232" s="2" t="s">
        <v>142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166</v>
      </c>
      <c r="DG232" s="2" t="s">
        <v>809</v>
      </c>
      <c r="DH232" s="2" t="s">
        <v>463</v>
      </c>
      <c r="DI232" s="2" t="s">
        <v>142</v>
      </c>
      <c r="DJ232" s="2" t="s">
        <v>132</v>
      </c>
      <c r="DK232" s="4">
        <v>75</v>
      </c>
      <c r="DL232" s="8">
        <v>7761</v>
      </c>
      <c r="DM232" s="4">
        <v>92</v>
      </c>
      <c r="DN232" s="8">
        <v>9520.16</v>
      </c>
      <c r="DO232" s="7">
        <v>-0.1848</v>
      </c>
      <c r="DP232" s="7">
        <v>-0.1848</v>
      </c>
      <c r="DQ232" s="2" t="s">
        <v>140</v>
      </c>
      <c r="DR232" s="2" t="s">
        <v>129</v>
      </c>
      <c r="DS232" s="2" t="s">
        <v>319</v>
      </c>
      <c r="DT232" s="2" t="s">
        <v>1488</v>
      </c>
      <c r="DU232" s="2" t="s">
        <v>142</v>
      </c>
      <c r="DV232" s="2" t="s">
        <v>132</v>
      </c>
      <c r="DW232" s="4">
        <v>92</v>
      </c>
      <c r="DX232" s="8">
        <v>12949.92</v>
      </c>
      <c r="DY232" s="4">
        <v>157</v>
      </c>
      <c r="DZ232" s="8">
        <v>19354.5</v>
      </c>
      <c r="EA232" s="7">
        <v>-0.414</v>
      </c>
      <c r="EB232" s="7">
        <v>-0.3309</v>
      </c>
      <c r="EC232" s="2" t="s">
        <v>140</v>
      </c>
      <c r="ED232" s="2" t="s">
        <v>129</v>
      </c>
      <c r="EE232" s="2" t="s">
        <v>2966</v>
      </c>
      <c r="EF232" s="2" t="s">
        <v>408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165</v>
      </c>
      <c r="EP232" s="2" t="s">
        <v>129</v>
      </c>
      <c r="EQ232" s="2" t="s">
        <v>132</v>
      </c>
      <c r="ER232" s="2" t="s">
        <v>132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166</v>
      </c>
      <c r="FC232" s="2" t="s">
        <v>2221</v>
      </c>
      <c r="FD232" s="2" t="s">
        <v>2222</v>
      </c>
      <c r="FE232" s="2" t="s">
        <v>142</v>
      </c>
      <c r="FF232" s="2" t="s">
        <v>132</v>
      </c>
      <c r="FG232" s="4">
        <v>11</v>
      </c>
      <c r="FH232" s="8">
        <v>1297.3</v>
      </c>
      <c r="FI232" s="4">
        <v>3</v>
      </c>
      <c r="FJ232" s="8">
        <v>374.22</v>
      </c>
      <c r="FK232" s="7">
        <v>2.6667</v>
      </c>
      <c r="FL232" s="7">
        <v>2.4667</v>
      </c>
      <c r="FM232" s="2" t="s">
        <v>140</v>
      </c>
      <c r="FN232" s="2" t="s">
        <v>129</v>
      </c>
      <c r="FO232" s="2" t="s">
        <v>329</v>
      </c>
      <c r="FP232" s="2" t="s">
        <v>381</v>
      </c>
      <c r="FQ232" s="2" t="s">
        <v>142</v>
      </c>
      <c r="FR232" s="2" t="s">
        <v>132</v>
      </c>
      <c r="FS232" s="4">
        <v>2</v>
      </c>
      <c r="FT232" s="8">
        <v>229.02</v>
      </c>
      <c r="FU232" s="4"/>
      <c r="FV232" s="8"/>
      <c r="FW232" s="7"/>
      <c r="FX232" s="7"/>
      <c r="FY232" s="2" t="s">
        <v>140</v>
      </c>
      <c r="FZ232" s="2" t="s">
        <v>129</v>
      </c>
      <c r="GA232" s="2" t="s">
        <v>157</v>
      </c>
      <c r="GB232" s="2" t="s">
        <v>457</v>
      </c>
      <c r="GC232" s="2" t="s">
        <v>142</v>
      </c>
      <c r="GD232" s="2" t="s">
        <v>132</v>
      </c>
      <c r="GE232" s="4">
        <v>8</v>
      </c>
      <c r="GF232" s="8">
        <v>1047.84</v>
      </c>
      <c r="GG232" s="4">
        <v>13</v>
      </c>
      <c r="GH232" s="8">
        <v>1702.74</v>
      </c>
      <c r="GI232" s="7">
        <v>-0.3846</v>
      </c>
      <c r="GJ232" s="7">
        <v>-0.3846</v>
      </c>
      <c r="GK232" s="2" t="s">
        <v>140</v>
      </c>
      <c r="GL232" s="2" t="s">
        <v>129</v>
      </c>
      <c r="GM232" s="2" t="s">
        <v>1271</v>
      </c>
      <c r="GN232" s="2" t="s">
        <v>748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129</v>
      </c>
      <c r="GY232" s="2" t="s">
        <v>449</v>
      </c>
      <c r="GZ232" s="2" t="s">
        <v>132</v>
      </c>
      <c r="HA232" s="2" t="s">
        <v>142</v>
      </c>
      <c r="HB232" s="2" t="s">
        <v>132</v>
      </c>
      <c r="HC232" s="4">
        <v>4</v>
      </c>
      <c r="HD232" s="8">
        <v>400.78</v>
      </c>
      <c r="HE232" s="4">
        <v>1</v>
      </c>
      <c r="HF232" s="8">
        <v>130.98</v>
      </c>
      <c r="HG232" s="7">
        <v>3</v>
      </c>
      <c r="HH232" s="7">
        <v>2.0599</v>
      </c>
      <c r="HI232" s="2" t="s">
        <v>140</v>
      </c>
      <c r="HJ232" s="2" t="s">
        <v>129</v>
      </c>
      <c r="HK232" s="2" t="s">
        <v>163</v>
      </c>
      <c r="HL232" s="2" t="s">
        <v>340</v>
      </c>
      <c r="HM232" s="2" t="s">
        <v>142</v>
      </c>
      <c r="HN232" s="2" t="s">
        <v>132</v>
      </c>
      <c r="HO232" s="4">
        <v>1</v>
      </c>
      <c r="HP232" s="8">
        <v>114.51</v>
      </c>
      <c r="HQ232" s="4">
        <v>2</v>
      </c>
      <c r="HR232" s="8">
        <v>257.19</v>
      </c>
      <c r="HS232" s="7">
        <v>-0.5</v>
      </c>
      <c r="HT232" s="7">
        <v>-0.5548</v>
      </c>
      <c r="HU232" s="2" t="s">
        <v>140</v>
      </c>
      <c r="HV232" s="2" t="s">
        <v>129</v>
      </c>
      <c r="HW232" s="2" t="s">
        <v>337</v>
      </c>
      <c r="HX232" s="2" t="s">
        <v>877</v>
      </c>
      <c r="HY232" s="2" t="s">
        <v>142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181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>
        <v>1</v>
      </c>
      <c r="IP232" s="8">
        <v>122.47</v>
      </c>
      <c r="IQ232" s="7">
        <v>-1</v>
      </c>
      <c r="IR232" s="7">
        <v>-1</v>
      </c>
      <c r="IS232" s="2" t="s">
        <v>140</v>
      </c>
      <c r="IT232" s="2" t="s">
        <v>129</v>
      </c>
      <c r="IU232" s="2" t="s">
        <v>169</v>
      </c>
      <c r="IV232" s="2" t="s">
        <v>711</v>
      </c>
      <c r="IW232" s="2" t="s">
        <v>142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140</v>
      </c>
      <c r="JF232" s="2" t="s">
        <v>129</v>
      </c>
      <c r="JG232" s="2" t="s">
        <v>2212</v>
      </c>
      <c r="JH232" s="2" t="s">
        <v>419</v>
      </c>
      <c r="JI232" s="2" t="s">
        <v>142</v>
      </c>
      <c r="JJ232" s="2" t="s">
        <v>132</v>
      </c>
      <c r="JK232" s="4">
        <v>3</v>
      </c>
      <c r="JL232" s="8">
        <v>404.16</v>
      </c>
      <c r="JM232" s="4">
        <v>3</v>
      </c>
      <c r="JN232" s="8">
        <v>404.16</v>
      </c>
      <c r="JO232" s="7"/>
      <c r="JP232" s="7"/>
      <c r="JQ232" s="2" t="s">
        <v>140</v>
      </c>
      <c r="JR232" s="2" t="s">
        <v>129</v>
      </c>
      <c r="JS232" s="2" t="s">
        <v>341</v>
      </c>
      <c r="JT232" s="2" t="s">
        <v>2967</v>
      </c>
      <c r="JU232" s="2" t="s">
        <v>142</v>
      </c>
      <c r="JV232" s="2" t="s">
        <v>132</v>
      </c>
      <c r="JW232" s="4">
        <v>1</v>
      </c>
      <c r="JX232" s="8">
        <v>99.99</v>
      </c>
      <c r="JY232" s="4"/>
      <c r="JZ232" s="8"/>
      <c r="KA232" s="7"/>
      <c r="KB232" s="7"/>
      <c r="KC232" s="2" t="s">
        <v>140</v>
      </c>
      <c r="KD232" s="2" t="s">
        <v>129</v>
      </c>
      <c r="KE232" s="2" t="s">
        <v>2463</v>
      </c>
      <c r="KF232" s="2" t="s">
        <v>2807</v>
      </c>
      <c r="KG232" s="2" t="s">
        <v>142</v>
      </c>
      <c r="KH232" s="2" t="s">
        <v>132</v>
      </c>
      <c r="KI232" s="4">
        <v>2</v>
      </c>
      <c r="KJ232" s="8">
        <v>249.23</v>
      </c>
      <c r="KK232" s="4">
        <v>4</v>
      </c>
      <c r="KL232" s="8">
        <v>502.13</v>
      </c>
      <c r="KM232" s="7">
        <v>-0.5</v>
      </c>
      <c r="KN232" s="7">
        <v>-0.5037</v>
      </c>
      <c r="KO232" s="2" t="s">
        <v>140</v>
      </c>
      <c r="KP232" s="2" t="s">
        <v>166</v>
      </c>
      <c r="KQ232" s="2" t="s">
        <v>160</v>
      </c>
      <c r="KR232" s="2" t="s">
        <v>462</v>
      </c>
      <c r="KS232" s="2" t="s">
        <v>142</v>
      </c>
      <c r="KT232" s="2" t="s">
        <v>132</v>
      </c>
      <c r="KU232" s="4">
        <v>2</v>
      </c>
      <c r="KV232" s="8">
        <v>234.74</v>
      </c>
      <c r="KW232" s="4">
        <v>74</v>
      </c>
      <c r="KX232" s="8">
        <v>7981.16</v>
      </c>
      <c r="KY232" s="7">
        <v>-0.973</v>
      </c>
      <c r="KZ232" s="7">
        <v>-0.9706</v>
      </c>
      <c r="LA232" s="2" t="s">
        <v>140</v>
      </c>
      <c r="LB232" s="2" t="s">
        <v>177</v>
      </c>
      <c r="LC232" s="2" t="s">
        <v>1200</v>
      </c>
      <c r="LD232" s="2" t="s">
        <v>1671</v>
      </c>
      <c r="LE232" s="2" t="s">
        <v>142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181</v>
      </c>
      <c r="LN232" s="2" t="s">
        <v>129</v>
      </c>
      <c r="LO232" s="2" t="s">
        <v>132</v>
      </c>
      <c r="LP232" s="2" t="s">
        <v>132</v>
      </c>
      <c r="LQ232" s="2" t="s">
        <v>142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159</v>
      </c>
      <c r="ML232" s="2" t="s">
        <v>129</v>
      </c>
      <c r="MM232" s="2" t="s">
        <v>132</v>
      </c>
      <c r="MN232" s="2" t="s">
        <v>132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140</v>
      </c>
      <c r="MX232" s="2" t="s">
        <v>129</v>
      </c>
      <c r="MY232" s="2" t="s">
        <v>997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178</v>
      </c>
      <c r="NV232" s="2" t="s">
        <v>129</v>
      </c>
      <c r="NW232" s="2" t="s">
        <v>132</v>
      </c>
      <c r="NX232" s="2" t="s">
        <v>132</v>
      </c>
      <c r="NY232" s="2" t="s">
        <v>142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178</v>
      </c>
      <c r="OH232" s="2" t="s">
        <v>129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178</v>
      </c>
      <c r="PF232" s="2" t="s">
        <v>129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178</v>
      </c>
      <c r="PR232" s="2" t="s">
        <v>166</v>
      </c>
      <c r="PS232" s="2" t="s">
        <v>132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182</v>
      </c>
      <c r="QD232" s="2" t="s">
        <v>129</v>
      </c>
      <c r="QE232" s="2" t="s">
        <v>132</v>
      </c>
      <c r="QF232" s="2" t="s">
        <v>132</v>
      </c>
      <c r="QG232" s="2" t="s">
        <v>142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159</v>
      </c>
      <c r="RB232" s="2" t="s">
        <v>166</v>
      </c>
      <c r="RC232" s="2" t="s">
        <v>132</v>
      </c>
      <c r="RD232" s="2" t="s">
        <v>132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181</v>
      </c>
      <c r="RN232" s="2" t="s">
        <v>129</v>
      </c>
      <c r="RO232" s="2" t="s">
        <v>132</v>
      </c>
      <c r="RP232" s="2" t="s">
        <v>132</v>
      </c>
      <c r="RQ232" s="2" t="s">
        <v>142</v>
      </c>
      <c r="RR232" s="2" t="s">
        <v>183</v>
      </c>
    </row>
    <row r="233">
      <c r="A233" s="2" t="s">
        <v>2968</v>
      </c>
      <c r="B233" s="2" t="s">
        <v>121</v>
      </c>
      <c r="C233" s="2" t="s">
        <v>2850</v>
      </c>
      <c r="D233" s="2" t="s">
        <v>123</v>
      </c>
      <c r="E233" s="2" t="s">
        <v>2746</v>
      </c>
      <c r="F233" s="2" t="s">
        <v>2969</v>
      </c>
      <c r="G233" s="2" t="s">
        <v>2969</v>
      </c>
      <c r="H233" s="2" t="s">
        <v>2969</v>
      </c>
      <c r="I233" s="2" t="s">
        <v>2970</v>
      </c>
      <c r="J233" s="2" t="s">
        <v>2971</v>
      </c>
      <c r="K233" s="2" t="s">
        <v>1078</v>
      </c>
      <c r="L233" s="3">
        <v>47.09</v>
      </c>
      <c r="M233" s="3">
        <v>49.44</v>
      </c>
      <c r="N233" s="3">
        <v>98.99</v>
      </c>
      <c r="O233" s="2" t="s">
        <v>129</v>
      </c>
      <c r="P233" s="2" t="s">
        <v>219</v>
      </c>
      <c r="Q233" s="2" t="s">
        <v>131</v>
      </c>
      <c r="R233" s="2" t="s">
        <v>132</v>
      </c>
      <c r="S233" s="2" t="s">
        <v>2972</v>
      </c>
      <c r="T233" s="2" t="s">
        <v>132</v>
      </c>
      <c r="U233" s="2" t="s">
        <v>468</v>
      </c>
      <c r="V233" s="2" t="s">
        <v>815</v>
      </c>
      <c r="W233" s="2" t="s">
        <v>1079</v>
      </c>
      <c r="X233" s="2" t="s">
        <v>132</v>
      </c>
      <c r="Y233" s="2" t="s">
        <v>1665</v>
      </c>
      <c r="Z233" s="4">
        <v>264</v>
      </c>
      <c r="AA233" s="4">
        <f>=ROUNDDOWN(29.3333333333333,0)</f>
      </c>
      <c r="AB233" s="5">
        <v>9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567</v>
      </c>
      <c r="AQ233" s="8">
        <v>32944.95</v>
      </c>
      <c r="AR233" s="4">
        <v>875</v>
      </c>
      <c r="AS233" s="8">
        <v>51488.07</v>
      </c>
      <c r="AT233" s="7">
        <v>-0.352</v>
      </c>
      <c r="AU233" s="7">
        <v>-0.3601</v>
      </c>
      <c r="AV233" s="4">
        <v>567</v>
      </c>
      <c r="AW233" s="8">
        <v>32944.95</v>
      </c>
      <c r="AX233" s="4">
        <v>875</v>
      </c>
      <c r="AY233" s="8">
        <v>51488.07</v>
      </c>
      <c r="AZ233" s="7">
        <v>-0.352</v>
      </c>
      <c r="BA233" s="7">
        <v>-0.3601</v>
      </c>
      <c r="BB233" s="7">
        <v>1</v>
      </c>
      <c r="BC233" s="4">
        <v>1553</v>
      </c>
      <c r="BD233" s="8">
        <v>85946.88</v>
      </c>
      <c r="BE233" s="4">
        <v>2095</v>
      </c>
      <c r="BF233" s="8">
        <v>120423.04</v>
      </c>
      <c r="BG233" s="7">
        <v>-0.2587</v>
      </c>
      <c r="BH233" s="7">
        <v>-0.2863</v>
      </c>
      <c r="BI233" s="7">
        <v>0.3833</v>
      </c>
      <c r="BJ233" s="4">
        <v>567</v>
      </c>
      <c r="BK233" s="8">
        <v>32944.95</v>
      </c>
      <c r="BL233" s="2" t="s">
        <v>2973</v>
      </c>
      <c r="BM233" s="7">
        <v>1</v>
      </c>
      <c r="BN233" s="7">
        <v>1</v>
      </c>
      <c r="BO233" s="4">
        <v>362</v>
      </c>
      <c r="BP233" s="8">
        <v>21980.64</v>
      </c>
      <c r="BQ233" s="4">
        <v>481</v>
      </c>
      <c r="BR233" s="8">
        <v>29206.32</v>
      </c>
      <c r="BS233" s="7">
        <v>-0.2474</v>
      </c>
      <c r="BT233" s="7">
        <v>-0.2474</v>
      </c>
      <c r="BU233" s="2" t="s">
        <v>140</v>
      </c>
      <c r="BV233" s="2" t="s">
        <v>129</v>
      </c>
      <c r="BW233" s="2" t="s">
        <v>132</v>
      </c>
      <c r="BX233" s="2" t="s">
        <v>1644</v>
      </c>
      <c r="BY233" s="2" t="s">
        <v>142</v>
      </c>
      <c r="BZ233" s="2" t="s">
        <v>132</v>
      </c>
      <c r="CA233" s="4">
        <v>64</v>
      </c>
      <c r="CB233" s="8">
        <v>2854.4</v>
      </c>
      <c r="CC233" s="4">
        <v>61</v>
      </c>
      <c r="CD233" s="8">
        <v>3172.46</v>
      </c>
      <c r="CE233" s="7">
        <v>0.0492</v>
      </c>
      <c r="CF233" s="7">
        <v>-0.1003</v>
      </c>
      <c r="CG233" s="2" t="s">
        <v>140</v>
      </c>
      <c r="CH233" s="2" t="s">
        <v>129</v>
      </c>
      <c r="CI233" s="2" t="s">
        <v>1667</v>
      </c>
      <c r="CJ233" s="2" t="s">
        <v>1134</v>
      </c>
      <c r="CK233" s="2" t="s">
        <v>142</v>
      </c>
      <c r="CL233" s="2" t="s">
        <v>132</v>
      </c>
      <c r="CM233" s="4">
        <v>34</v>
      </c>
      <c r="CN233" s="8">
        <v>2074.41</v>
      </c>
      <c r="CO233" s="4">
        <v>80</v>
      </c>
      <c r="CP233" s="8">
        <v>4656.73</v>
      </c>
      <c r="CQ233" s="7">
        <v>-0.575</v>
      </c>
      <c r="CR233" s="7">
        <v>-0.5545</v>
      </c>
      <c r="CS233" s="2" t="s">
        <v>140</v>
      </c>
      <c r="CT233" s="2" t="s">
        <v>129</v>
      </c>
      <c r="CU233" s="2" t="s">
        <v>1526</v>
      </c>
      <c r="CV233" s="2" t="s">
        <v>2175</v>
      </c>
      <c r="CW233" s="2" t="s">
        <v>142</v>
      </c>
      <c r="CX233" s="2" t="s">
        <v>132</v>
      </c>
      <c r="CY233" s="4">
        <v>16</v>
      </c>
      <c r="CZ233" s="8">
        <v>873.32</v>
      </c>
      <c r="DA233" s="4">
        <v>15</v>
      </c>
      <c r="DB233" s="8">
        <v>853.35</v>
      </c>
      <c r="DC233" s="7">
        <v>0.0667</v>
      </c>
      <c r="DD233" s="7">
        <v>0.0234</v>
      </c>
      <c r="DE233" s="2" t="s">
        <v>140</v>
      </c>
      <c r="DF233" s="2" t="s">
        <v>166</v>
      </c>
      <c r="DG233" s="2" t="s">
        <v>660</v>
      </c>
      <c r="DH233" s="2" t="s">
        <v>2956</v>
      </c>
      <c r="DI233" s="2" t="s">
        <v>142</v>
      </c>
      <c r="DJ233" s="2" t="s">
        <v>132</v>
      </c>
      <c r="DK233" s="4">
        <v>4</v>
      </c>
      <c r="DL233" s="8">
        <v>220.76</v>
      </c>
      <c r="DM233" s="4">
        <v>39</v>
      </c>
      <c r="DN233" s="8">
        <v>2152.41</v>
      </c>
      <c r="DO233" s="7">
        <v>-0.8974</v>
      </c>
      <c r="DP233" s="7">
        <v>-0.8974</v>
      </c>
      <c r="DQ233" s="2" t="s">
        <v>140</v>
      </c>
      <c r="DR233" s="2" t="s">
        <v>129</v>
      </c>
      <c r="DS233" s="2" t="s">
        <v>1287</v>
      </c>
      <c r="DT233" s="2" t="s">
        <v>1441</v>
      </c>
      <c r="DU233" s="2" t="s">
        <v>142</v>
      </c>
      <c r="DV233" s="2" t="s">
        <v>132</v>
      </c>
      <c r="DW233" s="4">
        <v>6</v>
      </c>
      <c r="DX233" s="8">
        <v>350.88</v>
      </c>
      <c r="DY233" s="4">
        <v>22</v>
      </c>
      <c r="DZ233" s="8">
        <v>1286.56</v>
      </c>
      <c r="EA233" s="7">
        <v>-0.7273</v>
      </c>
      <c r="EB233" s="7">
        <v>-0.7273</v>
      </c>
      <c r="EC233" s="2" t="s">
        <v>140</v>
      </c>
      <c r="ED233" s="2" t="s">
        <v>129</v>
      </c>
      <c r="EE233" s="2" t="s">
        <v>1671</v>
      </c>
      <c r="EF233" s="2" t="s">
        <v>2974</v>
      </c>
      <c r="EG233" s="2" t="s">
        <v>142</v>
      </c>
      <c r="EH233" s="2" t="s">
        <v>132</v>
      </c>
      <c r="EI233" s="4">
        <v>8</v>
      </c>
      <c r="EJ233" s="8">
        <v>467.84</v>
      </c>
      <c r="EK233" s="4">
        <v>23</v>
      </c>
      <c r="EL233" s="8">
        <v>1345.04</v>
      </c>
      <c r="EM233" s="7">
        <v>-0.6522</v>
      </c>
      <c r="EN233" s="7">
        <v>-0.6522</v>
      </c>
      <c r="EO233" s="2" t="s">
        <v>140</v>
      </c>
      <c r="EP233" s="2" t="s">
        <v>129</v>
      </c>
      <c r="EQ233" s="2" t="s">
        <v>1122</v>
      </c>
      <c r="ER233" s="2" t="s">
        <v>413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166</v>
      </c>
      <c r="FC233" s="2" t="s">
        <v>2975</v>
      </c>
      <c r="FD233" s="2" t="s">
        <v>2976</v>
      </c>
      <c r="FE233" s="2" t="s">
        <v>142</v>
      </c>
      <c r="FF233" s="2" t="s">
        <v>132</v>
      </c>
      <c r="FG233" s="4">
        <v>7</v>
      </c>
      <c r="FH233" s="8">
        <v>373.58</v>
      </c>
      <c r="FI233" s="4">
        <v>2</v>
      </c>
      <c r="FJ233" s="8">
        <v>109.88</v>
      </c>
      <c r="FK233" s="7">
        <v>2.5</v>
      </c>
      <c r="FL233" s="7">
        <v>2.3999</v>
      </c>
      <c r="FM233" s="2" t="s">
        <v>140</v>
      </c>
      <c r="FN233" s="2" t="s">
        <v>129</v>
      </c>
      <c r="FO233" s="2" t="s">
        <v>292</v>
      </c>
      <c r="FP233" s="2" t="s">
        <v>828</v>
      </c>
      <c r="FQ233" s="2" t="s">
        <v>142</v>
      </c>
      <c r="FR233" s="2" t="s">
        <v>132</v>
      </c>
      <c r="FS233" s="4">
        <v>7</v>
      </c>
      <c r="FT233" s="8">
        <v>387.92</v>
      </c>
      <c r="FU233" s="4"/>
      <c r="FV233" s="8"/>
      <c r="FW233" s="7"/>
      <c r="FX233" s="7"/>
      <c r="FY233" s="2" t="s">
        <v>140</v>
      </c>
      <c r="FZ233" s="2" t="s">
        <v>129</v>
      </c>
      <c r="GA233" s="2" t="s">
        <v>157</v>
      </c>
      <c r="GB233" s="2" t="s">
        <v>521</v>
      </c>
      <c r="GC233" s="2" t="s">
        <v>142</v>
      </c>
      <c r="GD233" s="2" t="s">
        <v>132</v>
      </c>
      <c r="GE233" s="4">
        <v>2</v>
      </c>
      <c r="GF233" s="8">
        <v>102.4</v>
      </c>
      <c r="GG233" s="4">
        <v>14</v>
      </c>
      <c r="GH233" s="8">
        <v>796.46</v>
      </c>
      <c r="GI233" s="7">
        <v>-0.8571</v>
      </c>
      <c r="GJ233" s="7">
        <v>-0.8714</v>
      </c>
      <c r="GK233" s="2" t="s">
        <v>140</v>
      </c>
      <c r="GL233" s="2" t="s">
        <v>129</v>
      </c>
      <c r="GM233" s="2" t="s">
        <v>1423</v>
      </c>
      <c r="GN233" s="2" t="s">
        <v>2465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129</v>
      </c>
      <c r="GY233" s="2" t="s">
        <v>162</v>
      </c>
      <c r="GZ233" s="2" t="s">
        <v>132</v>
      </c>
      <c r="HA233" s="2" t="s">
        <v>142</v>
      </c>
      <c r="HB233" s="2" t="s">
        <v>132</v>
      </c>
      <c r="HC233" s="4">
        <v>6</v>
      </c>
      <c r="HD233" s="8">
        <v>325.99</v>
      </c>
      <c r="HE233" s="4">
        <v>73</v>
      </c>
      <c r="HF233" s="8">
        <v>4152.97</v>
      </c>
      <c r="HG233" s="7">
        <v>-0.9178</v>
      </c>
      <c r="HH233" s="7">
        <v>-0.9215</v>
      </c>
      <c r="HI233" s="2" t="s">
        <v>140</v>
      </c>
      <c r="HJ233" s="2" t="s">
        <v>129</v>
      </c>
      <c r="HK233" s="2" t="s">
        <v>944</v>
      </c>
      <c r="HL233" s="2" t="s">
        <v>143</v>
      </c>
      <c r="HM233" s="2" t="s">
        <v>142</v>
      </c>
      <c r="HN233" s="2" t="s">
        <v>132</v>
      </c>
      <c r="HO233" s="4">
        <v>3</v>
      </c>
      <c r="HP233" s="8">
        <v>177.99</v>
      </c>
      <c r="HQ233" s="4">
        <v>4</v>
      </c>
      <c r="HR233" s="8">
        <v>217.72</v>
      </c>
      <c r="HS233" s="7">
        <v>-0.25</v>
      </c>
      <c r="HT233" s="7">
        <v>-0.1825</v>
      </c>
      <c r="HU233" s="2" t="s">
        <v>140</v>
      </c>
      <c r="HV233" s="2" t="s">
        <v>129</v>
      </c>
      <c r="HW233" s="2" t="s">
        <v>2977</v>
      </c>
      <c r="HX233" s="2" t="s">
        <v>2978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181</v>
      </c>
      <c r="IH233" s="2" t="s">
        <v>129</v>
      </c>
      <c r="II233" s="2" t="s">
        <v>132</v>
      </c>
      <c r="IJ233" s="2" t="s">
        <v>132</v>
      </c>
      <c r="IK233" s="2" t="s">
        <v>142</v>
      </c>
      <c r="IL233" s="2" t="s">
        <v>132</v>
      </c>
      <c r="IM233" s="4">
        <v>4</v>
      </c>
      <c r="IN233" s="8">
        <v>213.6</v>
      </c>
      <c r="IO233" s="4"/>
      <c r="IP233" s="8"/>
      <c r="IQ233" s="7"/>
      <c r="IR233" s="7"/>
      <c r="IS233" s="2" t="s">
        <v>140</v>
      </c>
      <c r="IT233" s="2" t="s">
        <v>129</v>
      </c>
      <c r="IU233" s="2" t="s">
        <v>169</v>
      </c>
      <c r="IV233" s="2" t="s">
        <v>382</v>
      </c>
      <c r="IW233" s="2" t="s">
        <v>142</v>
      </c>
      <c r="IX233" s="2" t="s">
        <v>132</v>
      </c>
      <c r="IY233" s="4">
        <v>42</v>
      </c>
      <c r="IZ233" s="8">
        <v>2422.56</v>
      </c>
      <c r="JA233" s="4">
        <v>12</v>
      </c>
      <c r="JB233" s="8">
        <v>692.16</v>
      </c>
      <c r="JC233" s="7">
        <v>2.5</v>
      </c>
      <c r="JD233" s="7">
        <v>2.5</v>
      </c>
      <c r="JE233" s="2" t="s">
        <v>140</v>
      </c>
      <c r="JF233" s="2" t="s">
        <v>129</v>
      </c>
      <c r="JG233" s="2" t="s">
        <v>2041</v>
      </c>
      <c r="JH233" s="2" t="s">
        <v>199</v>
      </c>
      <c r="JI233" s="2" t="s">
        <v>142</v>
      </c>
      <c r="JJ233" s="2" t="s">
        <v>132</v>
      </c>
      <c r="JK233" s="4">
        <v>1</v>
      </c>
      <c r="JL233" s="8">
        <v>59.33</v>
      </c>
      <c r="JM233" s="4"/>
      <c r="JN233" s="8"/>
      <c r="JO233" s="7"/>
      <c r="JP233" s="7"/>
      <c r="JQ233" s="2" t="s">
        <v>171</v>
      </c>
      <c r="JR233" s="2" t="s">
        <v>129</v>
      </c>
      <c r="JS233" s="2" t="s">
        <v>341</v>
      </c>
      <c r="JT233" s="2" t="s">
        <v>2979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140</v>
      </c>
      <c r="KD233" s="2" t="s">
        <v>129</v>
      </c>
      <c r="KE233" s="2" t="s">
        <v>1526</v>
      </c>
      <c r="KF233" s="2" t="s">
        <v>2245</v>
      </c>
      <c r="KG233" s="2" t="s">
        <v>142</v>
      </c>
      <c r="KH233" s="2" t="s">
        <v>132</v>
      </c>
      <c r="KI233" s="4">
        <v>1</v>
      </c>
      <c r="KJ233" s="8">
        <v>59.33</v>
      </c>
      <c r="KK233" s="4">
        <v>5</v>
      </c>
      <c r="KL233" s="8">
        <v>296.65</v>
      </c>
      <c r="KM233" s="7">
        <v>-0.8</v>
      </c>
      <c r="KN233" s="7">
        <v>-0.8</v>
      </c>
      <c r="KO233" s="2" t="s">
        <v>140</v>
      </c>
      <c r="KP233" s="2" t="s">
        <v>166</v>
      </c>
      <c r="KQ233" s="2" t="s">
        <v>175</v>
      </c>
      <c r="KR233" s="2" t="s">
        <v>1026</v>
      </c>
      <c r="KS233" s="2" t="s">
        <v>142</v>
      </c>
      <c r="KT233" s="2" t="s">
        <v>132</v>
      </c>
      <c r="KU233" s="4"/>
      <c r="KV233" s="8"/>
      <c r="KW233" s="4">
        <v>44</v>
      </c>
      <c r="KX233" s="8">
        <v>2549.36</v>
      </c>
      <c r="KY233" s="7">
        <v>-1</v>
      </c>
      <c r="KZ233" s="7">
        <v>-1</v>
      </c>
      <c r="LA233" s="2" t="s">
        <v>140</v>
      </c>
      <c r="LB233" s="2" t="s">
        <v>177</v>
      </c>
      <c r="LC233" s="2" t="s">
        <v>1677</v>
      </c>
      <c r="LD233" s="2" t="s">
        <v>1630</v>
      </c>
      <c r="LE233" s="2" t="s">
        <v>142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178</v>
      </c>
      <c r="LN233" s="2" t="s">
        <v>129</v>
      </c>
      <c r="LO233" s="2" t="s">
        <v>132</v>
      </c>
      <c r="LP233" s="2" t="s">
        <v>132</v>
      </c>
      <c r="LQ233" s="2" t="s">
        <v>142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159</v>
      </c>
      <c r="ML233" s="2" t="s">
        <v>129</v>
      </c>
      <c r="MM233" s="2" t="s">
        <v>132</v>
      </c>
      <c r="MN233" s="2" t="s">
        <v>132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140</v>
      </c>
      <c r="MX233" s="2" t="s">
        <v>129</v>
      </c>
      <c r="MY233" s="2" t="s">
        <v>179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178</v>
      </c>
      <c r="NV233" s="2" t="s">
        <v>129</v>
      </c>
      <c r="NW233" s="2" t="s">
        <v>132</v>
      </c>
      <c r="NX233" s="2" t="s">
        <v>132</v>
      </c>
      <c r="NY233" s="2" t="s">
        <v>142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178</v>
      </c>
      <c r="OH233" s="2" t="s">
        <v>129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178</v>
      </c>
      <c r="PF233" s="2" t="s">
        <v>129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178</v>
      </c>
      <c r="PR233" s="2" t="s">
        <v>166</v>
      </c>
      <c r="PS233" s="2" t="s">
        <v>132</v>
      </c>
      <c r="PT233" s="2" t="s">
        <v>132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182</v>
      </c>
      <c r="QD233" s="2" t="s">
        <v>129</v>
      </c>
      <c r="QE233" s="2" t="s">
        <v>132</v>
      </c>
      <c r="QF233" s="2" t="s">
        <v>132</v>
      </c>
      <c r="QG233" s="2" t="s">
        <v>142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140</v>
      </c>
      <c r="RB233" s="2" t="s">
        <v>166</v>
      </c>
      <c r="RC233" s="2" t="s">
        <v>1140</v>
      </c>
      <c r="RD233" s="2" t="s">
        <v>151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181</v>
      </c>
      <c r="RN233" s="2" t="s">
        <v>129</v>
      </c>
      <c r="RO233" s="2" t="s">
        <v>132</v>
      </c>
      <c r="RP233" s="2" t="s">
        <v>132</v>
      </c>
      <c r="RQ233" s="2" t="s">
        <v>142</v>
      </c>
      <c r="RR233" s="2" t="s">
        <v>183</v>
      </c>
    </row>
    <row r="234">
      <c r="A234" s="2" t="s">
        <v>2980</v>
      </c>
      <c r="B234" s="2" t="s">
        <v>121</v>
      </c>
      <c r="C234" s="2" t="s">
        <v>2850</v>
      </c>
      <c r="D234" s="2" t="s">
        <v>123</v>
      </c>
      <c r="E234" s="2" t="s">
        <v>2746</v>
      </c>
      <c r="F234" s="2" t="s">
        <v>2969</v>
      </c>
      <c r="G234" s="2" t="s">
        <v>2969</v>
      </c>
      <c r="H234" s="2" t="s">
        <v>2969</v>
      </c>
      <c r="I234" s="2" t="s">
        <v>2970</v>
      </c>
      <c r="J234" s="2" t="s">
        <v>2971</v>
      </c>
      <c r="K234" s="2" t="s">
        <v>128</v>
      </c>
      <c r="L234" s="3">
        <v>47.09</v>
      </c>
      <c r="M234" s="3">
        <v>49.44</v>
      </c>
      <c r="N234" s="3">
        <v>98.99</v>
      </c>
      <c r="O234" s="2" t="s">
        <v>129</v>
      </c>
      <c r="P234" s="2" t="s">
        <v>219</v>
      </c>
      <c r="Q234" s="2" t="s">
        <v>131</v>
      </c>
      <c r="R234" s="2" t="s">
        <v>132</v>
      </c>
      <c r="S234" s="2" t="s">
        <v>2981</v>
      </c>
      <c r="T234" s="2" t="s">
        <v>132</v>
      </c>
      <c r="U234" s="2" t="s">
        <v>468</v>
      </c>
      <c r="V234" s="2" t="s">
        <v>815</v>
      </c>
      <c r="W234" s="2" t="s">
        <v>1079</v>
      </c>
      <c r="X234" s="2" t="s">
        <v>247</v>
      </c>
      <c r="Y234" s="2" t="s">
        <v>1244</v>
      </c>
      <c r="Z234" s="4">
        <v>95</v>
      </c>
      <c r="AA234" s="4">
        <f>=ROUNDDOWN(7.30769230769231,0)</f>
      </c>
      <c r="AB234" s="5">
        <v>13</v>
      </c>
      <c r="AC234" s="2" t="s">
        <v>1192</v>
      </c>
      <c r="AD234" s="4">
        <v>160</v>
      </c>
      <c r="AE234" s="4">
        <v>280</v>
      </c>
      <c r="AF234" s="6">
        <v>63</v>
      </c>
      <c r="AG234" s="6">
        <v>46</v>
      </c>
      <c r="AH234" s="7">
        <v>0.8904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538</v>
      </c>
      <c r="AQ234" s="8">
        <v>28446.51</v>
      </c>
      <c r="AR234" s="4">
        <v>382</v>
      </c>
      <c r="AS234" s="8">
        <v>21891.96</v>
      </c>
      <c r="AT234" s="7">
        <v>0.4084</v>
      </c>
      <c r="AU234" s="7">
        <v>0.2994</v>
      </c>
      <c r="AV234" s="4">
        <v>538</v>
      </c>
      <c r="AW234" s="8">
        <v>28446.51</v>
      </c>
      <c r="AX234" s="4">
        <v>382</v>
      </c>
      <c r="AY234" s="8">
        <v>21891.96</v>
      </c>
      <c r="AZ234" s="7">
        <v>0.4084</v>
      </c>
      <c r="BA234" s="7">
        <v>0.2994</v>
      </c>
      <c r="BB234" s="7">
        <v>1</v>
      </c>
      <c r="BC234" s="4" t="s">
        <v>132</v>
      </c>
      <c r="BD234" s="8" t="s">
        <v>132</v>
      </c>
      <c r="BE234" s="4" t="s">
        <v>132</v>
      </c>
      <c r="BF234" s="8" t="s">
        <v>132</v>
      </c>
      <c r="BG234" s="7" t="s">
        <v>132</v>
      </c>
      <c r="BH234" s="7" t="s">
        <v>132</v>
      </c>
      <c r="BI234" s="7">
        <v>0.331</v>
      </c>
      <c r="BJ234" s="4">
        <v>538</v>
      </c>
      <c r="BK234" s="8">
        <v>28446.51</v>
      </c>
      <c r="BL234" s="2" t="s">
        <v>2982</v>
      </c>
      <c r="BM234" s="7">
        <v>1</v>
      </c>
      <c r="BN234" s="7">
        <v>1</v>
      </c>
      <c r="BO234" s="4">
        <v>164</v>
      </c>
      <c r="BP234" s="8">
        <v>9867.88</v>
      </c>
      <c r="BQ234" s="4">
        <v>71</v>
      </c>
      <c r="BR234" s="8">
        <v>4272.07</v>
      </c>
      <c r="BS234" s="7">
        <v>1.3099</v>
      </c>
      <c r="BT234" s="7">
        <v>1.3099</v>
      </c>
      <c r="BU234" s="2" t="s">
        <v>140</v>
      </c>
      <c r="BV234" s="2" t="s">
        <v>129</v>
      </c>
      <c r="BW234" s="2" t="s">
        <v>132</v>
      </c>
      <c r="BX234" s="2" t="s">
        <v>659</v>
      </c>
      <c r="BY234" s="2" t="s">
        <v>142</v>
      </c>
      <c r="BZ234" s="2" t="s">
        <v>132</v>
      </c>
      <c r="CA234" s="4">
        <v>170</v>
      </c>
      <c r="CB234" s="8">
        <v>7077.24</v>
      </c>
      <c r="CC234" s="4">
        <v>28</v>
      </c>
      <c r="CD234" s="8">
        <v>1436.82</v>
      </c>
      <c r="CE234" s="7">
        <v>5.0714</v>
      </c>
      <c r="CF234" s="7">
        <v>3.9256</v>
      </c>
      <c r="CG234" s="2" t="s">
        <v>140</v>
      </c>
      <c r="CH234" s="2" t="s">
        <v>129</v>
      </c>
      <c r="CI234" s="2" t="s">
        <v>773</v>
      </c>
      <c r="CJ234" s="2" t="s">
        <v>210</v>
      </c>
      <c r="CK234" s="2" t="s">
        <v>142</v>
      </c>
      <c r="CL234" s="2" t="s">
        <v>132</v>
      </c>
      <c r="CM234" s="4">
        <v>47</v>
      </c>
      <c r="CN234" s="8">
        <v>2789.14</v>
      </c>
      <c r="CO234" s="4">
        <v>69</v>
      </c>
      <c r="CP234" s="8">
        <v>3940.55</v>
      </c>
      <c r="CQ234" s="7">
        <v>-0.3188</v>
      </c>
      <c r="CR234" s="7">
        <v>-0.2922</v>
      </c>
      <c r="CS234" s="2" t="s">
        <v>140</v>
      </c>
      <c r="CT234" s="2" t="s">
        <v>129</v>
      </c>
      <c r="CU234" s="2" t="s">
        <v>1244</v>
      </c>
      <c r="CV234" s="2" t="s">
        <v>193</v>
      </c>
      <c r="CW234" s="2" t="s">
        <v>142</v>
      </c>
      <c r="CX234" s="2" t="s">
        <v>132</v>
      </c>
      <c r="CY234" s="4">
        <v>86</v>
      </c>
      <c r="CZ234" s="8">
        <v>4676.7</v>
      </c>
      <c r="DA234" s="4">
        <v>125</v>
      </c>
      <c r="DB234" s="8">
        <v>7111.25</v>
      </c>
      <c r="DC234" s="7">
        <v>-0.312</v>
      </c>
      <c r="DD234" s="7">
        <v>-0.3424</v>
      </c>
      <c r="DE234" s="2" t="s">
        <v>140</v>
      </c>
      <c r="DF234" s="2" t="s">
        <v>129</v>
      </c>
      <c r="DG234" s="2" t="s">
        <v>199</v>
      </c>
      <c r="DH234" s="2" t="s">
        <v>2477</v>
      </c>
      <c r="DI234" s="2" t="s">
        <v>142</v>
      </c>
      <c r="DJ234" s="2" t="s">
        <v>132</v>
      </c>
      <c r="DK234" s="4">
        <v>12</v>
      </c>
      <c r="DL234" s="8">
        <v>662.28</v>
      </c>
      <c r="DM234" s="4">
        <v>16</v>
      </c>
      <c r="DN234" s="8">
        <v>883.04</v>
      </c>
      <c r="DO234" s="7">
        <v>-0.25</v>
      </c>
      <c r="DP234" s="7">
        <v>-0.25</v>
      </c>
      <c r="DQ234" s="2" t="s">
        <v>140</v>
      </c>
      <c r="DR234" s="2" t="s">
        <v>129</v>
      </c>
      <c r="DS234" s="2" t="s">
        <v>541</v>
      </c>
      <c r="DT234" s="2" t="s">
        <v>429</v>
      </c>
      <c r="DU234" s="2" t="s">
        <v>142</v>
      </c>
      <c r="DV234" s="2" t="s">
        <v>132</v>
      </c>
      <c r="DW234" s="4">
        <v>38</v>
      </c>
      <c r="DX234" s="8">
        <v>2222.24</v>
      </c>
      <c r="DY234" s="4">
        <v>35</v>
      </c>
      <c r="DZ234" s="8">
        <v>2046.8</v>
      </c>
      <c r="EA234" s="7">
        <v>0.0857</v>
      </c>
      <c r="EB234" s="7">
        <v>0.0857</v>
      </c>
      <c r="EC234" s="2" t="s">
        <v>140</v>
      </c>
      <c r="ED234" s="2" t="s">
        <v>129</v>
      </c>
      <c r="EE234" s="2" t="s">
        <v>778</v>
      </c>
      <c r="EF234" s="2" t="s">
        <v>192</v>
      </c>
      <c r="EG234" s="2" t="s">
        <v>142</v>
      </c>
      <c r="EH234" s="2" t="s">
        <v>132</v>
      </c>
      <c r="EI234" s="4">
        <v>3</v>
      </c>
      <c r="EJ234" s="8">
        <v>175.44</v>
      </c>
      <c r="EK234" s="4">
        <v>4</v>
      </c>
      <c r="EL234" s="8">
        <v>233.92</v>
      </c>
      <c r="EM234" s="7">
        <v>-0.25</v>
      </c>
      <c r="EN234" s="7">
        <v>-0.25</v>
      </c>
      <c r="EO234" s="2" t="s">
        <v>140</v>
      </c>
      <c r="EP234" s="2" t="s">
        <v>129</v>
      </c>
      <c r="EQ234" s="2" t="s">
        <v>261</v>
      </c>
      <c r="ER234" s="2" t="s">
        <v>900</v>
      </c>
      <c r="ES234" s="2" t="s">
        <v>142</v>
      </c>
      <c r="ET234" s="2" t="s">
        <v>132</v>
      </c>
      <c r="EU234" s="4">
        <v>2</v>
      </c>
      <c r="EV234" s="8">
        <v>115.36</v>
      </c>
      <c r="EW234" s="4"/>
      <c r="EX234" s="8"/>
      <c r="EY234" s="7"/>
      <c r="EZ234" s="7"/>
      <c r="FA234" s="2" t="s">
        <v>140</v>
      </c>
      <c r="FB234" s="2" t="s">
        <v>129</v>
      </c>
      <c r="FC234" s="2" t="s">
        <v>237</v>
      </c>
      <c r="FD234" s="2" t="s">
        <v>2983</v>
      </c>
      <c r="FE234" s="2" t="s">
        <v>142</v>
      </c>
      <c r="FF234" s="2" t="s">
        <v>132</v>
      </c>
      <c r="FG234" s="4">
        <v>8</v>
      </c>
      <c r="FH234" s="8">
        <v>428.52</v>
      </c>
      <c r="FI234" s="4">
        <v>3</v>
      </c>
      <c r="FJ234" s="8">
        <v>164.82</v>
      </c>
      <c r="FK234" s="7">
        <v>1.6667</v>
      </c>
      <c r="FL234" s="7">
        <v>1.5999</v>
      </c>
      <c r="FM234" s="2" t="s">
        <v>140</v>
      </c>
      <c r="FN234" s="2" t="s">
        <v>129</v>
      </c>
      <c r="FO234" s="2" t="s">
        <v>329</v>
      </c>
      <c r="FP234" s="2" t="s">
        <v>2984</v>
      </c>
      <c r="FQ234" s="2" t="s">
        <v>142</v>
      </c>
      <c r="FR234" s="2" t="s">
        <v>132</v>
      </c>
      <c r="FS234" s="4">
        <v>1</v>
      </c>
      <c r="FT234" s="8">
        <v>53.4</v>
      </c>
      <c r="FU234" s="4"/>
      <c r="FV234" s="8"/>
      <c r="FW234" s="7"/>
      <c r="FX234" s="7"/>
      <c r="FY234" s="2" t="s">
        <v>140</v>
      </c>
      <c r="FZ234" s="2" t="s">
        <v>129</v>
      </c>
      <c r="GA234" s="2" t="s">
        <v>157</v>
      </c>
      <c r="GB234" s="2" t="s">
        <v>2985</v>
      </c>
      <c r="GC234" s="2" t="s">
        <v>142</v>
      </c>
      <c r="GD234" s="2" t="s">
        <v>132</v>
      </c>
      <c r="GE234" s="4">
        <v>4</v>
      </c>
      <c r="GF234" s="8">
        <v>207.64</v>
      </c>
      <c r="GG234" s="4">
        <v>6</v>
      </c>
      <c r="GH234" s="8">
        <v>346.08</v>
      </c>
      <c r="GI234" s="7">
        <v>-0.3333</v>
      </c>
      <c r="GJ234" s="7">
        <v>-0.4</v>
      </c>
      <c r="GK234" s="2" t="s">
        <v>140</v>
      </c>
      <c r="GL234" s="2" t="s">
        <v>129</v>
      </c>
      <c r="GM234" s="2" t="s">
        <v>205</v>
      </c>
      <c r="GN234" s="2" t="s">
        <v>2025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162</v>
      </c>
      <c r="GZ234" s="2" t="s">
        <v>132</v>
      </c>
      <c r="HA234" s="2" t="s">
        <v>142</v>
      </c>
      <c r="HB234" s="2" t="s">
        <v>132</v>
      </c>
      <c r="HC234" s="4">
        <v>3</v>
      </c>
      <c r="HD234" s="8">
        <v>170.67</v>
      </c>
      <c r="HE234" s="4">
        <v>3</v>
      </c>
      <c r="HF234" s="8">
        <v>170.67</v>
      </c>
      <c r="HG234" s="7"/>
      <c r="HH234" s="7"/>
      <c r="HI234" s="2" t="s">
        <v>140</v>
      </c>
      <c r="HJ234" s="2" t="s">
        <v>129</v>
      </c>
      <c r="HK234" s="2" t="s">
        <v>233</v>
      </c>
      <c r="HL234" s="2" t="s">
        <v>2926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129</v>
      </c>
      <c r="HW234" s="2" t="s">
        <v>132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181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140</v>
      </c>
      <c r="IT234" s="2" t="s">
        <v>129</v>
      </c>
      <c r="IU234" s="2" t="s">
        <v>480</v>
      </c>
      <c r="IV234" s="2" t="s">
        <v>2738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159</v>
      </c>
      <c r="JF234" s="2" t="s">
        <v>129</v>
      </c>
      <c r="JG234" s="2" t="s">
        <v>132</v>
      </c>
      <c r="JH234" s="2" t="s">
        <v>132</v>
      </c>
      <c r="JI234" s="2" t="s">
        <v>142</v>
      </c>
      <c r="JJ234" s="2" t="s">
        <v>132</v>
      </c>
      <c r="JK234" s="4"/>
      <c r="JL234" s="8"/>
      <c r="JM234" s="4">
        <v>1</v>
      </c>
      <c r="JN234" s="8">
        <v>59.33</v>
      </c>
      <c r="JO234" s="7">
        <v>-1</v>
      </c>
      <c r="JP234" s="7">
        <v>-1</v>
      </c>
      <c r="JQ234" s="2" t="s">
        <v>171</v>
      </c>
      <c r="JR234" s="2" t="s">
        <v>129</v>
      </c>
      <c r="JS234" s="2" t="s">
        <v>750</v>
      </c>
      <c r="JT234" s="2" t="s">
        <v>2025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140</v>
      </c>
      <c r="KD234" s="2" t="s">
        <v>129</v>
      </c>
      <c r="KE234" s="2" t="s">
        <v>1374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>
        <v>7</v>
      </c>
      <c r="KL234" s="8">
        <v>415.31</v>
      </c>
      <c r="KM234" s="7">
        <v>-1</v>
      </c>
      <c r="KN234" s="7">
        <v>-1</v>
      </c>
      <c r="KO234" s="2" t="s">
        <v>140</v>
      </c>
      <c r="KP234" s="2" t="s">
        <v>166</v>
      </c>
      <c r="KQ234" s="2" t="s">
        <v>575</v>
      </c>
      <c r="KR234" s="2" t="s">
        <v>1469</v>
      </c>
      <c r="KS234" s="2" t="s">
        <v>142</v>
      </c>
      <c r="KT234" s="2" t="s">
        <v>132</v>
      </c>
      <c r="KU234" s="4"/>
      <c r="KV234" s="8"/>
      <c r="KW234" s="4">
        <v>14</v>
      </c>
      <c r="KX234" s="8">
        <v>811.3</v>
      </c>
      <c r="KY234" s="7">
        <v>-1</v>
      </c>
      <c r="KZ234" s="7">
        <v>-1</v>
      </c>
      <c r="LA234" s="2" t="s">
        <v>140</v>
      </c>
      <c r="LB234" s="2" t="s">
        <v>177</v>
      </c>
      <c r="LC234" s="2" t="s">
        <v>273</v>
      </c>
      <c r="LD234" s="2" t="s">
        <v>609</v>
      </c>
      <c r="LE234" s="2" t="s">
        <v>142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178</v>
      </c>
      <c r="LN234" s="2" t="s">
        <v>129</v>
      </c>
      <c r="LO234" s="2" t="s">
        <v>132</v>
      </c>
      <c r="LP234" s="2" t="s">
        <v>132</v>
      </c>
      <c r="LQ234" s="2" t="s">
        <v>142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178</v>
      </c>
      <c r="LZ234" s="2" t="s">
        <v>166</v>
      </c>
      <c r="MA234" s="2" t="s">
        <v>132</v>
      </c>
      <c r="MB234" s="2" t="s">
        <v>132</v>
      </c>
      <c r="MC234" s="2" t="s">
        <v>142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159</v>
      </c>
      <c r="ML234" s="2" t="s">
        <v>129</v>
      </c>
      <c r="MM234" s="2" t="s">
        <v>132</v>
      </c>
      <c r="MN234" s="2" t="s">
        <v>132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140</v>
      </c>
      <c r="MX234" s="2" t="s">
        <v>129</v>
      </c>
      <c r="MY234" s="2" t="s">
        <v>501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178</v>
      </c>
      <c r="NV234" s="2" t="s">
        <v>129</v>
      </c>
      <c r="NW234" s="2" t="s">
        <v>132</v>
      </c>
      <c r="NX234" s="2" t="s">
        <v>132</v>
      </c>
      <c r="NY234" s="2" t="s">
        <v>142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178</v>
      </c>
      <c r="OH234" s="2" t="s">
        <v>129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181</v>
      </c>
      <c r="OT234" s="2" t="s">
        <v>129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178</v>
      </c>
      <c r="PF234" s="2" t="s">
        <v>129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178</v>
      </c>
      <c r="PR234" s="2" t="s">
        <v>166</v>
      </c>
      <c r="PS234" s="2" t="s">
        <v>132</v>
      </c>
      <c r="PT234" s="2" t="s">
        <v>132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182</v>
      </c>
      <c r="QD234" s="2" t="s">
        <v>129</v>
      </c>
      <c r="QE234" s="2" t="s">
        <v>132</v>
      </c>
      <c r="QF234" s="2" t="s">
        <v>132</v>
      </c>
      <c r="QG234" s="2" t="s">
        <v>142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159</v>
      </c>
      <c r="RB234" s="2" t="s">
        <v>166</v>
      </c>
      <c r="RC234" s="2" t="s">
        <v>132</v>
      </c>
      <c r="RD234" s="2" t="s">
        <v>132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181</v>
      </c>
      <c r="RN234" s="2" t="s">
        <v>129</v>
      </c>
      <c r="RO234" s="2" t="s">
        <v>132</v>
      </c>
      <c r="RP234" s="2" t="s">
        <v>132</v>
      </c>
      <c r="RQ234" s="2" t="s">
        <v>142</v>
      </c>
      <c r="RR234" s="2" t="s">
        <v>183</v>
      </c>
    </row>
    <row r="235">
      <c r="A235" s="2" t="s">
        <v>2986</v>
      </c>
      <c r="B235" s="2" t="s">
        <v>121</v>
      </c>
      <c r="C235" s="2" t="s">
        <v>2850</v>
      </c>
      <c r="D235" s="2" t="s">
        <v>123</v>
      </c>
      <c r="E235" s="2" t="s">
        <v>2746</v>
      </c>
      <c r="F235" s="2" t="s">
        <v>2969</v>
      </c>
      <c r="G235" s="2" t="s">
        <v>2969</v>
      </c>
      <c r="H235" s="2" t="s">
        <v>2969</v>
      </c>
      <c r="I235" s="2" t="s">
        <v>2970</v>
      </c>
      <c r="J235" s="2" t="s">
        <v>2971</v>
      </c>
      <c r="K235" s="2" t="s">
        <v>814</v>
      </c>
      <c r="L235" s="3">
        <v>47.09</v>
      </c>
      <c r="M235" s="3">
        <v>49.44</v>
      </c>
      <c r="N235" s="3">
        <v>98.99</v>
      </c>
      <c r="O235" s="2" t="s">
        <v>129</v>
      </c>
      <c r="P235" s="2" t="s">
        <v>219</v>
      </c>
      <c r="Q235" s="2" t="s">
        <v>131</v>
      </c>
      <c r="R235" s="2" t="s">
        <v>132</v>
      </c>
      <c r="S235" s="2" t="s">
        <v>2987</v>
      </c>
      <c r="T235" s="2" t="s">
        <v>132</v>
      </c>
      <c r="U235" s="2" t="s">
        <v>468</v>
      </c>
      <c r="V235" s="2" t="s">
        <v>815</v>
      </c>
      <c r="W235" s="2" t="s">
        <v>1079</v>
      </c>
      <c r="X235" s="2" t="s">
        <v>132</v>
      </c>
      <c r="Y235" s="2" t="s">
        <v>1665</v>
      </c>
      <c r="Z235" s="4">
        <v>207</v>
      </c>
      <c r="AA235" s="4">
        <f>=ROUNDDOWN(29.5714285714286,0)</f>
      </c>
      <c r="AB235" s="5">
        <v>7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448</v>
      </c>
      <c r="AQ235" s="8">
        <v>24555.42</v>
      </c>
      <c r="AR235" s="4">
        <v>838</v>
      </c>
      <c r="AS235" s="8">
        <v>47043.01</v>
      </c>
      <c r="AT235" s="7">
        <v>-0.4654</v>
      </c>
      <c r="AU235" s="7">
        <v>-0.478</v>
      </c>
      <c r="AV235" s="4">
        <v>448</v>
      </c>
      <c r="AW235" s="8">
        <v>24555.42</v>
      </c>
      <c r="AX235" s="4">
        <v>838</v>
      </c>
      <c r="AY235" s="8">
        <v>47043.01</v>
      </c>
      <c r="AZ235" s="7">
        <v>-0.4654</v>
      </c>
      <c r="BA235" s="7">
        <v>-0.478</v>
      </c>
      <c r="BB235" s="7">
        <v>1</v>
      </c>
      <c r="BC235" s="4" t="s">
        <v>132</v>
      </c>
      <c r="BD235" s="8" t="s">
        <v>132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>
        <v>0.2857</v>
      </c>
      <c r="BJ235" s="4">
        <v>448</v>
      </c>
      <c r="BK235" s="8">
        <v>24555.42</v>
      </c>
      <c r="BL235" s="2" t="s">
        <v>2988</v>
      </c>
      <c r="BM235" s="7">
        <v>1</v>
      </c>
      <c r="BN235" s="7">
        <v>1</v>
      </c>
      <c r="BO235" s="4">
        <v>147</v>
      </c>
      <c r="BP235" s="8">
        <v>8803.83</v>
      </c>
      <c r="BQ235" s="4">
        <v>258</v>
      </c>
      <c r="BR235" s="8">
        <v>14977.93</v>
      </c>
      <c r="BS235" s="7">
        <v>-0.4302</v>
      </c>
      <c r="BT235" s="7">
        <v>-0.4122</v>
      </c>
      <c r="BU235" s="2" t="s">
        <v>140</v>
      </c>
      <c r="BV235" s="2" t="s">
        <v>129</v>
      </c>
      <c r="BW235" s="2" t="s">
        <v>132</v>
      </c>
      <c r="BX235" s="2" t="s">
        <v>1112</v>
      </c>
      <c r="BY235" s="2" t="s">
        <v>142</v>
      </c>
      <c r="BZ235" s="2" t="s">
        <v>132</v>
      </c>
      <c r="CA235" s="4">
        <v>113</v>
      </c>
      <c r="CB235" s="8">
        <v>5133.45</v>
      </c>
      <c r="CC235" s="4">
        <v>196</v>
      </c>
      <c r="CD235" s="8">
        <v>10136.78</v>
      </c>
      <c r="CE235" s="7">
        <v>-0.4235</v>
      </c>
      <c r="CF235" s="7">
        <v>-0.4936</v>
      </c>
      <c r="CG235" s="2" t="s">
        <v>140</v>
      </c>
      <c r="CH235" s="2" t="s">
        <v>129</v>
      </c>
      <c r="CI235" s="2" t="s">
        <v>1667</v>
      </c>
      <c r="CJ235" s="2" t="s">
        <v>957</v>
      </c>
      <c r="CK235" s="2" t="s">
        <v>142</v>
      </c>
      <c r="CL235" s="2" t="s">
        <v>132</v>
      </c>
      <c r="CM235" s="4">
        <v>11</v>
      </c>
      <c r="CN235" s="8">
        <v>673.69</v>
      </c>
      <c r="CO235" s="4">
        <v>36</v>
      </c>
      <c r="CP235" s="8">
        <v>2045.81</v>
      </c>
      <c r="CQ235" s="7">
        <v>-0.6944</v>
      </c>
      <c r="CR235" s="7">
        <v>-0.6707</v>
      </c>
      <c r="CS235" s="2" t="s">
        <v>140</v>
      </c>
      <c r="CT235" s="2" t="s">
        <v>129</v>
      </c>
      <c r="CU235" s="2" t="s">
        <v>1526</v>
      </c>
      <c r="CV235" s="2" t="s">
        <v>2175</v>
      </c>
      <c r="CW235" s="2" t="s">
        <v>142</v>
      </c>
      <c r="CX235" s="2" t="s">
        <v>132</v>
      </c>
      <c r="CY235" s="4">
        <v>51</v>
      </c>
      <c r="CZ235" s="8">
        <v>2773.59</v>
      </c>
      <c r="DA235" s="4">
        <v>84</v>
      </c>
      <c r="DB235" s="8">
        <v>4778.76</v>
      </c>
      <c r="DC235" s="7">
        <v>-0.3929</v>
      </c>
      <c r="DD235" s="7">
        <v>-0.4196</v>
      </c>
      <c r="DE235" s="2" t="s">
        <v>140</v>
      </c>
      <c r="DF235" s="2" t="s">
        <v>129</v>
      </c>
      <c r="DG235" s="2" t="s">
        <v>660</v>
      </c>
      <c r="DH235" s="2" t="s">
        <v>903</v>
      </c>
      <c r="DI235" s="2" t="s">
        <v>142</v>
      </c>
      <c r="DJ235" s="2" t="s">
        <v>132</v>
      </c>
      <c r="DK235" s="4">
        <v>14</v>
      </c>
      <c r="DL235" s="8">
        <v>772.66</v>
      </c>
      <c r="DM235" s="4">
        <v>73</v>
      </c>
      <c r="DN235" s="8">
        <v>4028.87</v>
      </c>
      <c r="DO235" s="7">
        <v>-0.8082</v>
      </c>
      <c r="DP235" s="7">
        <v>-0.8082</v>
      </c>
      <c r="DQ235" s="2" t="s">
        <v>140</v>
      </c>
      <c r="DR235" s="2" t="s">
        <v>129</v>
      </c>
      <c r="DS235" s="2" t="s">
        <v>1287</v>
      </c>
      <c r="DT235" s="2" t="s">
        <v>1698</v>
      </c>
      <c r="DU235" s="2" t="s">
        <v>142</v>
      </c>
      <c r="DV235" s="2" t="s">
        <v>132</v>
      </c>
      <c r="DW235" s="4">
        <v>59</v>
      </c>
      <c r="DX235" s="8">
        <v>3450.32</v>
      </c>
      <c r="DY235" s="4">
        <v>76</v>
      </c>
      <c r="DZ235" s="8">
        <v>4444.48</v>
      </c>
      <c r="EA235" s="7">
        <v>-0.2237</v>
      </c>
      <c r="EB235" s="7">
        <v>-0.2237</v>
      </c>
      <c r="EC235" s="2" t="s">
        <v>140</v>
      </c>
      <c r="ED235" s="2" t="s">
        <v>129</v>
      </c>
      <c r="EE235" s="2" t="s">
        <v>1671</v>
      </c>
      <c r="EF235" s="2" t="s">
        <v>2989</v>
      </c>
      <c r="EG235" s="2" t="s">
        <v>142</v>
      </c>
      <c r="EH235" s="2" t="s">
        <v>132</v>
      </c>
      <c r="EI235" s="4">
        <v>9</v>
      </c>
      <c r="EJ235" s="8">
        <v>526.32</v>
      </c>
      <c r="EK235" s="4">
        <v>11</v>
      </c>
      <c r="EL235" s="8">
        <v>643.28</v>
      </c>
      <c r="EM235" s="7">
        <v>-0.1818</v>
      </c>
      <c r="EN235" s="7">
        <v>-0.1818</v>
      </c>
      <c r="EO235" s="2" t="s">
        <v>140</v>
      </c>
      <c r="EP235" s="2" t="s">
        <v>129</v>
      </c>
      <c r="EQ235" s="2" t="s">
        <v>1122</v>
      </c>
      <c r="ER235" s="2" t="s">
        <v>1126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166</v>
      </c>
      <c r="FC235" s="2" t="s">
        <v>2975</v>
      </c>
      <c r="FD235" s="2" t="s">
        <v>2990</v>
      </c>
      <c r="FE235" s="2" t="s">
        <v>142</v>
      </c>
      <c r="FF235" s="2" t="s">
        <v>132</v>
      </c>
      <c r="FG235" s="4">
        <v>1</v>
      </c>
      <c r="FH235" s="8">
        <v>49.44</v>
      </c>
      <c r="FI235" s="4">
        <v>1</v>
      </c>
      <c r="FJ235" s="8">
        <v>54.94</v>
      </c>
      <c r="FK235" s="7"/>
      <c r="FL235" s="7">
        <v>-0.1001</v>
      </c>
      <c r="FM235" s="2" t="s">
        <v>140</v>
      </c>
      <c r="FN235" s="2" t="s">
        <v>129</v>
      </c>
      <c r="FO235" s="2" t="s">
        <v>329</v>
      </c>
      <c r="FP235" s="2" t="s">
        <v>828</v>
      </c>
      <c r="FQ235" s="2" t="s">
        <v>142</v>
      </c>
      <c r="FR235" s="2" t="s">
        <v>132</v>
      </c>
      <c r="FS235" s="4">
        <v>2</v>
      </c>
      <c r="FT235" s="8">
        <v>106.8</v>
      </c>
      <c r="FU235" s="4"/>
      <c r="FV235" s="8"/>
      <c r="FW235" s="7"/>
      <c r="FX235" s="7"/>
      <c r="FY235" s="2" t="s">
        <v>140</v>
      </c>
      <c r="FZ235" s="2" t="s">
        <v>129</v>
      </c>
      <c r="GA235" s="2" t="s">
        <v>157</v>
      </c>
      <c r="GB235" s="2" t="s">
        <v>2991</v>
      </c>
      <c r="GC235" s="2" t="s">
        <v>142</v>
      </c>
      <c r="GD235" s="2" t="s">
        <v>132</v>
      </c>
      <c r="GE235" s="4">
        <v>3</v>
      </c>
      <c r="GF235" s="8">
        <v>170.67</v>
      </c>
      <c r="GG235" s="4">
        <v>8</v>
      </c>
      <c r="GH235" s="8">
        <v>455.12</v>
      </c>
      <c r="GI235" s="7">
        <v>-0.625</v>
      </c>
      <c r="GJ235" s="7">
        <v>-0.625</v>
      </c>
      <c r="GK235" s="2" t="s">
        <v>140</v>
      </c>
      <c r="GL235" s="2" t="s">
        <v>129</v>
      </c>
      <c r="GM235" s="2" t="s">
        <v>1423</v>
      </c>
      <c r="GN235" s="2" t="s">
        <v>1986</v>
      </c>
      <c r="GO235" s="2" t="s">
        <v>142</v>
      </c>
      <c r="GP235" s="2" t="s">
        <v>132</v>
      </c>
      <c r="GQ235" s="4">
        <v>15</v>
      </c>
      <c r="GR235" s="8">
        <v>785.6</v>
      </c>
      <c r="GS235" s="4">
        <v>2</v>
      </c>
      <c r="GT235" s="8">
        <v>109.88</v>
      </c>
      <c r="GU235" s="7">
        <v>6.5</v>
      </c>
      <c r="GV235" s="7">
        <v>6.1496</v>
      </c>
      <c r="GW235" s="2" t="s">
        <v>140</v>
      </c>
      <c r="GX235" s="2" t="s">
        <v>129</v>
      </c>
      <c r="GY235" s="2" t="s">
        <v>334</v>
      </c>
      <c r="GZ235" s="2" t="s">
        <v>358</v>
      </c>
      <c r="HA235" s="2" t="s">
        <v>142</v>
      </c>
      <c r="HB235" s="2" t="s">
        <v>132</v>
      </c>
      <c r="HC235" s="4">
        <v>6</v>
      </c>
      <c r="HD235" s="8">
        <v>336.37</v>
      </c>
      <c r="HE235" s="4">
        <v>33</v>
      </c>
      <c r="HF235" s="8">
        <v>1877.37</v>
      </c>
      <c r="HG235" s="7">
        <v>-0.8182</v>
      </c>
      <c r="HH235" s="7">
        <v>-0.8208</v>
      </c>
      <c r="HI235" s="2" t="s">
        <v>140</v>
      </c>
      <c r="HJ235" s="2" t="s">
        <v>129</v>
      </c>
      <c r="HK235" s="2" t="s">
        <v>1481</v>
      </c>
      <c r="HL235" s="2" t="s">
        <v>2648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129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181</v>
      </c>
      <c r="IH235" s="2" t="s">
        <v>129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>
        <v>10</v>
      </c>
      <c r="IN235" s="8">
        <v>575.51</v>
      </c>
      <c r="IO235" s="4">
        <v>13</v>
      </c>
      <c r="IP235" s="8">
        <v>771.29</v>
      </c>
      <c r="IQ235" s="7">
        <v>-0.2308</v>
      </c>
      <c r="IR235" s="7">
        <v>-0.2538</v>
      </c>
      <c r="IS235" s="2" t="s">
        <v>140</v>
      </c>
      <c r="IT235" s="2" t="s">
        <v>129</v>
      </c>
      <c r="IU235" s="2" t="s">
        <v>1130</v>
      </c>
      <c r="IV235" s="2" t="s">
        <v>172</v>
      </c>
      <c r="IW235" s="2" t="s">
        <v>142</v>
      </c>
      <c r="IX235" s="2" t="s">
        <v>132</v>
      </c>
      <c r="IY235" s="4">
        <v>5</v>
      </c>
      <c r="IZ235" s="8">
        <v>288.4</v>
      </c>
      <c r="JA235" s="4">
        <v>18</v>
      </c>
      <c r="JB235" s="8">
        <v>1038.24</v>
      </c>
      <c r="JC235" s="7">
        <v>-0.7222</v>
      </c>
      <c r="JD235" s="7">
        <v>-0.7222</v>
      </c>
      <c r="JE235" s="2" t="s">
        <v>140</v>
      </c>
      <c r="JF235" s="2" t="s">
        <v>129</v>
      </c>
      <c r="JG235" s="2" t="s">
        <v>2041</v>
      </c>
      <c r="JH235" s="2" t="s">
        <v>2992</v>
      </c>
      <c r="JI235" s="2" t="s">
        <v>142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171</v>
      </c>
      <c r="JR235" s="2" t="s">
        <v>129</v>
      </c>
      <c r="JS235" s="2" t="s">
        <v>341</v>
      </c>
      <c r="JT235" s="2" t="s">
        <v>632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140</v>
      </c>
      <c r="KD235" s="2" t="s">
        <v>129</v>
      </c>
      <c r="KE235" s="2" t="s">
        <v>1526</v>
      </c>
      <c r="KF235" s="2" t="s">
        <v>1288</v>
      </c>
      <c r="KG235" s="2" t="s">
        <v>142</v>
      </c>
      <c r="KH235" s="2" t="s">
        <v>132</v>
      </c>
      <c r="KI235" s="4">
        <v>1</v>
      </c>
      <c r="KJ235" s="8">
        <v>59.33</v>
      </c>
      <c r="KK235" s="4"/>
      <c r="KL235" s="8"/>
      <c r="KM235" s="7"/>
      <c r="KN235" s="7"/>
      <c r="KO235" s="2" t="s">
        <v>140</v>
      </c>
      <c r="KP235" s="2" t="s">
        <v>166</v>
      </c>
      <c r="KQ235" s="2" t="s">
        <v>175</v>
      </c>
      <c r="KR235" s="2" t="s">
        <v>482</v>
      </c>
      <c r="KS235" s="2" t="s">
        <v>142</v>
      </c>
      <c r="KT235" s="2" t="s">
        <v>132</v>
      </c>
      <c r="KU235" s="4"/>
      <c r="KV235" s="8"/>
      <c r="KW235" s="4">
        <v>29</v>
      </c>
      <c r="KX235" s="8">
        <v>1680.26</v>
      </c>
      <c r="KY235" s="7">
        <v>-1</v>
      </c>
      <c r="KZ235" s="7">
        <v>-1</v>
      </c>
      <c r="LA235" s="2" t="s">
        <v>140</v>
      </c>
      <c r="LB235" s="2" t="s">
        <v>177</v>
      </c>
      <c r="LC235" s="2" t="s">
        <v>1677</v>
      </c>
      <c r="LD235" s="2" t="s">
        <v>2993</v>
      </c>
      <c r="LE235" s="2" t="s">
        <v>142</v>
      </c>
      <c r="LF235" s="2" t="s">
        <v>132</v>
      </c>
      <c r="LG235" s="4">
        <v>1</v>
      </c>
      <c r="LH235" s="8">
        <v>49.44</v>
      </c>
      <c r="LI235" s="4"/>
      <c r="LJ235" s="8"/>
      <c r="LK235" s="7"/>
      <c r="LL235" s="7"/>
      <c r="LM235" s="2" t="s">
        <v>140</v>
      </c>
      <c r="LN235" s="2" t="s">
        <v>129</v>
      </c>
      <c r="LO235" s="2" t="s">
        <v>1151</v>
      </c>
      <c r="LP235" s="2" t="s">
        <v>1221</v>
      </c>
      <c r="LQ235" s="2" t="s">
        <v>142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159</v>
      </c>
      <c r="ML235" s="2" t="s">
        <v>129</v>
      </c>
      <c r="MM235" s="2" t="s">
        <v>132</v>
      </c>
      <c r="MN235" s="2" t="s">
        <v>132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140</v>
      </c>
      <c r="MX235" s="2" t="s">
        <v>129</v>
      </c>
      <c r="MY235" s="2" t="s">
        <v>179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178</v>
      </c>
      <c r="NV235" s="2" t="s">
        <v>129</v>
      </c>
      <c r="NW235" s="2" t="s">
        <v>132</v>
      </c>
      <c r="NX235" s="2" t="s">
        <v>132</v>
      </c>
      <c r="NY235" s="2" t="s">
        <v>142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178</v>
      </c>
      <c r="OH235" s="2" t="s">
        <v>129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178</v>
      </c>
      <c r="PF235" s="2" t="s">
        <v>129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178</v>
      </c>
      <c r="PR235" s="2" t="s">
        <v>166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182</v>
      </c>
      <c r="QD235" s="2" t="s">
        <v>129</v>
      </c>
      <c r="QE235" s="2" t="s">
        <v>132</v>
      </c>
      <c r="QF235" s="2" t="s">
        <v>132</v>
      </c>
      <c r="QG235" s="2" t="s">
        <v>142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140</v>
      </c>
      <c r="RB235" s="2" t="s">
        <v>166</v>
      </c>
      <c r="RC235" s="2" t="s">
        <v>1140</v>
      </c>
      <c r="RD235" s="2" t="s">
        <v>2007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181</v>
      </c>
      <c r="RN235" s="2" t="s">
        <v>166</v>
      </c>
      <c r="RO235" s="2" t="s">
        <v>132</v>
      </c>
      <c r="RP235" s="2" t="s">
        <v>132</v>
      </c>
      <c r="RQ235" s="2" t="s">
        <v>142</v>
      </c>
      <c r="RR235" s="2" t="s">
        <v>183</v>
      </c>
    </row>
    <row r="236">
      <c r="A236" s="2" t="s">
        <v>2994</v>
      </c>
      <c r="B236" s="2" t="s">
        <v>121</v>
      </c>
      <c r="C236" s="2" t="s">
        <v>2850</v>
      </c>
      <c r="D236" s="2" t="s">
        <v>123</v>
      </c>
      <c r="E236" s="2" t="s">
        <v>1004</v>
      </c>
      <c r="F236" s="2" t="s">
        <v>2969</v>
      </c>
      <c r="G236" s="2" t="s">
        <v>2969</v>
      </c>
      <c r="H236" s="2" t="s">
        <v>2969</v>
      </c>
      <c r="I236" s="2" t="s">
        <v>2995</v>
      </c>
      <c r="J236" s="2" t="s">
        <v>2931</v>
      </c>
      <c r="K236" s="2" t="s">
        <v>1078</v>
      </c>
      <c r="L236" s="3">
        <v>93.25</v>
      </c>
      <c r="M236" s="3">
        <v>97.91</v>
      </c>
      <c r="N236" s="3">
        <v>206.99</v>
      </c>
      <c r="O236" s="2" t="s">
        <v>129</v>
      </c>
      <c r="P236" s="2" t="s">
        <v>219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315</v>
      </c>
      <c r="V236" s="2" t="s">
        <v>815</v>
      </c>
      <c r="W236" s="2" t="s">
        <v>1079</v>
      </c>
      <c r="X236" s="2" t="s">
        <v>247</v>
      </c>
      <c r="Y236" s="2" t="s">
        <v>258</v>
      </c>
      <c r="Z236" s="4">
        <v>124</v>
      </c>
      <c r="AA236" s="4">
        <f>=ROUNDDOWN(20.6666666666667,0)</f>
      </c>
      <c r="AB236" s="5">
        <v>6</v>
      </c>
      <c r="AC236" s="2" t="s">
        <v>1011</v>
      </c>
      <c r="AD236" s="4">
        <v>100</v>
      </c>
      <c r="AE236" s="4">
        <v>100</v>
      </c>
      <c r="AF236" s="6">
        <v>63</v>
      </c>
      <c r="AG236" s="6">
        <v>46</v>
      </c>
      <c r="AH236" s="7">
        <v>0.9644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285</v>
      </c>
      <c r="AQ236" s="8">
        <v>31991.94</v>
      </c>
      <c r="AR236" s="4">
        <v>93</v>
      </c>
      <c r="AS236" s="8">
        <v>11228.59</v>
      </c>
      <c r="AT236" s="7">
        <v>2.0645</v>
      </c>
      <c r="AU236" s="7">
        <v>1.8492</v>
      </c>
      <c r="AV236" s="4">
        <v>285</v>
      </c>
      <c r="AW236" s="8">
        <v>31991.94</v>
      </c>
      <c r="AX236" s="4">
        <v>93</v>
      </c>
      <c r="AY236" s="8">
        <v>11228.59</v>
      </c>
      <c r="AZ236" s="7">
        <v>2.0645</v>
      </c>
      <c r="BA236" s="7">
        <v>1.8492</v>
      </c>
      <c r="BB236" s="7">
        <v>1</v>
      </c>
      <c r="BC236" s="4">
        <v>295</v>
      </c>
      <c r="BD236" s="8">
        <v>32926.21</v>
      </c>
      <c r="BE236" s="4">
        <v>93</v>
      </c>
      <c r="BF236" s="8">
        <v>11228.59</v>
      </c>
      <c r="BG236" s="7">
        <v>2.172</v>
      </c>
      <c r="BH236" s="7">
        <v>1.9324</v>
      </c>
      <c r="BI236" s="7">
        <v>0.9716</v>
      </c>
      <c r="BJ236" s="4">
        <v>285</v>
      </c>
      <c r="BK236" s="8">
        <v>31991.94</v>
      </c>
      <c r="BL236" s="2" t="s">
        <v>2996</v>
      </c>
      <c r="BM236" s="7">
        <v>1</v>
      </c>
      <c r="BN236" s="7">
        <v>1</v>
      </c>
      <c r="BO236" s="4">
        <v>38</v>
      </c>
      <c r="BP236" s="8">
        <v>4794.46</v>
      </c>
      <c r="BQ236" s="4">
        <v>12</v>
      </c>
      <c r="BR236" s="8">
        <v>1514.04</v>
      </c>
      <c r="BS236" s="7">
        <v>2.1667</v>
      </c>
      <c r="BT236" s="7">
        <v>2.1667</v>
      </c>
      <c r="BU236" s="2" t="s">
        <v>140</v>
      </c>
      <c r="BV236" s="2" t="s">
        <v>129</v>
      </c>
      <c r="BW236" s="2" t="s">
        <v>132</v>
      </c>
      <c r="BX236" s="2" t="s">
        <v>132</v>
      </c>
      <c r="BY236" s="2" t="s">
        <v>142</v>
      </c>
      <c r="BZ236" s="2" t="s">
        <v>132</v>
      </c>
      <c r="CA236" s="4">
        <v>89</v>
      </c>
      <c r="CB236" s="8">
        <v>8749.92</v>
      </c>
      <c r="CC236" s="4">
        <v>27</v>
      </c>
      <c r="CD236" s="8">
        <v>2989.44</v>
      </c>
      <c r="CE236" s="7">
        <v>2.2963</v>
      </c>
      <c r="CF236" s="7">
        <v>1.9269</v>
      </c>
      <c r="CG236" s="2" t="s">
        <v>140</v>
      </c>
      <c r="CH236" s="2" t="s">
        <v>129</v>
      </c>
      <c r="CI236" s="2" t="s">
        <v>1469</v>
      </c>
      <c r="CJ236" s="2" t="s">
        <v>234</v>
      </c>
      <c r="CK236" s="2" t="s">
        <v>142</v>
      </c>
      <c r="CL236" s="2" t="s">
        <v>132</v>
      </c>
      <c r="CM236" s="4">
        <v>29</v>
      </c>
      <c r="CN236" s="8">
        <v>3308.4</v>
      </c>
      <c r="CO236" s="4">
        <v>13</v>
      </c>
      <c r="CP236" s="8">
        <v>1605.66</v>
      </c>
      <c r="CQ236" s="7">
        <v>1.2308</v>
      </c>
      <c r="CR236" s="7">
        <v>1.0605</v>
      </c>
      <c r="CS236" s="2" t="s">
        <v>140</v>
      </c>
      <c r="CT236" s="2" t="s">
        <v>129</v>
      </c>
      <c r="CU236" s="2" t="s">
        <v>258</v>
      </c>
      <c r="CV236" s="2" t="s">
        <v>358</v>
      </c>
      <c r="CW236" s="2" t="s">
        <v>142</v>
      </c>
      <c r="CX236" s="2" t="s">
        <v>132</v>
      </c>
      <c r="CY236" s="4">
        <v>63</v>
      </c>
      <c r="CZ236" s="8">
        <v>7293.78</v>
      </c>
      <c r="DA236" s="4">
        <v>2</v>
      </c>
      <c r="DB236" s="8">
        <v>241.92</v>
      </c>
      <c r="DC236" s="7">
        <v>30.5</v>
      </c>
      <c r="DD236" s="7">
        <v>29.1496</v>
      </c>
      <c r="DE236" s="2" t="s">
        <v>140</v>
      </c>
      <c r="DF236" s="2" t="s">
        <v>129</v>
      </c>
      <c r="DG236" s="2" t="s">
        <v>353</v>
      </c>
      <c r="DH236" s="2" t="s">
        <v>492</v>
      </c>
      <c r="DI236" s="2" t="s">
        <v>142</v>
      </c>
      <c r="DJ236" s="2" t="s">
        <v>132</v>
      </c>
      <c r="DK236" s="4">
        <v>6</v>
      </c>
      <c r="DL236" s="8">
        <v>722.52</v>
      </c>
      <c r="DM236" s="4">
        <v>8</v>
      </c>
      <c r="DN236" s="8">
        <v>1032.16</v>
      </c>
      <c r="DO236" s="7">
        <v>-0.25</v>
      </c>
      <c r="DP236" s="7">
        <v>-0.3</v>
      </c>
      <c r="DQ236" s="2" t="s">
        <v>140</v>
      </c>
      <c r="DR236" s="2" t="s">
        <v>129</v>
      </c>
      <c r="DS236" s="2" t="s">
        <v>358</v>
      </c>
      <c r="DT236" s="2" t="s">
        <v>1814</v>
      </c>
      <c r="DU236" s="2" t="s">
        <v>142</v>
      </c>
      <c r="DV236" s="2" t="s">
        <v>132</v>
      </c>
      <c r="DW236" s="4">
        <v>2</v>
      </c>
      <c r="DX236" s="8">
        <v>253.44</v>
      </c>
      <c r="DY236" s="4">
        <v>4</v>
      </c>
      <c r="DZ236" s="8">
        <v>506.88</v>
      </c>
      <c r="EA236" s="7">
        <v>-0.5</v>
      </c>
      <c r="EB236" s="7">
        <v>-0.5</v>
      </c>
      <c r="EC236" s="2" t="s">
        <v>140</v>
      </c>
      <c r="ED236" s="2" t="s">
        <v>129</v>
      </c>
      <c r="EE236" s="2" t="s">
        <v>367</v>
      </c>
      <c r="EF236" s="2" t="s">
        <v>429</v>
      </c>
      <c r="EG236" s="2" t="s">
        <v>142</v>
      </c>
      <c r="EH236" s="2" t="s">
        <v>132</v>
      </c>
      <c r="EI236" s="4">
        <v>1</v>
      </c>
      <c r="EJ236" s="8">
        <v>129.02</v>
      </c>
      <c r="EK236" s="4"/>
      <c r="EL236" s="8"/>
      <c r="EM236" s="7"/>
      <c r="EN236" s="7"/>
      <c r="EO236" s="2" t="s">
        <v>140</v>
      </c>
      <c r="EP236" s="2" t="s">
        <v>129</v>
      </c>
      <c r="EQ236" s="2" t="s">
        <v>375</v>
      </c>
      <c r="ER236" s="2" t="s">
        <v>2680</v>
      </c>
      <c r="ES236" s="2" t="s">
        <v>142</v>
      </c>
      <c r="ET236" s="2" t="s">
        <v>132</v>
      </c>
      <c r="EU236" s="4">
        <v>18</v>
      </c>
      <c r="EV236" s="8">
        <v>2177.28</v>
      </c>
      <c r="EW236" s="4">
        <v>4</v>
      </c>
      <c r="EX236" s="8">
        <v>483.84</v>
      </c>
      <c r="EY236" s="7">
        <v>3.5</v>
      </c>
      <c r="EZ236" s="7">
        <v>3.5</v>
      </c>
      <c r="FA236" s="2" t="s">
        <v>140</v>
      </c>
      <c r="FB236" s="2" t="s">
        <v>129</v>
      </c>
      <c r="FC236" s="2" t="s">
        <v>237</v>
      </c>
      <c r="FD236" s="2" t="s">
        <v>1476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140</v>
      </c>
      <c r="FN236" s="2" t="s">
        <v>129</v>
      </c>
      <c r="FO236" s="2" t="s">
        <v>156</v>
      </c>
      <c r="FP236" s="2" t="s">
        <v>132</v>
      </c>
      <c r="FQ236" s="2" t="s">
        <v>142</v>
      </c>
      <c r="FR236" s="2" t="s">
        <v>132</v>
      </c>
      <c r="FS236" s="4">
        <v>5</v>
      </c>
      <c r="FT236" s="8">
        <v>566.07</v>
      </c>
      <c r="FU236" s="4"/>
      <c r="FV236" s="8"/>
      <c r="FW236" s="7"/>
      <c r="FX236" s="7"/>
      <c r="FY236" s="2" t="s">
        <v>140</v>
      </c>
      <c r="FZ236" s="2" t="s">
        <v>129</v>
      </c>
      <c r="GA236" s="2" t="s">
        <v>157</v>
      </c>
      <c r="GB236" s="2" t="s">
        <v>1218</v>
      </c>
      <c r="GC236" s="2" t="s">
        <v>142</v>
      </c>
      <c r="GD236" s="2" t="s">
        <v>132</v>
      </c>
      <c r="GE236" s="4">
        <v>15</v>
      </c>
      <c r="GF236" s="8">
        <v>1681.3</v>
      </c>
      <c r="GG236" s="4">
        <v>10</v>
      </c>
      <c r="GH236" s="8">
        <v>1209.6</v>
      </c>
      <c r="GI236" s="7">
        <v>0.5</v>
      </c>
      <c r="GJ236" s="7">
        <v>0.39</v>
      </c>
      <c r="GK236" s="2" t="s">
        <v>140</v>
      </c>
      <c r="GL236" s="2" t="s">
        <v>129</v>
      </c>
      <c r="GM236" s="2" t="s">
        <v>380</v>
      </c>
      <c r="GN236" s="2" t="s">
        <v>489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129</v>
      </c>
      <c r="GY236" s="2" t="s">
        <v>2997</v>
      </c>
      <c r="GZ236" s="2" t="s">
        <v>132</v>
      </c>
      <c r="HA236" s="2" t="s">
        <v>142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140</v>
      </c>
      <c r="HJ236" s="2" t="s">
        <v>129</v>
      </c>
      <c r="HK236" s="2" t="s">
        <v>382</v>
      </c>
      <c r="HL236" s="2" t="s">
        <v>2998</v>
      </c>
      <c r="HM236" s="2" t="s">
        <v>142</v>
      </c>
      <c r="HN236" s="2" t="s">
        <v>132</v>
      </c>
      <c r="HO236" s="4">
        <v>4</v>
      </c>
      <c r="HP236" s="8">
        <v>441.66</v>
      </c>
      <c r="HQ236" s="4"/>
      <c r="HR236" s="8"/>
      <c r="HS236" s="7"/>
      <c r="HT236" s="7"/>
      <c r="HU236" s="2" t="s">
        <v>140</v>
      </c>
      <c r="HV236" s="2" t="s">
        <v>129</v>
      </c>
      <c r="HW236" s="2" t="s">
        <v>383</v>
      </c>
      <c r="HX236" s="2" t="s">
        <v>455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181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>
        <v>9</v>
      </c>
      <c r="IN236" s="8">
        <v>1063.71</v>
      </c>
      <c r="IO236" s="4">
        <v>1</v>
      </c>
      <c r="IP236" s="8">
        <v>124.41</v>
      </c>
      <c r="IQ236" s="7">
        <v>8</v>
      </c>
      <c r="IR236" s="7">
        <v>7.55</v>
      </c>
      <c r="IS236" s="2" t="s">
        <v>140</v>
      </c>
      <c r="IT236" s="2" t="s">
        <v>129</v>
      </c>
      <c r="IU236" s="2" t="s">
        <v>208</v>
      </c>
      <c r="IV236" s="2" t="s">
        <v>1400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159</v>
      </c>
      <c r="JF236" s="2" t="s">
        <v>129</v>
      </c>
      <c r="JG236" s="2" t="s">
        <v>132</v>
      </c>
      <c r="JH236" s="2" t="s">
        <v>132</v>
      </c>
      <c r="JI236" s="2" t="s">
        <v>142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140</v>
      </c>
      <c r="JR236" s="2" t="s">
        <v>129</v>
      </c>
      <c r="JS236" s="2" t="s">
        <v>766</v>
      </c>
      <c r="JT236" s="2" t="s">
        <v>2999</v>
      </c>
      <c r="JU236" s="2" t="s">
        <v>142</v>
      </c>
      <c r="JV236" s="2" t="s">
        <v>132</v>
      </c>
      <c r="JW236" s="4">
        <v>1</v>
      </c>
      <c r="JX236" s="8">
        <v>206.99</v>
      </c>
      <c r="JY236" s="4"/>
      <c r="JZ236" s="8"/>
      <c r="KA236" s="7"/>
      <c r="KB236" s="7"/>
      <c r="KC236" s="2" t="s">
        <v>140</v>
      </c>
      <c r="KD236" s="2" t="s">
        <v>129</v>
      </c>
      <c r="KE236" s="2" t="s">
        <v>367</v>
      </c>
      <c r="KF236" s="2" t="s">
        <v>1895</v>
      </c>
      <c r="KG236" s="2" t="s">
        <v>142</v>
      </c>
      <c r="KH236" s="2" t="s">
        <v>132</v>
      </c>
      <c r="KI236" s="4">
        <v>5</v>
      </c>
      <c r="KJ236" s="8">
        <v>603.39</v>
      </c>
      <c r="KK236" s="4"/>
      <c r="KL236" s="8"/>
      <c r="KM236" s="7"/>
      <c r="KN236" s="7"/>
      <c r="KO236" s="2" t="s">
        <v>140</v>
      </c>
      <c r="KP236" s="2" t="s">
        <v>166</v>
      </c>
      <c r="KQ236" s="2" t="s">
        <v>302</v>
      </c>
      <c r="KR236" s="2" t="s">
        <v>848</v>
      </c>
      <c r="KS236" s="2" t="s">
        <v>142</v>
      </c>
      <c r="KT236" s="2" t="s">
        <v>132</v>
      </c>
      <c r="KU236" s="4"/>
      <c r="KV236" s="8"/>
      <c r="KW236" s="4">
        <v>12</v>
      </c>
      <c r="KX236" s="8">
        <v>1520.64</v>
      </c>
      <c r="KY236" s="7">
        <v>-1</v>
      </c>
      <c r="KZ236" s="7">
        <v>-1</v>
      </c>
      <c r="LA236" s="2" t="s">
        <v>140</v>
      </c>
      <c r="LB236" s="2" t="s">
        <v>177</v>
      </c>
      <c r="LC236" s="2" t="s">
        <v>388</v>
      </c>
      <c r="LD236" s="2" t="s">
        <v>665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178</v>
      </c>
      <c r="LN236" s="2" t="s">
        <v>129</v>
      </c>
      <c r="LO236" s="2" t="s">
        <v>132</v>
      </c>
      <c r="LP236" s="2" t="s">
        <v>132</v>
      </c>
      <c r="LQ236" s="2" t="s">
        <v>142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178</v>
      </c>
      <c r="LZ236" s="2" t="s">
        <v>166</v>
      </c>
      <c r="MA236" s="2" t="s">
        <v>132</v>
      </c>
      <c r="MB236" s="2" t="s">
        <v>132</v>
      </c>
      <c r="MC236" s="2" t="s">
        <v>142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159</v>
      </c>
      <c r="ML236" s="2" t="s">
        <v>129</v>
      </c>
      <c r="MM236" s="2" t="s">
        <v>132</v>
      </c>
      <c r="MN236" s="2" t="s">
        <v>132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140</v>
      </c>
      <c r="MX236" s="2" t="s">
        <v>129</v>
      </c>
      <c r="MY236" s="2" t="s">
        <v>179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178</v>
      </c>
      <c r="NV236" s="2" t="s">
        <v>129</v>
      </c>
      <c r="NW236" s="2" t="s">
        <v>132</v>
      </c>
      <c r="NX236" s="2" t="s">
        <v>132</v>
      </c>
      <c r="NY236" s="2" t="s">
        <v>142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178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181</v>
      </c>
      <c r="OT236" s="2" t="s">
        <v>129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178</v>
      </c>
      <c r="PF236" s="2" t="s">
        <v>129</v>
      </c>
      <c r="PG236" s="2" t="s">
        <v>132</v>
      </c>
      <c r="PH236" s="2" t="s">
        <v>132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132</v>
      </c>
      <c r="PR236" s="2" t="s">
        <v>132</v>
      </c>
      <c r="PS236" s="2" t="s">
        <v>132</v>
      </c>
      <c r="PT236" s="2" t="s">
        <v>132</v>
      </c>
      <c r="PU236" s="2" t="s">
        <v>132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182</v>
      </c>
      <c r="QD236" s="2" t="s">
        <v>129</v>
      </c>
      <c r="QE236" s="2" t="s">
        <v>132</v>
      </c>
      <c r="QF236" s="2" t="s">
        <v>132</v>
      </c>
      <c r="QG236" s="2" t="s">
        <v>142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178</v>
      </c>
      <c r="QP236" s="2" t="s">
        <v>129</v>
      </c>
      <c r="QQ236" s="2" t="s">
        <v>132</v>
      </c>
      <c r="QR236" s="2" t="s">
        <v>132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132</v>
      </c>
      <c r="RB236" s="2" t="s">
        <v>132</v>
      </c>
      <c r="RC236" s="2" t="s">
        <v>132</v>
      </c>
      <c r="RD236" s="2" t="s">
        <v>132</v>
      </c>
      <c r="RE236" s="2" t="s">
        <v>132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181</v>
      </c>
      <c r="RN236" s="2" t="s">
        <v>129</v>
      </c>
      <c r="RO236" s="2" t="s">
        <v>132</v>
      </c>
      <c r="RP236" s="2" t="s">
        <v>132</v>
      </c>
      <c r="RQ236" s="2" t="s">
        <v>142</v>
      </c>
      <c r="RR236" s="2" t="s">
        <v>183</v>
      </c>
    </row>
    <row r="237">
      <c r="A237" s="2" t="s">
        <v>3000</v>
      </c>
      <c r="B237" s="2" t="s">
        <v>121</v>
      </c>
      <c r="C237" s="2" t="s">
        <v>2850</v>
      </c>
      <c r="D237" s="2" t="s">
        <v>123</v>
      </c>
      <c r="E237" s="2" t="s">
        <v>1004</v>
      </c>
      <c r="F237" s="2" t="s">
        <v>2969</v>
      </c>
      <c r="G237" s="2" t="s">
        <v>2969</v>
      </c>
      <c r="H237" s="2" t="s">
        <v>2969</v>
      </c>
      <c r="I237" s="2" t="s">
        <v>2995</v>
      </c>
      <c r="J237" s="2" t="s">
        <v>2931</v>
      </c>
      <c r="K237" s="2" t="s">
        <v>814</v>
      </c>
      <c r="L237" s="3">
        <v>93.25</v>
      </c>
      <c r="M237" s="3">
        <v>97.91</v>
      </c>
      <c r="N237" s="3">
        <v>206.99</v>
      </c>
      <c r="O237" s="2" t="s">
        <v>129</v>
      </c>
      <c r="P237" s="2" t="s">
        <v>348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315</v>
      </c>
      <c r="V237" s="2" t="s">
        <v>1069</v>
      </c>
      <c r="W237" s="2" t="s">
        <v>1079</v>
      </c>
      <c r="X237" s="2" t="s">
        <v>247</v>
      </c>
      <c r="Y237" s="2" t="s">
        <v>2372</v>
      </c>
      <c r="Z237" s="4">
        <v>66</v>
      </c>
      <c r="AA237" s="4">
        <f>=ROUNDDOWN(33,0)</f>
      </c>
      <c r="AB237" s="5">
        <v>2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9</v>
      </c>
      <c r="AQ237" s="8">
        <v>842.11</v>
      </c>
      <c r="AR237" s="4"/>
      <c r="AS237" s="8"/>
      <c r="AT237" s="7"/>
      <c r="AU237" s="7"/>
      <c r="AV237" s="4">
        <v>9</v>
      </c>
      <c r="AW237" s="8">
        <v>842.11</v>
      </c>
      <c r="AX237" s="4"/>
      <c r="AY237" s="8"/>
      <c r="AZ237" s="7"/>
      <c r="BA237" s="7"/>
      <c r="BB237" s="7">
        <v>1</v>
      </c>
      <c r="BC237" s="4" t="s">
        <v>132</v>
      </c>
      <c r="BD237" s="8" t="s">
        <v>132</v>
      </c>
      <c r="BE237" s="4" t="s">
        <v>132</v>
      </c>
      <c r="BF237" s="8" t="s">
        <v>132</v>
      </c>
      <c r="BG237" s="7" t="s">
        <v>132</v>
      </c>
      <c r="BH237" s="7" t="s">
        <v>132</v>
      </c>
      <c r="BI237" s="7">
        <v>0.0256</v>
      </c>
      <c r="BJ237" s="4">
        <v>9</v>
      </c>
      <c r="BK237" s="8">
        <v>842.11</v>
      </c>
      <c r="BL237" s="2" t="s">
        <v>3001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140</v>
      </c>
      <c r="BV237" s="2" t="s">
        <v>129</v>
      </c>
      <c r="BW237" s="2" t="s">
        <v>132</v>
      </c>
      <c r="BX237" s="2" t="s">
        <v>1607</v>
      </c>
      <c r="BY237" s="2" t="s">
        <v>142</v>
      </c>
      <c r="BZ237" s="2" t="s">
        <v>132</v>
      </c>
      <c r="CA237" s="4">
        <v>7</v>
      </c>
      <c r="CB237" s="8">
        <v>617.48</v>
      </c>
      <c r="CC237" s="4"/>
      <c r="CD237" s="8"/>
      <c r="CE237" s="7"/>
      <c r="CF237" s="7"/>
      <c r="CG237" s="2" t="s">
        <v>140</v>
      </c>
      <c r="CH237" s="2" t="s">
        <v>129</v>
      </c>
      <c r="CI237" s="2" t="s">
        <v>1752</v>
      </c>
      <c r="CJ237" s="2" t="s">
        <v>1080</v>
      </c>
      <c r="CK237" s="2" t="s">
        <v>142</v>
      </c>
      <c r="CL237" s="2" t="s">
        <v>132</v>
      </c>
      <c r="CM237" s="4">
        <v>1</v>
      </c>
      <c r="CN237" s="8">
        <v>97.91</v>
      </c>
      <c r="CO237" s="4"/>
      <c r="CP237" s="8"/>
      <c r="CQ237" s="7"/>
      <c r="CR237" s="7"/>
      <c r="CS237" s="2" t="s">
        <v>140</v>
      </c>
      <c r="CT237" s="2" t="s">
        <v>129</v>
      </c>
      <c r="CU237" s="2" t="s">
        <v>1894</v>
      </c>
      <c r="CV237" s="2" t="s">
        <v>1754</v>
      </c>
      <c r="CW237" s="2" t="s">
        <v>142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427</v>
      </c>
      <c r="DF237" s="2" t="s">
        <v>129</v>
      </c>
      <c r="DG237" s="2" t="s">
        <v>132</v>
      </c>
      <c r="DH237" s="2" t="s">
        <v>132</v>
      </c>
      <c r="DI237" s="2" t="s">
        <v>142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140</v>
      </c>
      <c r="DR237" s="2" t="s">
        <v>129</v>
      </c>
      <c r="DS237" s="2" t="s">
        <v>216</v>
      </c>
      <c r="DT237" s="2" t="s">
        <v>2684</v>
      </c>
      <c r="DU237" s="2" t="s">
        <v>142</v>
      </c>
      <c r="DV237" s="2" t="s">
        <v>132</v>
      </c>
      <c r="DW237" s="4">
        <v>1</v>
      </c>
      <c r="DX237" s="8">
        <v>126.72</v>
      </c>
      <c r="DY237" s="4"/>
      <c r="DZ237" s="8"/>
      <c r="EA237" s="7"/>
      <c r="EB237" s="7"/>
      <c r="EC237" s="2" t="s">
        <v>140</v>
      </c>
      <c r="ED237" s="2" t="s">
        <v>129</v>
      </c>
      <c r="EE237" s="2" t="s">
        <v>1752</v>
      </c>
      <c r="EF237" s="2" t="s">
        <v>917</v>
      </c>
      <c r="EG237" s="2" t="s">
        <v>142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1100</v>
      </c>
      <c r="ER237" s="2" t="s">
        <v>2312</v>
      </c>
      <c r="ES237" s="2" t="s">
        <v>142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182</v>
      </c>
      <c r="FB237" s="2" t="s">
        <v>129</v>
      </c>
      <c r="FC237" s="2" t="s">
        <v>132</v>
      </c>
      <c r="FD237" s="2" t="s">
        <v>132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140</v>
      </c>
      <c r="FN237" s="2" t="s">
        <v>129</v>
      </c>
      <c r="FO237" s="2" t="s">
        <v>156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178</v>
      </c>
      <c r="FZ237" s="2" t="s">
        <v>129</v>
      </c>
      <c r="GA237" s="2" t="s">
        <v>132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140</v>
      </c>
      <c r="GL237" s="2" t="s">
        <v>129</v>
      </c>
      <c r="GM237" s="2" t="s">
        <v>1089</v>
      </c>
      <c r="GN237" s="2" t="s">
        <v>497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178</v>
      </c>
      <c r="GX237" s="2" t="s">
        <v>129</v>
      </c>
      <c r="GY237" s="2" t="s">
        <v>132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159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165</v>
      </c>
      <c r="HV237" s="2" t="s">
        <v>129</v>
      </c>
      <c r="HW237" s="2" t="s">
        <v>132</v>
      </c>
      <c r="HX237" s="2" t="s">
        <v>132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181</v>
      </c>
      <c r="IH237" s="2" t="s">
        <v>129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140</v>
      </c>
      <c r="IT237" s="2" t="s">
        <v>129</v>
      </c>
      <c r="IU237" s="2" t="s">
        <v>306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159</v>
      </c>
      <c r="JF237" s="2" t="s">
        <v>129</v>
      </c>
      <c r="JG237" s="2" t="s">
        <v>132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129</v>
      </c>
      <c r="JS237" s="2" t="s">
        <v>1091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2377</v>
      </c>
      <c r="KF237" s="2" t="s">
        <v>276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178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181</v>
      </c>
      <c r="LN237" s="2" t="s">
        <v>129</v>
      </c>
      <c r="LO237" s="2" t="s">
        <v>132</v>
      </c>
      <c r="LP237" s="2" t="s">
        <v>132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178</v>
      </c>
      <c r="LZ237" s="2" t="s">
        <v>166</v>
      </c>
      <c r="MA237" s="2" t="s">
        <v>132</v>
      </c>
      <c r="MB237" s="2" t="s">
        <v>132</v>
      </c>
      <c r="MC237" s="2" t="s">
        <v>142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159</v>
      </c>
      <c r="ML237" s="2" t="s">
        <v>129</v>
      </c>
      <c r="MM237" s="2" t="s">
        <v>132</v>
      </c>
      <c r="MN237" s="2" t="s">
        <v>132</v>
      </c>
      <c r="MO237" s="2" t="s">
        <v>142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140</v>
      </c>
      <c r="MX237" s="2" t="s">
        <v>129</v>
      </c>
      <c r="MY237" s="2" t="s">
        <v>179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178</v>
      </c>
      <c r="NV237" s="2" t="s">
        <v>129</v>
      </c>
      <c r="NW237" s="2" t="s">
        <v>132</v>
      </c>
      <c r="NX237" s="2" t="s">
        <v>132</v>
      </c>
      <c r="NY237" s="2" t="s">
        <v>142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178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178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132</v>
      </c>
      <c r="PR237" s="2" t="s">
        <v>132</v>
      </c>
      <c r="PS237" s="2" t="s">
        <v>132</v>
      </c>
      <c r="PT237" s="2" t="s">
        <v>132</v>
      </c>
      <c r="PU237" s="2" t="s">
        <v>132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178</v>
      </c>
      <c r="QD237" s="2" t="s">
        <v>129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178</v>
      </c>
      <c r="QP237" s="2" t="s">
        <v>129</v>
      </c>
      <c r="QQ237" s="2" t="s">
        <v>132</v>
      </c>
      <c r="QR237" s="2" t="s">
        <v>132</v>
      </c>
      <c r="QS237" s="2" t="s">
        <v>142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181</v>
      </c>
      <c r="RN237" s="2" t="s">
        <v>129</v>
      </c>
      <c r="RO237" s="2" t="s">
        <v>132</v>
      </c>
      <c r="RP237" s="2" t="s">
        <v>132</v>
      </c>
      <c r="RQ237" s="2" t="s">
        <v>142</v>
      </c>
      <c r="RR237" s="2" t="s">
        <v>183</v>
      </c>
    </row>
    <row r="238">
      <c r="A238" s="2" t="s">
        <v>3002</v>
      </c>
      <c r="B238" s="2" t="s">
        <v>121</v>
      </c>
      <c r="C238" s="2" t="s">
        <v>2850</v>
      </c>
      <c r="D238" s="2" t="s">
        <v>123</v>
      </c>
      <c r="E238" s="2" t="s">
        <v>1004</v>
      </c>
      <c r="F238" s="2" t="s">
        <v>2969</v>
      </c>
      <c r="G238" s="2" t="s">
        <v>2969</v>
      </c>
      <c r="H238" s="2" t="s">
        <v>2969</v>
      </c>
      <c r="I238" s="2" t="s">
        <v>2995</v>
      </c>
      <c r="J238" s="2" t="s">
        <v>2931</v>
      </c>
      <c r="K238" s="2" t="s">
        <v>128</v>
      </c>
      <c r="L238" s="3">
        <v>93.25</v>
      </c>
      <c r="M238" s="3">
        <v>97.91</v>
      </c>
      <c r="N238" s="3">
        <v>206.99</v>
      </c>
      <c r="O238" s="2" t="s">
        <v>129</v>
      </c>
      <c r="P238" s="2" t="s">
        <v>640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315</v>
      </c>
      <c r="V238" s="2" t="s">
        <v>1069</v>
      </c>
      <c r="W238" s="2" t="s">
        <v>1079</v>
      </c>
      <c r="X238" s="2" t="s">
        <v>247</v>
      </c>
      <c r="Y238" s="2" t="s">
        <v>2372</v>
      </c>
      <c r="Z238" s="4">
        <v>70</v>
      </c>
      <c r="AA238" s="4">
        <f>=ROUNDDOWN(70,0)</f>
      </c>
      <c r="AB238" s="5">
        <v>1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1</v>
      </c>
      <c r="AQ238" s="8">
        <v>92.16</v>
      </c>
      <c r="AR238" s="4"/>
      <c r="AS238" s="8"/>
      <c r="AT238" s="7"/>
      <c r="AU238" s="7"/>
      <c r="AV238" s="4">
        <v>1</v>
      </c>
      <c r="AW238" s="8">
        <v>92.16</v>
      </c>
      <c r="AX238" s="4"/>
      <c r="AY238" s="8"/>
      <c r="AZ238" s="7"/>
      <c r="BA238" s="7"/>
      <c r="BB238" s="7">
        <v>1</v>
      </c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>
        <v>0.0028</v>
      </c>
      <c r="BJ238" s="4">
        <v>1</v>
      </c>
      <c r="BK238" s="8">
        <v>92.16</v>
      </c>
      <c r="BL238" s="2" t="s">
        <v>17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497</v>
      </c>
      <c r="BY238" s="2" t="s">
        <v>142</v>
      </c>
      <c r="BZ238" s="2" t="s">
        <v>132</v>
      </c>
      <c r="CA238" s="4">
        <v>1</v>
      </c>
      <c r="CB238" s="8">
        <v>92.16</v>
      </c>
      <c r="CC238" s="4"/>
      <c r="CD238" s="8"/>
      <c r="CE238" s="7"/>
      <c r="CF238" s="7"/>
      <c r="CG238" s="2" t="s">
        <v>140</v>
      </c>
      <c r="CH238" s="2" t="s">
        <v>129</v>
      </c>
      <c r="CI238" s="2" t="s">
        <v>1752</v>
      </c>
      <c r="CJ238" s="2" t="s">
        <v>1333</v>
      </c>
      <c r="CK238" s="2" t="s">
        <v>142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140</v>
      </c>
      <c r="CT238" s="2" t="s">
        <v>129</v>
      </c>
      <c r="CU238" s="2" t="s">
        <v>1894</v>
      </c>
      <c r="CV238" s="2" t="s">
        <v>1618</v>
      </c>
      <c r="CW238" s="2" t="s">
        <v>142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140</v>
      </c>
      <c r="DF238" s="2" t="s">
        <v>129</v>
      </c>
      <c r="DG238" s="2" t="s">
        <v>1892</v>
      </c>
      <c r="DH238" s="2" t="s">
        <v>2999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140</v>
      </c>
      <c r="DR238" s="2" t="s">
        <v>129</v>
      </c>
      <c r="DS238" s="2" t="s">
        <v>216</v>
      </c>
      <c r="DT238" s="2" t="s">
        <v>132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129</v>
      </c>
      <c r="EE238" s="2" t="s">
        <v>1752</v>
      </c>
      <c r="EF238" s="2" t="s">
        <v>3003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1100</v>
      </c>
      <c r="ER238" s="2" t="s">
        <v>1027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182</v>
      </c>
      <c r="FB238" s="2" t="s">
        <v>129</v>
      </c>
      <c r="FC238" s="2" t="s">
        <v>132</v>
      </c>
      <c r="FD238" s="2" t="s">
        <v>132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140</v>
      </c>
      <c r="FN238" s="2" t="s">
        <v>129</v>
      </c>
      <c r="FO238" s="2" t="s">
        <v>156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178</v>
      </c>
      <c r="FZ238" s="2" t="s">
        <v>129</v>
      </c>
      <c r="GA238" s="2" t="s">
        <v>132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140</v>
      </c>
      <c r="GL238" s="2" t="s">
        <v>129</v>
      </c>
      <c r="GM238" s="2" t="s">
        <v>1089</v>
      </c>
      <c r="GN238" s="2" t="s">
        <v>132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178</v>
      </c>
      <c r="GX238" s="2" t="s">
        <v>129</v>
      </c>
      <c r="GY238" s="2" t="s">
        <v>132</v>
      </c>
      <c r="GZ238" s="2" t="s">
        <v>132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178</v>
      </c>
      <c r="HJ238" s="2" t="s">
        <v>129</v>
      </c>
      <c r="HK238" s="2" t="s">
        <v>132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165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181</v>
      </c>
      <c r="IH238" s="2" t="s">
        <v>129</v>
      </c>
      <c r="II238" s="2" t="s">
        <v>132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140</v>
      </c>
      <c r="IT238" s="2" t="s">
        <v>129</v>
      </c>
      <c r="IU238" s="2" t="s">
        <v>306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159</v>
      </c>
      <c r="JF238" s="2" t="s">
        <v>129</v>
      </c>
      <c r="JG238" s="2" t="s">
        <v>132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140</v>
      </c>
      <c r="JR238" s="2" t="s">
        <v>129</v>
      </c>
      <c r="JS238" s="2" t="s">
        <v>1091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129</v>
      </c>
      <c r="KE238" s="2" t="s">
        <v>2377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178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178</v>
      </c>
      <c r="LN238" s="2" t="s">
        <v>129</v>
      </c>
      <c r="LO238" s="2" t="s">
        <v>132</v>
      </c>
      <c r="LP238" s="2" t="s">
        <v>132</v>
      </c>
      <c r="LQ238" s="2" t="s">
        <v>142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178</v>
      </c>
      <c r="LZ238" s="2" t="s">
        <v>166</v>
      </c>
      <c r="MA238" s="2" t="s">
        <v>132</v>
      </c>
      <c r="MB238" s="2" t="s">
        <v>132</v>
      </c>
      <c r="MC238" s="2" t="s">
        <v>142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159</v>
      </c>
      <c r="ML238" s="2" t="s">
        <v>129</v>
      </c>
      <c r="MM238" s="2" t="s">
        <v>132</v>
      </c>
      <c r="MN238" s="2" t="s">
        <v>132</v>
      </c>
      <c r="MO238" s="2" t="s">
        <v>142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140</v>
      </c>
      <c r="MX238" s="2" t="s">
        <v>129</v>
      </c>
      <c r="MY238" s="2" t="s">
        <v>179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178</v>
      </c>
      <c r="NV238" s="2" t="s">
        <v>129</v>
      </c>
      <c r="NW238" s="2" t="s">
        <v>132</v>
      </c>
      <c r="NX238" s="2" t="s">
        <v>132</v>
      </c>
      <c r="NY238" s="2" t="s">
        <v>142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178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178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132</v>
      </c>
      <c r="PR238" s="2" t="s">
        <v>132</v>
      </c>
      <c r="PS238" s="2" t="s">
        <v>132</v>
      </c>
      <c r="PT238" s="2" t="s">
        <v>132</v>
      </c>
      <c r="PU238" s="2" t="s">
        <v>132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178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178</v>
      </c>
      <c r="QP238" s="2" t="s">
        <v>129</v>
      </c>
      <c r="QQ238" s="2" t="s">
        <v>132</v>
      </c>
      <c r="QR238" s="2" t="s">
        <v>132</v>
      </c>
      <c r="QS238" s="2" t="s">
        <v>142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132</v>
      </c>
      <c r="RB238" s="2" t="s">
        <v>132</v>
      </c>
      <c r="RC238" s="2" t="s">
        <v>132</v>
      </c>
      <c r="RD238" s="2" t="s">
        <v>132</v>
      </c>
      <c r="RE238" s="2" t="s">
        <v>132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178</v>
      </c>
      <c r="RN238" s="2" t="s">
        <v>129</v>
      </c>
      <c r="RO238" s="2" t="s">
        <v>132</v>
      </c>
      <c r="RP238" s="2" t="s">
        <v>132</v>
      </c>
      <c r="RQ238" s="2" t="s">
        <v>142</v>
      </c>
      <c r="RR238" s="2" t="s">
        <v>183</v>
      </c>
    </row>
    <row r="239">
      <c r="A239" s="2" t="s">
        <v>3004</v>
      </c>
      <c r="B239" s="2" t="s">
        <v>121</v>
      </c>
      <c r="C239" s="2" t="s">
        <v>2850</v>
      </c>
      <c r="D239" s="2" t="s">
        <v>123</v>
      </c>
      <c r="E239" s="2" t="s">
        <v>124</v>
      </c>
      <c r="F239" s="2" t="s">
        <v>3005</v>
      </c>
      <c r="G239" s="2" t="s">
        <v>3005</v>
      </c>
      <c r="H239" s="2" t="s">
        <v>3005</v>
      </c>
      <c r="I239" s="2" t="s">
        <v>3006</v>
      </c>
      <c r="J239" s="2" t="s">
        <v>127</v>
      </c>
      <c r="K239" s="2" t="s">
        <v>1078</v>
      </c>
      <c r="L239" s="3">
        <v>74.82</v>
      </c>
      <c r="M239" s="3">
        <v>78.56</v>
      </c>
      <c r="N239" s="3">
        <v>149.99</v>
      </c>
      <c r="O239" s="2" t="s">
        <v>421</v>
      </c>
      <c r="P239" s="2" t="s">
        <v>422</v>
      </c>
      <c r="Q239" s="2" t="s">
        <v>131</v>
      </c>
      <c r="R239" s="2" t="s">
        <v>132</v>
      </c>
      <c r="S239" s="2" t="s">
        <v>3007</v>
      </c>
      <c r="T239" s="2" t="s">
        <v>132</v>
      </c>
      <c r="U239" s="2" t="s">
        <v>315</v>
      </c>
      <c r="V239" s="2" t="s">
        <v>2667</v>
      </c>
      <c r="W239" s="2" t="s">
        <v>136</v>
      </c>
      <c r="X239" s="2" t="s">
        <v>132</v>
      </c>
      <c r="Y239" s="2" t="s">
        <v>316</v>
      </c>
      <c r="Z239" s="4"/>
      <c r="AA239" s="4">
        <f>=ROUNDDOWN({0},0)</f>
      </c>
      <c r="AB239" s="5">
        <v>1</v>
      </c>
      <c r="AC239" s="2" t="s">
        <v>132</v>
      </c>
      <c r="AD239" s="4"/>
      <c r="AE239" s="4"/>
      <c r="AF239" s="6">
        <v>65</v>
      </c>
      <c r="AG239" s="6"/>
      <c r="AH239" s="7">
        <v>0.3507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49</v>
      </c>
      <c r="AQ239" s="8">
        <v>2310.29</v>
      </c>
      <c r="AR239" s="4">
        <v>623</v>
      </c>
      <c r="AS239" s="8">
        <v>34310.22</v>
      </c>
      <c r="AT239" s="7">
        <v>-0.9213</v>
      </c>
      <c r="AU239" s="7">
        <v>-0.9327</v>
      </c>
      <c r="AV239" s="4">
        <v>49</v>
      </c>
      <c r="AW239" s="8">
        <v>2310.29</v>
      </c>
      <c r="AX239" s="4">
        <v>623</v>
      </c>
      <c r="AY239" s="8">
        <v>34310.22</v>
      </c>
      <c r="AZ239" s="7">
        <v>-0.9213</v>
      </c>
      <c r="BA239" s="7">
        <v>-0.9327</v>
      </c>
      <c r="BB239" s="7">
        <v>1</v>
      </c>
      <c r="BC239" s="4">
        <v>49</v>
      </c>
      <c r="BD239" s="8">
        <v>2310.29</v>
      </c>
      <c r="BE239" s="4">
        <v>623</v>
      </c>
      <c r="BF239" s="8">
        <v>34310.22</v>
      </c>
      <c r="BG239" s="7">
        <v>-0.9213</v>
      </c>
      <c r="BH239" s="7">
        <v>-0.9327</v>
      </c>
      <c r="BI239" s="7">
        <v>1</v>
      </c>
      <c r="BJ239" s="4">
        <v>49</v>
      </c>
      <c r="BK239" s="8">
        <v>2310.29</v>
      </c>
      <c r="BL239" s="2" t="s">
        <v>3008</v>
      </c>
      <c r="BM239" s="7">
        <v>1</v>
      </c>
      <c r="BN239" s="7">
        <v>1</v>
      </c>
      <c r="BO239" s="4">
        <v>1</v>
      </c>
      <c r="BP239" s="8">
        <v>66.79</v>
      </c>
      <c r="BQ239" s="4">
        <v>58</v>
      </c>
      <c r="BR239" s="8">
        <v>3873.82</v>
      </c>
      <c r="BS239" s="7">
        <v>-0.9828</v>
      </c>
      <c r="BT239" s="7">
        <v>-0.9828</v>
      </c>
      <c r="BU239" s="2" t="s">
        <v>140</v>
      </c>
      <c r="BV239" s="2" t="s">
        <v>166</v>
      </c>
      <c r="BW239" s="2" t="s">
        <v>132</v>
      </c>
      <c r="BX239" s="2" t="s">
        <v>1350</v>
      </c>
      <c r="BY239" s="2" t="s">
        <v>142</v>
      </c>
      <c r="BZ239" s="2" t="s">
        <v>132</v>
      </c>
      <c r="CA239" s="4">
        <v>3</v>
      </c>
      <c r="CB239" s="8">
        <v>188.55</v>
      </c>
      <c r="CC239" s="4">
        <v>85</v>
      </c>
      <c r="CD239" s="8">
        <v>5868.41</v>
      </c>
      <c r="CE239" s="7">
        <v>-0.9647</v>
      </c>
      <c r="CF239" s="7">
        <v>-0.9679</v>
      </c>
      <c r="CG239" s="2" t="s">
        <v>140</v>
      </c>
      <c r="CH239" s="2" t="s">
        <v>166</v>
      </c>
      <c r="CI239" s="2" t="s">
        <v>319</v>
      </c>
      <c r="CJ239" s="2" t="s">
        <v>343</v>
      </c>
      <c r="CK239" s="2" t="s">
        <v>183</v>
      </c>
      <c r="CL239" s="2" t="s">
        <v>132</v>
      </c>
      <c r="CM239" s="4">
        <v>18</v>
      </c>
      <c r="CN239" s="8">
        <v>1087.74</v>
      </c>
      <c r="CO239" s="4">
        <v>82</v>
      </c>
      <c r="CP239" s="8">
        <v>5257.7</v>
      </c>
      <c r="CQ239" s="7">
        <v>-0.7805</v>
      </c>
      <c r="CR239" s="7">
        <v>-0.7931</v>
      </c>
      <c r="CS239" s="2" t="s">
        <v>140</v>
      </c>
      <c r="CT239" s="2" t="s">
        <v>166</v>
      </c>
      <c r="CU239" s="2" t="s">
        <v>400</v>
      </c>
      <c r="CV239" s="2" t="s">
        <v>322</v>
      </c>
      <c r="CW239" s="2" t="s">
        <v>142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140</v>
      </c>
      <c r="DF239" s="2" t="s">
        <v>166</v>
      </c>
      <c r="DG239" s="2" t="s">
        <v>660</v>
      </c>
      <c r="DH239" s="2" t="s">
        <v>2956</v>
      </c>
      <c r="DI239" s="2" t="s">
        <v>142</v>
      </c>
      <c r="DJ239" s="2" t="s">
        <v>132</v>
      </c>
      <c r="DK239" s="4">
        <v>8</v>
      </c>
      <c r="DL239" s="8">
        <v>348</v>
      </c>
      <c r="DM239" s="4">
        <v>62</v>
      </c>
      <c r="DN239" s="8">
        <v>5393.38</v>
      </c>
      <c r="DO239" s="7">
        <v>-0.871</v>
      </c>
      <c r="DP239" s="7">
        <v>-0.9355</v>
      </c>
      <c r="DQ239" s="2" t="s">
        <v>140</v>
      </c>
      <c r="DR239" s="2" t="s">
        <v>166</v>
      </c>
      <c r="DS239" s="2" t="s">
        <v>319</v>
      </c>
      <c r="DT239" s="2" t="s">
        <v>324</v>
      </c>
      <c r="DU239" s="2" t="s">
        <v>142</v>
      </c>
      <c r="DV239" s="2" t="s">
        <v>132</v>
      </c>
      <c r="DW239" s="4">
        <v>1</v>
      </c>
      <c r="DX239" s="8">
        <v>43.21</v>
      </c>
      <c r="DY239" s="4">
        <v>74</v>
      </c>
      <c r="DZ239" s="8">
        <v>4277.79</v>
      </c>
      <c r="EA239" s="7">
        <v>-0.9865</v>
      </c>
      <c r="EB239" s="7">
        <v>-0.9899</v>
      </c>
      <c r="EC239" s="2" t="s">
        <v>140</v>
      </c>
      <c r="ED239" s="2" t="s">
        <v>166</v>
      </c>
      <c r="EE239" s="2" t="s">
        <v>1969</v>
      </c>
      <c r="EF239" s="2" t="s">
        <v>1721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165</v>
      </c>
      <c r="EP239" s="2" t="s">
        <v>166</v>
      </c>
      <c r="EQ239" s="2" t="s">
        <v>132</v>
      </c>
      <c r="ER239" s="2" t="s">
        <v>132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166</v>
      </c>
      <c r="FC239" s="2" t="s">
        <v>326</v>
      </c>
      <c r="FD239" s="2" t="s">
        <v>405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178</v>
      </c>
      <c r="FN239" s="2" t="s">
        <v>166</v>
      </c>
      <c r="FO239" s="2" t="s">
        <v>132</v>
      </c>
      <c r="FP239" s="2" t="s">
        <v>132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178</v>
      </c>
      <c r="FZ239" s="2" t="s">
        <v>166</v>
      </c>
      <c r="GA239" s="2" t="s">
        <v>132</v>
      </c>
      <c r="GB239" s="2" t="s">
        <v>132</v>
      </c>
      <c r="GC239" s="2" t="s">
        <v>142</v>
      </c>
      <c r="GD239" s="2" t="s">
        <v>132</v>
      </c>
      <c r="GE239" s="4"/>
      <c r="GF239" s="8"/>
      <c r="GG239" s="4">
        <v>3</v>
      </c>
      <c r="GH239" s="8">
        <v>177.39</v>
      </c>
      <c r="GI239" s="7">
        <v>-1</v>
      </c>
      <c r="GJ239" s="7">
        <v>-1</v>
      </c>
      <c r="GK239" s="2" t="s">
        <v>140</v>
      </c>
      <c r="GL239" s="2" t="s">
        <v>166</v>
      </c>
      <c r="GM239" s="2" t="s">
        <v>408</v>
      </c>
      <c r="GN239" s="2" t="s">
        <v>409</v>
      </c>
      <c r="GO239" s="2" t="s">
        <v>183</v>
      </c>
      <c r="GP239" s="2" t="s">
        <v>132</v>
      </c>
      <c r="GQ239" s="4"/>
      <c r="GR239" s="8"/>
      <c r="GS239" s="4">
        <v>5</v>
      </c>
      <c r="GT239" s="8">
        <v>392.8</v>
      </c>
      <c r="GU239" s="7">
        <v>-1</v>
      </c>
      <c r="GV239" s="7">
        <v>-1</v>
      </c>
      <c r="GW239" s="2" t="s">
        <v>140</v>
      </c>
      <c r="GX239" s="2" t="s">
        <v>166</v>
      </c>
      <c r="GY239" s="2" t="s">
        <v>334</v>
      </c>
      <c r="GZ239" s="2" t="s">
        <v>3009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181</v>
      </c>
      <c r="HJ239" s="2" t="s">
        <v>166</v>
      </c>
      <c r="HK239" s="2" t="s">
        <v>132</v>
      </c>
      <c r="HL239" s="2" t="s">
        <v>132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165</v>
      </c>
      <c r="HV239" s="2" t="s">
        <v>166</v>
      </c>
      <c r="HW239" s="2" t="s">
        <v>132</v>
      </c>
      <c r="HX239" s="2" t="s">
        <v>132</v>
      </c>
      <c r="HY239" s="2" t="s">
        <v>142</v>
      </c>
      <c r="HZ239" s="2" t="s">
        <v>132</v>
      </c>
      <c r="IA239" s="4"/>
      <c r="IB239" s="8"/>
      <c r="IC239" s="4">
        <v>1</v>
      </c>
      <c r="ID239" s="8">
        <v>60.43</v>
      </c>
      <c r="IE239" s="7">
        <v>-1</v>
      </c>
      <c r="IF239" s="7">
        <v>-1</v>
      </c>
      <c r="IG239" s="2" t="s">
        <v>140</v>
      </c>
      <c r="IH239" s="2" t="s">
        <v>166</v>
      </c>
      <c r="II239" s="2" t="s">
        <v>1386</v>
      </c>
      <c r="IJ239" s="2" t="s">
        <v>1400</v>
      </c>
      <c r="IK239" s="2" t="s">
        <v>142</v>
      </c>
      <c r="IL239" s="2" t="s">
        <v>132</v>
      </c>
      <c r="IM239" s="4"/>
      <c r="IN239" s="8"/>
      <c r="IO239" s="4">
        <v>4</v>
      </c>
      <c r="IP239" s="8">
        <v>339.4</v>
      </c>
      <c r="IQ239" s="7">
        <v>-1</v>
      </c>
      <c r="IR239" s="7">
        <v>-1</v>
      </c>
      <c r="IS239" s="2" t="s">
        <v>140</v>
      </c>
      <c r="IT239" s="2" t="s">
        <v>166</v>
      </c>
      <c r="IU239" s="2" t="s">
        <v>614</v>
      </c>
      <c r="IV239" s="2" t="s">
        <v>894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178</v>
      </c>
      <c r="JF239" s="2" t="s">
        <v>166</v>
      </c>
      <c r="JG239" s="2" t="s">
        <v>132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>
        <v>3</v>
      </c>
      <c r="JN239" s="8">
        <v>254.55</v>
      </c>
      <c r="JO239" s="7">
        <v>-1</v>
      </c>
      <c r="JP239" s="7">
        <v>-1</v>
      </c>
      <c r="JQ239" s="2" t="s">
        <v>140</v>
      </c>
      <c r="JR239" s="2" t="s">
        <v>166</v>
      </c>
      <c r="JS239" s="2" t="s">
        <v>341</v>
      </c>
      <c r="JT239" s="2" t="s">
        <v>3010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166</v>
      </c>
      <c r="KE239" s="2" t="s">
        <v>321</v>
      </c>
      <c r="KF239" s="2" t="s">
        <v>3011</v>
      </c>
      <c r="KG239" s="2" t="s">
        <v>142</v>
      </c>
      <c r="KH239" s="2" t="s">
        <v>132</v>
      </c>
      <c r="KI239" s="4"/>
      <c r="KJ239" s="8"/>
      <c r="KK239" s="4">
        <v>3</v>
      </c>
      <c r="KL239" s="8">
        <v>254.55</v>
      </c>
      <c r="KM239" s="7">
        <v>-1</v>
      </c>
      <c r="KN239" s="7">
        <v>-1</v>
      </c>
      <c r="KO239" s="2" t="s">
        <v>140</v>
      </c>
      <c r="KP239" s="2" t="s">
        <v>166</v>
      </c>
      <c r="KQ239" s="2" t="s">
        <v>911</v>
      </c>
      <c r="KR239" s="2" t="s">
        <v>191</v>
      </c>
      <c r="KS239" s="2" t="s">
        <v>142</v>
      </c>
      <c r="KT239" s="2" t="s">
        <v>132</v>
      </c>
      <c r="KU239" s="4">
        <v>18</v>
      </c>
      <c r="KV239" s="8">
        <v>576</v>
      </c>
      <c r="KW239" s="4">
        <v>243</v>
      </c>
      <c r="KX239" s="8">
        <v>8160</v>
      </c>
      <c r="KY239" s="7">
        <v>-0.9259</v>
      </c>
      <c r="KZ239" s="7">
        <v>-0.9294</v>
      </c>
      <c r="LA239" s="2" t="s">
        <v>140</v>
      </c>
      <c r="LB239" s="2" t="s">
        <v>166</v>
      </c>
      <c r="LC239" s="2" t="s">
        <v>320</v>
      </c>
      <c r="LD239" s="2" t="s">
        <v>3012</v>
      </c>
      <c r="LE239" s="2" t="s">
        <v>183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181</v>
      </c>
      <c r="LN239" s="2" t="s">
        <v>166</v>
      </c>
      <c r="LO239" s="2" t="s">
        <v>132</v>
      </c>
      <c r="LP239" s="2" t="s">
        <v>132</v>
      </c>
      <c r="LQ239" s="2" t="s">
        <v>142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159</v>
      </c>
      <c r="ML239" s="2" t="s">
        <v>166</v>
      </c>
      <c r="MM239" s="2" t="s">
        <v>132</v>
      </c>
      <c r="MN239" s="2" t="s">
        <v>132</v>
      </c>
      <c r="MO239" s="2" t="s">
        <v>142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178</v>
      </c>
      <c r="NV239" s="2" t="s">
        <v>166</v>
      </c>
      <c r="NW239" s="2" t="s">
        <v>132</v>
      </c>
      <c r="NX239" s="2" t="s">
        <v>132</v>
      </c>
      <c r="NY239" s="2" t="s">
        <v>142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181</v>
      </c>
      <c r="PF239" s="2" t="s">
        <v>166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178</v>
      </c>
      <c r="PR239" s="2" t="s">
        <v>166</v>
      </c>
      <c r="PS239" s="2" t="s">
        <v>132</v>
      </c>
      <c r="PT239" s="2" t="s">
        <v>132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159</v>
      </c>
      <c r="RB239" s="2" t="s">
        <v>166</v>
      </c>
      <c r="RC239" s="2" t="s">
        <v>132</v>
      </c>
      <c r="RD239" s="2" t="s">
        <v>132</v>
      </c>
      <c r="RE239" s="2" t="s">
        <v>142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181</v>
      </c>
      <c r="RN239" s="2" t="s">
        <v>166</v>
      </c>
      <c r="RO239" s="2" t="s">
        <v>132</v>
      </c>
      <c r="RP239" s="2" t="s">
        <v>132</v>
      </c>
      <c r="RQ239" s="2" t="s">
        <v>142</v>
      </c>
      <c r="RR239" s="2" t="s">
        <v>132</v>
      </c>
    </row>
    <row r="240">
      <c r="A240" s="2" t="s">
        <v>3013</v>
      </c>
      <c r="B240" s="2" t="s">
        <v>121</v>
      </c>
      <c r="C240" s="2" t="s">
        <v>2850</v>
      </c>
      <c r="D240" s="2" t="s">
        <v>1104</v>
      </c>
      <c r="E240" s="2" t="s">
        <v>837</v>
      </c>
      <c r="F240" s="2" t="s">
        <v>3014</v>
      </c>
      <c r="G240" s="2" t="s">
        <v>132</v>
      </c>
      <c r="H240" s="2" t="s">
        <v>132</v>
      </c>
      <c r="I240" s="2" t="s">
        <v>3015</v>
      </c>
      <c r="J240" s="2" t="s">
        <v>127</v>
      </c>
      <c r="K240" s="2" t="s">
        <v>313</v>
      </c>
      <c r="L240" s="3">
        <v>62.67</v>
      </c>
      <c r="M240" s="3">
        <v>65.8</v>
      </c>
      <c r="N240" s="3">
        <v>119.99</v>
      </c>
      <c r="O240" s="2" t="s">
        <v>421</v>
      </c>
      <c r="P240" s="2" t="s">
        <v>422</v>
      </c>
      <c r="Q240" s="2" t="s">
        <v>131</v>
      </c>
      <c r="R240" s="2" t="s">
        <v>132</v>
      </c>
      <c r="S240" s="2" t="s">
        <v>3016</v>
      </c>
      <c r="T240" s="2" t="s">
        <v>132</v>
      </c>
      <c r="U240" s="2" t="s">
        <v>468</v>
      </c>
      <c r="V240" s="2" t="s">
        <v>1191</v>
      </c>
      <c r="W240" s="2" t="s">
        <v>136</v>
      </c>
      <c r="X240" s="2" t="s">
        <v>132</v>
      </c>
      <c r="Y240" s="2" t="s">
        <v>1415</v>
      </c>
      <c r="Z240" s="4"/>
      <c r="AA240" s="4">
        <f>=ROUNDDOWN({0},0)</f>
      </c>
      <c r="AB240" s="5">
        <v>2.5</v>
      </c>
      <c r="AC240" s="2" t="s">
        <v>132</v>
      </c>
      <c r="AD240" s="4"/>
      <c r="AE240" s="4"/>
      <c r="AF240" s="6">
        <v>63</v>
      </c>
      <c r="AG240" s="6"/>
      <c r="AH240" s="7">
        <v>0.8795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116</v>
      </c>
      <c r="AQ240" s="8">
        <v>7830.43</v>
      </c>
      <c r="AR240" s="4">
        <v>289</v>
      </c>
      <c r="AS240" s="8">
        <v>19056.84</v>
      </c>
      <c r="AT240" s="7">
        <v>-0.5986</v>
      </c>
      <c r="AU240" s="7">
        <v>-0.5891</v>
      </c>
      <c r="AV240" s="4">
        <v>116</v>
      </c>
      <c r="AW240" s="8">
        <v>7830.43</v>
      </c>
      <c r="AX240" s="4">
        <v>289</v>
      </c>
      <c r="AY240" s="8">
        <v>19056.84</v>
      </c>
      <c r="AZ240" s="7">
        <v>-0.5986</v>
      </c>
      <c r="BA240" s="7">
        <v>-0.5891</v>
      </c>
      <c r="BB240" s="7">
        <v>1</v>
      </c>
      <c r="BC240" s="4">
        <v>116</v>
      </c>
      <c r="BD240" s="8">
        <v>7830.43</v>
      </c>
      <c r="BE240" s="4">
        <v>289</v>
      </c>
      <c r="BF240" s="8">
        <v>19056.84</v>
      </c>
      <c r="BG240" s="7">
        <v>-0.5986</v>
      </c>
      <c r="BH240" s="7">
        <v>-0.5891</v>
      </c>
      <c r="BI240" s="7">
        <v>1</v>
      </c>
      <c r="BJ240" s="4">
        <v>116</v>
      </c>
      <c r="BK240" s="8">
        <v>7830.43</v>
      </c>
      <c r="BL240" s="2" t="s">
        <v>3017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558</v>
      </c>
      <c r="BV240" s="2" t="s">
        <v>166</v>
      </c>
      <c r="BW240" s="2" t="s">
        <v>132</v>
      </c>
      <c r="BX240" s="2" t="s">
        <v>3018</v>
      </c>
      <c r="BY240" s="2" t="s">
        <v>142</v>
      </c>
      <c r="BZ240" s="2" t="s">
        <v>132</v>
      </c>
      <c r="CA240" s="4">
        <v>3</v>
      </c>
      <c r="CB240" s="8">
        <v>157.03</v>
      </c>
      <c r="CC240" s="4">
        <v>5</v>
      </c>
      <c r="CD240" s="8">
        <v>284.66</v>
      </c>
      <c r="CE240" s="7">
        <v>-0.4</v>
      </c>
      <c r="CF240" s="7">
        <v>-0.4484</v>
      </c>
      <c r="CG240" s="2" t="s">
        <v>140</v>
      </c>
      <c r="CH240" s="2" t="s">
        <v>166</v>
      </c>
      <c r="CI240" s="2" t="s">
        <v>316</v>
      </c>
      <c r="CJ240" s="2" t="s">
        <v>2270</v>
      </c>
      <c r="CK240" s="2" t="s">
        <v>142</v>
      </c>
      <c r="CL240" s="2" t="s">
        <v>132</v>
      </c>
      <c r="CM240" s="4">
        <v>43</v>
      </c>
      <c r="CN240" s="8">
        <v>2977.76</v>
      </c>
      <c r="CO240" s="4">
        <v>61</v>
      </c>
      <c r="CP240" s="8">
        <v>4166.43</v>
      </c>
      <c r="CQ240" s="7">
        <v>-0.2951</v>
      </c>
      <c r="CR240" s="7">
        <v>-0.2853</v>
      </c>
      <c r="CS240" s="2" t="s">
        <v>140</v>
      </c>
      <c r="CT240" s="2" t="s">
        <v>166</v>
      </c>
      <c r="CU240" s="2" t="s">
        <v>1526</v>
      </c>
      <c r="CV240" s="2" t="s">
        <v>2778</v>
      </c>
      <c r="CW240" s="2" t="s">
        <v>142</v>
      </c>
      <c r="CX240" s="2" t="s">
        <v>132</v>
      </c>
      <c r="CY240" s="4">
        <v>12</v>
      </c>
      <c r="CZ240" s="8">
        <v>829.08</v>
      </c>
      <c r="DA240" s="4">
        <v>27</v>
      </c>
      <c r="DB240" s="8">
        <v>1701.21</v>
      </c>
      <c r="DC240" s="7">
        <v>-0.5556</v>
      </c>
      <c r="DD240" s="7">
        <v>-0.5127</v>
      </c>
      <c r="DE240" s="2" t="s">
        <v>140</v>
      </c>
      <c r="DF240" s="2" t="s">
        <v>166</v>
      </c>
      <c r="DG240" s="2" t="s">
        <v>2723</v>
      </c>
      <c r="DH240" s="2" t="s">
        <v>2279</v>
      </c>
      <c r="DI240" s="2" t="s">
        <v>142</v>
      </c>
      <c r="DJ240" s="2" t="s">
        <v>132</v>
      </c>
      <c r="DK240" s="4">
        <v>3</v>
      </c>
      <c r="DL240" s="8">
        <v>180</v>
      </c>
      <c r="DM240" s="4">
        <v>9</v>
      </c>
      <c r="DN240" s="8">
        <v>540</v>
      </c>
      <c r="DO240" s="7">
        <v>-0.6667</v>
      </c>
      <c r="DP240" s="7">
        <v>-0.6667</v>
      </c>
      <c r="DQ240" s="2" t="s">
        <v>140</v>
      </c>
      <c r="DR240" s="2" t="s">
        <v>166</v>
      </c>
      <c r="DS240" s="2" t="s">
        <v>1417</v>
      </c>
      <c r="DT240" s="2" t="s">
        <v>3019</v>
      </c>
      <c r="DU240" s="2" t="s">
        <v>142</v>
      </c>
      <c r="DV240" s="2" t="s">
        <v>132</v>
      </c>
      <c r="DW240" s="4">
        <v>5</v>
      </c>
      <c r="DX240" s="8">
        <v>360.25</v>
      </c>
      <c r="DY240" s="4">
        <v>18</v>
      </c>
      <c r="DZ240" s="8">
        <v>1218.3</v>
      </c>
      <c r="EA240" s="7">
        <v>-0.7222</v>
      </c>
      <c r="EB240" s="7">
        <v>-0.7043</v>
      </c>
      <c r="EC240" s="2" t="s">
        <v>140</v>
      </c>
      <c r="ED240" s="2" t="s">
        <v>166</v>
      </c>
      <c r="EE240" s="2" t="s">
        <v>1723</v>
      </c>
      <c r="EF240" s="2" t="s">
        <v>2917</v>
      </c>
      <c r="EG240" s="2" t="s">
        <v>142</v>
      </c>
      <c r="EH240" s="2" t="s">
        <v>132</v>
      </c>
      <c r="EI240" s="4">
        <v>38</v>
      </c>
      <c r="EJ240" s="8">
        <v>2546</v>
      </c>
      <c r="EK240" s="4">
        <v>141</v>
      </c>
      <c r="EL240" s="8">
        <v>9447</v>
      </c>
      <c r="EM240" s="7">
        <v>-0.7305</v>
      </c>
      <c r="EN240" s="7">
        <v>-0.7305</v>
      </c>
      <c r="EO240" s="2" t="s">
        <v>140</v>
      </c>
      <c r="EP240" s="2" t="s">
        <v>166</v>
      </c>
      <c r="EQ240" s="2" t="s">
        <v>1122</v>
      </c>
      <c r="ER240" s="2" t="s">
        <v>1648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166</v>
      </c>
      <c r="FC240" s="2" t="s">
        <v>1421</v>
      </c>
      <c r="FD240" s="2" t="s">
        <v>132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140</v>
      </c>
      <c r="FN240" s="2" t="s">
        <v>166</v>
      </c>
      <c r="FO240" s="2" t="s">
        <v>292</v>
      </c>
      <c r="FP240" s="2" t="s">
        <v>132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178</v>
      </c>
      <c r="FZ240" s="2" t="s">
        <v>166</v>
      </c>
      <c r="GA240" s="2" t="s">
        <v>132</v>
      </c>
      <c r="GB240" s="2" t="s">
        <v>132</v>
      </c>
      <c r="GC240" s="2" t="s">
        <v>142</v>
      </c>
      <c r="GD240" s="2" t="s">
        <v>132</v>
      </c>
      <c r="GE240" s="4">
        <v>3</v>
      </c>
      <c r="GF240" s="8">
        <v>207.27</v>
      </c>
      <c r="GG240" s="4">
        <v>7</v>
      </c>
      <c r="GH240" s="8">
        <v>419.78</v>
      </c>
      <c r="GI240" s="7">
        <v>-0.5714</v>
      </c>
      <c r="GJ240" s="7">
        <v>-0.5062</v>
      </c>
      <c r="GK240" s="2" t="s">
        <v>140</v>
      </c>
      <c r="GL240" s="2" t="s">
        <v>166</v>
      </c>
      <c r="GM240" s="2" t="s">
        <v>1423</v>
      </c>
      <c r="GN240" s="2" t="s">
        <v>1725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166</v>
      </c>
      <c r="GY240" s="2" t="s">
        <v>334</v>
      </c>
      <c r="GZ240" s="2" t="s">
        <v>132</v>
      </c>
      <c r="HA240" s="2" t="s">
        <v>142</v>
      </c>
      <c r="HB240" s="2" t="s">
        <v>132</v>
      </c>
      <c r="HC240" s="4">
        <v>1</v>
      </c>
      <c r="HD240" s="8">
        <v>69.09</v>
      </c>
      <c r="HE240" s="4">
        <v>5</v>
      </c>
      <c r="HF240" s="8">
        <v>314.05</v>
      </c>
      <c r="HG240" s="7">
        <v>-0.8</v>
      </c>
      <c r="HH240" s="7">
        <v>-0.78</v>
      </c>
      <c r="HI240" s="2" t="s">
        <v>140</v>
      </c>
      <c r="HJ240" s="2" t="s">
        <v>166</v>
      </c>
      <c r="HK240" s="2" t="s">
        <v>1485</v>
      </c>
      <c r="HL240" s="2" t="s">
        <v>566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165</v>
      </c>
      <c r="HV240" s="2" t="s">
        <v>166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>
        <v>2</v>
      </c>
      <c r="IB240" s="8">
        <v>85.54</v>
      </c>
      <c r="IC240" s="4"/>
      <c r="ID240" s="8"/>
      <c r="IE240" s="7"/>
      <c r="IF240" s="7"/>
      <c r="IG240" s="2" t="s">
        <v>140</v>
      </c>
      <c r="IH240" s="2" t="s">
        <v>166</v>
      </c>
      <c r="II240" s="2" t="s">
        <v>1059</v>
      </c>
      <c r="IJ240" s="2" t="s">
        <v>3020</v>
      </c>
      <c r="IK240" s="2" t="s">
        <v>142</v>
      </c>
      <c r="IL240" s="2" t="s">
        <v>132</v>
      </c>
      <c r="IM240" s="4">
        <v>2</v>
      </c>
      <c r="IN240" s="8">
        <v>142.12</v>
      </c>
      <c r="IO240" s="4">
        <v>1</v>
      </c>
      <c r="IP240" s="8">
        <v>71.06</v>
      </c>
      <c r="IQ240" s="7">
        <v>1</v>
      </c>
      <c r="IR240" s="7">
        <v>1</v>
      </c>
      <c r="IS240" s="2" t="s">
        <v>140</v>
      </c>
      <c r="IT240" s="2" t="s">
        <v>166</v>
      </c>
      <c r="IU240" s="2" t="s">
        <v>1130</v>
      </c>
      <c r="IV240" s="2" t="s">
        <v>3021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178</v>
      </c>
      <c r="JF240" s="2" t="s">
        <v>166</v>
      </c>
      <c r="JG240" s="2" t="s">
        <v>132</v>
      </c>
      <c r="JH240" s="2" t="s">
        <v>132</v>
      </c>
      <c r="JI240" s="2" t="s">
        <v>142</v>
      </c>
      <c r="JJ240" s="2" t="s">
        <v>132</v>
      </c>
      <c r="JK240" s="4">
        <v>2</v>
      </c>
      <c r="JL240" s="8">
        <v>142.12</v>
      </c>
      <c r="JM240" s="4">
        <v>3</v>
      </c>
      <c r="JN240" s="8">
        <v>200.28</v>
      </c>
      <c r="JO240" s="7">
        <v>-0.3333</v>
      </c>
      <c r="JP240" s="7">
        <v>-0.2904</v>
      </c>
      <c r="JQ240" s="2" t="s">
        <v>140</v>
      </c>
      <c r="JR240" s="2" t="s">
        <v>166</v>
      </c>
      <c r="JS240" s="2" t="s">
        <v>341</v>
      </c>
      <c r="JT240" s="2" t="s">
        <v>406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166</v>
      </c>
      <c r="KE240" s="2" t="s">
        <v>1526</v>
      </c>
      <c r="KF240" s="2" t="s">
        <v>418</v>
      </c>
      <c r="KG240" s="2" t="s">
        <v>142</v>
      </c>
      <c r="KH240" s="2" t="s">
        <v>132</v>
      </c>
      <c r="KI240" s="4">
        <v>1</v>
      </c>
      <c r="KJ240" s="8">
        <v>71.06</v>
      </c>
      <c r="KK240" s="4"/>
      <c r="KL240" s="8"/>
      <c r="KM240" s="7"/>
      <c r="KN240" s="7"/>
      <c r="KO240" s="2" t="s">
        <v>140</v>
      </c>
      <c r="KP240" s="2" t="s">
        <v>166</v>
      </c>
      <c r="KQ240" s="2" t="s">
        <v>575</v>
      </c>
      <c r="KR240" s="2" t="s">
        <v>2419</v>
      </c>
      <c r="KS240" s="2" t="s">
        <v>142</v>
      </c>
      <c r="KT240" s="2" t="s">
        <v>132</v>
      </c>
      <c r="KU240" s="4">
        <v>1</v>
      </c>
      <c r="KV240" s="8">
        <v>63.11</v>
      </c>
      <c r="KW240" s="4">
        <v>12</v>
      </c>
      <c r="KX240" s="8">
        <v>694.07</v>
      </c>
      <c r="KY240" s="7">
        <v>-0.9167</v>
      </c>
      <c r="KZ240" s="7">
        <v>-0.9091</v>
      </c>
      <c r="LA240" s="2" t="s">
        <v>140</v>
      </c>
      <c r="LB240" s="2" t="s">
        <v>166</v>
      </c>
      <c r="LC240" s="2" t="s">
        <v>326</v>
      </c>
      <c r="LD240" s="2" t="s">
        <v>2167</v>
      </c>
      <c r="LE240" s="2" t="s">
        <v>142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181</v>
      </c>
      <c r="LN240" s="2" t="s">
        <v>166</v>
      </c>
      <c r="LO240" s="2" t="s">
        <v>132</v>
      </c>
      <c r="LP240" s="2" t="s">
        <v>132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159</v>
      </c>
      <c r="ML240" s="2" t="s">
        <v>166</v>
      </c>
      <c r="MM240" s="2" t="s">
        <v>132</v>
      </c>
      <c r="MN240" s="2" t="s">
        <v>132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178</v>
      </c>
      <c r="NV240" s="2" t="s">
        <v>166</v>
      </c>
      <c r="NW240" s="2" t="s">
        <v>132</v>
      </c>
      <c r="NX240" s="2" t="s">
        <v>132</v>
      </c>
      <c r="NY240" s="2" t="s">
        <v>142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166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178</v>
      </c>
      <c r="PR240" s="2" t="s">
        <v>166</v>
      </c>
      <c r="PS240" s="2" t="s">
        <v>132</v>
      </c>
      <c r="PT240" s="2" t="s">
        <v>132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140</v>
      </c>
      <c r="RB240" s="2" t="s">
        <v>166</v>
      </c>
      <c r="RC240" s="2" t="s">
        <v>1140</v>
      </c>
      <c r="RD240" s="2" t="s">
        <v>1492</v>
      </c>
      <c r="RE240" s="2" t="s">
        <v>142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181</v>
      </c>
      <c r="RN240" s="2" t="s">
        <v>166</v>
      </c>
      <c r="RO240" s="2" t="s">
        <v>132</v>
      </c>
      <c r="RP240" s="2" t="s">
        <v>132</v>
      </c>
      <c r="RQ240" s="2" t="s">
        <v>142</v>
      </c>
      <c r="RR240" s="2" t="s">
        <v>132</v>
      </c>
    </row>
    <row r="241">
      <c r="A241" s="2" t="s">
        <v>3022</v>
      </c>
      <c r="B241" s="2" t="s">
        <v>121</v>
      </c>
      <c r="C241" s="2" t="s">
        <v>2850</v>
      </c>
      <c r="D241" s="2" t="s">
        <v>1104</v>
      </c>
      <c r="E241" s="2" t="s">
        <v>837</v>
      </c>
      <c r="F241" s="2" t="s">
        <v>3023</v>
      </c>
      <c r="G241" s="2" t="s">
        <v>3023</v>
      </c>
      <c r="H241" s="2" t="s">
        <v>3023</v>
      </c>
      <c r="I241" s="2" t="s">
        <v>3024</v>
      </c>
      <c r="J241" s="2" t="s">
        <v>127</v>
      </c>
      <c r="K241" s="2" t="s">
        <v>313</v>
      </c>
      <c r="L241" s="3">
        <v>41.7</v>
      </c>
      <c r="M241" s="3">
        <v>43.78</v>
      </c>
      <c r="N241" s="3">
        <v>84.99</v>
      </c>
      <c r="O241" s="2" t="s">
        <v>129</v>
      </c>
      <c r="P241" s="2" t="s">
        <v>422</v>
      </c>
      <c r="Q241" s="2" t="s">
        <v>131</v>
      </c>
      <c r="R241" s="2" t="s">
        <v>132</v>
      </c>
      <c r="S241" s="2" t="s">
        <v>3025</v>
      </c>
      <c r="T241" s="2" t="s">
        <v>132</v>
      </c>
      <c r="U241" s="2" t="s">
        <v>468</v>
      </c>
      <c r="V241" s="2" t="s">
        <v>815</v>
      </c>
      <c r="W241" s="2" t="s">
        <v>247</v>
      </c>
      <c r="X241" s="2" t="s">
        <v>132</v>
      </c>
      <c r="Y241" s="2" t="s">
        <v>2252</v>
      </c>
      <c r="Z241" s="4"/>
      <c r="AA241" s="4">
        <f>=ROUNDDOWN({0},0)</f>
      </c>
      <c r="AB241" s="5">
        <v>2</v>
      </c>
      <c r="AC241" s="2" t="s">
        <v>132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102</v>
      </c>
      <c r="AQ241" s="8">
        <v>4902.23</v>
      </c>
      <c r="AR241" s="4">
        <v>236</v>
      </c>
      <c r="AS241" s="8">
        <v>11253.02</v>
      </c>
      <c r="AT241" s="7">
        <v>-0.5678</v>
      </c>
      <c r="AU241" s="7">
        <v>-0.5644</v>
      </c>
      <c r="AV241" s="4">
        <v>102</v>
      </c>
      <c r="AW241" s="8">
        <v>4902.23</v>
      </c>
      <c r="AX241" s="4">
        <v>236</v>
      </c>
      <c r="AY241" s="8">
        <v>11253.02</v>
      </c>
      <c r="AZ241" s="7">
        <v>-0.5678</v>
      </c>
      <c r="BA241" s="7">
        <v>-0.5644</v>
      </c>
      <c r="BB241" s="7">
        <v>1</v>
      </c>
      <c r="BC241" s="4">
        <v>102</v>
      </c>
      <c r="BD241" s="8">
        <v>4902.23</v>
      </c>
      <c r="BE241" s="4">
        <v>236</v>
      </c>
      <c r="BF241" s="8">
        <v>11253.02</v>
      </c>
      <c r="BG241" s="7">
        <v>-0.5678</v>
      </c>
      <c r="BH241" s="7">
        <v>-0.5644</v>
      </c>
      <c r="BI241" s="7">
        <v>1</v>
      </c>
      <c r="BJ241" s="4">
        <v>102</v>
      </c>
      <c r="BK241" s="8">
        <v>4902.23</v>
      </c>
      <c r="BL241" s="2" t="s">
        <v>3026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558</v>
      </c>
      <c r="BV241" s="2" t="s">
        <v>166</v>
      </c>
      <c r="BW241" s="2" t="s">
        <v>132</v>
      </c>
      <c r="BX241" s="2" t="s">
        <v>2401</v>
      </c>
      <c r="BY241" s="2" t="s">
        <v>142</v>
      </c>
      <c r="BZ241" s="2" t="s">
        <v>132</v>
      </c>
      <c r="CA241" s="4">
        <v>2</v>
      </c>
      <c r="CB241" s="8">
        <v>80.01</v>
      </c>
      <c r="CC241" s="4">
        <v>5</v>
      </c>
      <c r="CD241" s="8">
        <v>192.61</v>
      </c>
      <c r="CE241" s="7">
        <v>-0.6</v>
      </c>
      <c r="CF241" s="7">
        <v>-0.5846</v>
      </c>
      <c r="CG241" s="2" t="s">
        <v>140</v>
      </c>
      <c r="CH241" s="2" t="s">
        <v>129</v>
      </c>
      <c r="CI241" s="2" t="s">
        <v>319</v>
      </c>
      <c r="CJ241" s="2" t="s">
        <v>1288</v>
      </c>
      <c r="CK241" s="2" t="s">
        <v>142</v>
      </c>
      <c r="CL241" s="2" t="s">
        <v>132</v>
      </c>
      <c r="CM241" s="4">
        <v>27</v>
      </c>
      <c r="CN241" s="8">
        <v>1328.32</v>
      </c>
      <c r="CO241" s="4">
        <v>70</v>
      </c>
      <c r="CP241" s="8">
        <v>3310.55</v>
      </c>
      <c r="CQ241" s="7">
        <v>-0.6143</v>
      </c>
      <c r="CR241" s="7">
        <v>-0.5988</v>
      </c>
      <c r="CS241" s="2" t="s">
        <v>140</v>
      </c>
      <c r="CT241" s="2" t="s">
        <v>129</v>
      </c>
      <c r="CU241" s="2" t="s">
        <v>321</v>
      </c>
      <c r="CV241" s="2" t="s">
        <v>3027</v>
      </c>
      <c r="CW241" s="2" t="s">
        <v>142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140</v>
      </c>
      <c r="DF241" s="2" t="s">
        <v>166</v>
      </c>
      <c r="DG241" s="2" t="s">
        <v>584</v>
      </c>
      <c r="DH241" s="2" t="s">
        <v>445</v>
      </c>
      <c r="DI241" s="2" t="s">
        <v>142</v>
      </c>
      <c r="DJ241" s="2" t="s">
        <v>132</v>
      </c>
      <c r="DK241" s="4">
        <v>26</v>
      </c>
      <c r="DL241" s="8">
        <v>1196</v>
      </c>
      <c r="DM241" s="4">
        <v>42</v>
      </c>
      <c r="DN241" s="8">
        <v>1932</v>
      </c>
      <c r="DO241" s="7">
        <v>-0.381</v>
      </c>
      <c r="DP241" s="7">
        <v>-0.381</v>
      </c>
      <c r="DQ241" s="2" t="s">
        <v>140</v>
      </c>
      <c r="DR241" s="2" t="s">
        <v>129</v>
      </c>
      <c r="DS241" s="2" t="s">
        <v>319</v>
      </c>
      <c r="DT241" s="2" t="s">
        <v>1288</v>
      </c>
      <c r="DU241" s="2" t="s">
        <v>142</v>
      </c>
      <c r="DV241" s="2" t="s">
        <v>132</v>
      </c>
      <c r="DW241" s="4">
        <v>3</v>
      </c>
      <c r="DX241" s="8">
        <v>161.7</v>
      </c>
      <c r="DY241" s="4">
        <v>2</v>
      </c>
      <c r="DZ241" s="8">
        <v>102.9</v>
      </c>
      <c r="EA241" s="7">
        <v>0.5</v>
      </c>
      <c r="EB241" s="7">
        <v>0.5714</v>
      </c>
      <c r="EC241" s="2" t="s">
        <v>140</v>
      </c>
      <c r="ED241" s="2" t="s">
        <v>129</v>
      </c>
      <c r="EE241" s="2" t="s">
        <v>2198</v>
      </c>
      <c r="EF241" s="2" t="s">
        <v>1286</v>
      </c>
      <c r="EG241" s="2" t="s">
        <v>142</v>
      </c>
      <c r="EH241" s="2" t="s">
        <v>132</v>
      </c>
      <c r="EI241" s="4">
        <v>22</v>
      </c>
      <c r="EJ241" s="8">
        <v>1122</v>
      </c>
      <c r="EK241" s="4">
        <v>84</v>
      </c>
      <c r="EL241" s="8">
        <v>4284</v>
      </c>
      <c r="EM241" s="7">
        <v>-0.7381</v>
      </c>
      <c r="EN241" s="7">
        <v>-0.7381</v>
      </c>
      <c r="EO241" s="2" t="s">
        <v>140</v>
      </c>
      <c r="EP241" s="2" t="s">
        <v>129</v>
      </c>
      <c r="EQ241" s="2" t="s">
        <v>1122</v>
      </c>
      <c r="ER241" s="2" t="s">
        <v>1126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166</v>
      </c>
      <c r="FC241" s="2" t="s">
        <v>1723</v>
      </c>
      <c r="FD241" s="2" t="s">
        <v>405</v>
      </c>
      <c r="FE241" s="2" t="s">
        <v>142</v>
      </c>
      <c r="FF241" s="2" t="s">
        <v>132</v>
      </c>
      <c r="FG241" s="4">
        <v>15</v>
      </c>
      <c r="FH241" s="8">
        <v>681.15</v>
      </c>
      <c r="FI241" s="4">
        <v>1</v>
      </c>
      <c r="FJ241" s="8">
        <v>48.65</v>
      </c>
      <c r="FK241" s="7">
        <v>14</v>
      </c>
      <c r="FL241" s="7">
        <v>13.001</v>
      </c>
      <c r="FM241" s="2" t="s">
        <v>140</v>
      </c>
      <c r="FN241" s="2" t="s">
        <v>129</v>
      </c>
      <c r="FO241" s="2" t="s">
        <v>292</v>
      </c>
      <c r="FP241" s="2" t="s">
        <v>665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178</v>
      </c>
      <c r="FZ241" s="2" t="s">
        <v>129</v>
      </c>
      <c r="GA241" s="2" t="s">
        <v>132</v>
      </c>
      <c r="GB241" s="2" t="s">
        <v>132</v>
      </c>
      <c r="GC241" s="2" t="s">
        <v>142</v>
      </c>
      <c r="GD241" s="2" t="s">
        <v>132</v>
      </c>
      <c r="GE241" s="4">
        <v>2</v>
      </c>
      <c r="GF241" s="8">
        <v>88.04</v>
      </c>
      <c r="GG241" s="4">
        <v>11</v>
      </c>
      <c r="GH241" s="8">
        <v>413.1</v>
      </c>
      <c r="GI241" s="7">
        <v>-0.8182</v>
      </c>
      <c r="GJ241" s="7">
        <v>-0.7869</v>
      </c>
      <c r="GK241" s="2" t="s">
        <v>140</v>
      </c>
      <c r="GL241" s="2" t="s">
        <v>129</v>
      </c>
      <c r="GM241" s="2" t="s">
        <v>942</v>
      </c>
      <c r="GN241" s="2" t="s">
        <v>316</v>
      </c>
      <c r="GO241" s="2" t="s">
        <v>142</v>
      </c>
      <c r="GP241" s="2" t="s">
        <v>132</v>
      </c>
      <c r="GQ241" s="4"/>
      <c r="GR241" s="8"/>
      <c r="GS241" s="4">
        <v>1</v>
      </c>
      <c r="GT241" s="8">
        <v>44.23</v>
      </c>
      <c r="GU241" s="7">
        <v>-1</v>
      </c>
      <c r="GV241" s="7">
        <v>-1</v>
      </c>
      <c r="GW241" s="2" t="s">
        <v>140</v>
      </c>
      <c r="GX241" s="2" t="s">
        <v>166</v>
      </c>
      <c r="GY241" s="2" t="s">
        <v>334</v>
      </c>
      <c r="GZ241" s="2" t="s">
        <v>1444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944</v>
      </c>
      <c r="HL241" s="2" t="s">
        <v>1492</v>
      </c>
      <c r="HM241" s="2" t="s">
        <v>142</v>
      </c>
      <c r="HN241" s="2" t="s">
        <v>132</v>
      </c>
      <c r="HO241" s="4">
        <v>2</v>
      </c>
      <c r="HP241" s="8">
        <v>94.58</v>
      </c>
      <c r="HQ241" s="4">
        <v>12</v>
      </c>
      <c r="HR241" s="8">
        <v>543.18</v>
      </c>
      <c r="HS241" s="7">
        <v>-0.8333</v>
      </c>
      <c r="HT241" s="7">
        <v>-0.8259</v>
      </c>
      <c r="HU241" s="2" t="s">
        <v>140</v>
      </c>
      <c r="HV241" s="2" t="s">
        <v>129</v>
      </c>
      <c r="HW241" s="2" t="s">
        <v>1710</v>
      </c>
      <c r="HX241" s="2" t="s">
        <v>334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159</v>
      </c>
      <c r="IH241" s="2" t="s">
        <v>129</v>
      </c>
      <c r="II241" s="2" t="s">
        <v>132</v>
      </c>
      <c r="IJ241" s="2" t="s">
        <v>132</v>
      </c>
      <c r="IK241" s="2" t="s">
        <v>142</v>
      </c>
      <c r="IL241" s="2" t="s">
        <v>132</v>
      </c>
      <c r="IM241" s="4">
        <v>2</v>
      </c>
      <c r="IN241" s="8">
        <v>99.83</v>
      </c>
      <c r="IO241" s="4"/>
      <c r="IP241" s="8"/>
      <c r="IQ241" s="7"/>
      <c r="IR241" s="7"/>
      <c r="IS241" s="2" t="s">
        <v>140</v>
      </c>
      <c r="IT241" s="2" t="s">
        <v>129</v>
      </c>
      <c r="IU241" s="2" t="s">
        <v>614</v>
      </c>
      <c r="IV241" s="2" t="s">
        <v>3028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178</v>
      </c>
      <c r="JF241" s="2" t="s">
        <v>129</v>
      </c>
      <c r="JG241" s="2" t="s">
        <v>132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341</v>
      </c>
      <c r="JT241" s="2" t="s">
        <v>3029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321</v>
      </c>
      <c r="KF241" s="2" t="s">
        <v>942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140</v>
      </c>
      <c r="KP241" s="2" t="s">
        <v>166</v>
      </c>
      <c r="KQ241" s="2" t="s">
        <v>575</v>
      </c>
      <c r="KR241" s="2" t="s">
        <v>132</v>
      </c>
      <c r="KS241" s="2" t="s">
        <v>142</v>
      </c>
      <c r="KT241" s="2" t="s">
        <v>132</v>
      </c>
      <c r="KU241" s="4">
        <v>1</v>
      </c>
      <c r="KV241" s="8">
        <v>50.6</v>
      </c>
      <c r="KW241" s="4">
        <v>8</v>
      </c>
      <c r="KX241" s="8">
        <v>381.8</v>
      </c>
      <c r="KY241" s="7">
        <v>-0.875</v>
      </c>
      <c r="KZ241" s="7">
        <v>-0.8675</v>
      </c>
      <c r="LA241" s="2" t="s">
        <v>140</v>
      </c>
      <c r="LB241" s="2" t="s">
        <v>177</v>
      </c>
      <c r="LC241" s="2" t="s">
        <v>1200</v>
      </c>
      <c r="LD241" s="2" t="s">
        <v>1134</v>
      </c>
      <c r="LE241" s="2" t="s">
        <v>142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181</v>
      </c>
      <c r="LN241" s="2" t="s">
        <v>129</v>
      </c>
      <c r="LO241" s="2" t="s">
        <v>132</v>
      </c>
      <c r="LP241" s="2" t="s">
        <v>132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159</v>
      </c>
      <c r="ML241" s="2" t="s">
        <v>129</v>
      </c>
      <c r="MM241" s="2" t="s">
        <v>132</v>
      </c>
      <c r="MN241" s="2" t="s">
        <v>132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178</v>
      </c>
      <c r="NV241" s="2" t="s">
        <v>129</v>
      </c>
      <c r="NW241" s="2" t="s">
        <v>132</v>
      </c>
      <c r="NX241" s="2" t="s">
        <v>132</v>
      </c>
      <c r="NY241" s="2" t="s">
        <v>142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178</v>
      </c>
      <c r="OH241" s="2" t="s">
        <v>129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129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178</v>
      </c>
      <c r="PR241" s="2" t="s">
        <v>166</v>
      </c>
      <c r="PS241" s="2" t="s">
        <v>132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140</v>
      </c>
      <c r="RB241" s="2" t="s">
        <v>166</v>
      </c>
      <c r="RC241" s="2" t="s">
        <v>1140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181</v>
      </c>
      <c r="RN241" s="2" t="s">
        <v>129</v>
      </c>
      <c r="RO241" s="2" t="s">
        <v>132</v>
      </c>
      <c r="RP241" s="2" t="s">
        <v>132</v>
      </c>
      <c r="RQ241" s="2" t="s">
        <v>142</v>
      </c>
      <c r="RR241" s="2" t="s">
        <v>183</v>
      </c>
    </row>
    <row r="242">
      <c r="A242" s="2" t="s">
        <v>3030</v>
      </c>
      <c r="B242" s="2" t="s">
        <v>121</v>
      </c>
      <c r="C242" s="2" t="s">
        <v>2850</v>
      </c>
      <c r="D242" s="2" t="s">
        <v>2442</v>
      </c>
      <c r="E242" s="2" t="s">
        <v>837</v>
      </c>
      <c r="F242" s="2" t="s">
        <v>3031</v>
      </c>
      <c r="G242" s="2" t="s">
        <v>3031</v>
      </c>
      <c r="H242" s="2" t="s">
        <v>3031</v>
      </c>
      <c r="I242" s="2" t="s">
        <v>3032</v>
      </c>
      <c r="J242" s="2" t="s">
        <v>127</v>
      </c>
      <c r="K242" s="2" t="s">
        <v>1868</v>
      </c>
      <c r="L242" s="3">
        <v>52.38</v>
      </c>
      <c r="M242" s="3">
        <v>55</v>
      </c>
      <c r="N242" s="3">
        <v>93.99</v>
      </c>
      <c r="O242" s="2" t="s">
        <v>421</v>
      </c>
      <c r="P242" s="2" t="s">
        <v>422</v>
      </c>
      <c r="Q242" s="2" t="s">
        <v>131</v>
      </c>
      <c r="R242" s="2" t="s">
        <v>132</v>
      </c>
      <c r="S242" s="2" t="s">
        <v>3033</v>
      </c>
      <c r="T242" s="2" t="s">
        <v>132</v>
      </c>
      <c r="U242" s="2" t="s">
        <v>134</v>
      </c>
      <c r="V242" s="2" t="s">
        <v>890</v>
      </c>
      <c r="W242" s="2" t="s">
        <v>136</v>
      </c>
      <c r="X242" s="2" t="s">
        <v>132</v>
      </c>
      <c r="Y242" s="2" t="s">
        <v>1254</v>
      </c>
      <c r="Z242" s="4"/>
      <c r="AA242" s="4">
        <f>=ROUNDDOWN({0},0)</f>
      </c>
      <c r="AB242" s="5">
        <v>0.4</v>
      </c>
      <c r="AC242" s="2" t="s">
        <v>132</v>
      </c>
      <c r="AD242" s="4"/>
      <c r="AE242" s="4"/>
      <c r="AF242" s="6">
        <v>63</v>
      </c>
      <c r="AG242" s="6"/>
      <c r="AH242" s="7">
        <v>0.5644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9</v>
      </c>
      <c r="AQ242" s="8">
        <v>370.5</v>
      </c>
      <c r="AR242" s="4">
        <v>583</v>
      </c>
      <c r="AS242" s="8">
        <v>26145.16</v>
      </c>
      <c r="AT242" s="7">
        <v>-0.9846</v>
      </c>
      <c r="AU242" s="7">
        <v>-0.9858</v>
      </c>
      <c r="AV242" s="4">
        <v>9</v>
      </c>
      <c r="AW242" s="8">
        <v>370.5</v>
      </c>
      <c r="AX242" s="4">
        <v>583</v>
      </c>
      <c r="AY242" s="8">
        <v>26145.16</v>
      </c>
      <c r="AZ242" s="7">
        <v>-0.9846</v>
      </c>
      <c r="BA242" s="7">
        <v>-0.9858</v>
      </c>
      <c r="BB242" s="7">
        <v>1</v>
      </c>
      <c r="BC242" s="4">
        <v>9</v>
      </c>
      <c r="BD242" s="8">
        <v>370.5</v>
      </c>
      <c r="BE242" s="4">
        <v>583</v>
      </c>
      <c r="BF242" s="8">
        <v>26145.16</v>
      </c>
      <c r="BG242" s="7">
        <v>-0.9846</v>
      </c>
      <c r="BH242" s="7">
        <v>-0.9858</v>
      </c>
      <c r="BI242" s="7">
        <v>1</v>
      </c>
      <c r="BJ242" s="4">
        <v>9</v>
      </c>
      <c r="BK242" s="8">
        <v>370.5</v>
      </c>
      <c r="BL242" s="2" t="s">
        <v>3034</v>
      </c>
      <c r="BM242" s="7">
        <v>1</v>
      </c>
      <c r="BN242" s="7">
        <v>1</v>
      </c>
      <c r="BO242" s="4">
        <v>3</v>
      </c>
      <c r="BP242" s="8">
        <v>120.3</v>
      </c>
      <c r="BQ242" s="4">
        <v>143</v>
      </c>
      <c r="BR242" s="8">
        <v>5734.3</v>
      </c>
      <c r="BS242" s="7">
        <v>-0.979</v>
      </c>
      <c r="BT242" s="7">
        <v>-0.979</v>
      </c>
      <c r="BU242" s="2" t="s">
        <v>140</v>
      </c>
      <c r="BV242" s="2" t="s">
        <v>166</v>
      </c>
      <c r="BW242" s="2" t="s">
        <v>132</v>
      </c>
      <c r="BX242" s="2" t="s">
        <v>2919</v>
      </c>
      <c r="BY242" s="2" t="s">
        <v>142</v>
      </c>
      <c r="BZ242" s="2" t="s">
        <v>132</v>
      </c>
      <c r="CA242" s="4"/>
      <c r="CB242" s="8"/>
      <c r="CC242" s="4">
        <v>66</v>
      </c>
      <c r="CD242" s="8">
        <v>2992.01</v>
      </c>
      <c r="CE242" s="7">
        <v>-1</v>
      </c>
      <c r="CF242" s="7">
        <v>-1</v>
      </c>
      <c r="CG242" s="2" t="s">
        <v>140</v>
      </c>
      <c r="CH242" s="2" t="s">
        <v>166</v>
      </c>
      <c r="CI242" s="2" t="s">
        <v>319</v>
      </c>
      <c r="CJ242" s="2" t="s">
        <v>2252</v>
      </c>
      <c r="CK242" s="2" t="s">
        <v>183</v>
      </c>
      <c r="CL242" s="2" t="s">
        <v>132</v>
      </c>
      <c r="CM242" s="4"/>
      <c r="CN242" s="8"/>
      <c r="CO242" s="4">
        <v>28</v>
      </c>
      <c r="CP242" s="8">
        <v>1614.34</v>
      </c>
      <c r="CQ242" s="7">
        <v>-1</v>
      </c>
      <c r="CR242" s="7">
        <v>-1</v>
      </c>
      <c r="CS242" s="2" t="s">
        <v>140</v>
      </c>
      <c r="CT242" s="2" t="s">
        <v>166</v>
      </c>
      <c r="CU242" s="2" t="s">
        <v>3035</v>
      </c>
      <c r="CV242" s="2" t="s">
        <v>1254</v>
      </c>
      <c r="CW242" s="2" t="s">
        <v>142</v>
      </c>
      <c r="CX242" s="2" t="s">
        <v>132</v>
      </c>
      <c r="CY242" s="4"/>
      <c r="CZ242" s="8"/>
      <c r="DA242" s="4">
        <v>40</v>
      </c>
      <c r="DB242" s="8">
        <v>2310</v>
      </c>
      <c r="DC242" s="7">
        <v>-1</v>
      </c>
      <c r="DD242" s="7">
        <v>-1</v>
      </c>
      <c r="DE242" s="2" t="s">
        <v>140</v>
      </c>
      <c r="DF242" s="2" t="s">
        <v>166</v>
      </c>
      <c r="DG242" s="2" t="s">
        <v>584</v>
      </c>
      <c r="DH242" s="2" t="s">
        <v>3036</v>
      </c>
      <c r="DI242" s="2" t="s">
        <v>142</v>
      </c>
      <c r="DJ242" s="2" t="s">
        <v>132</v>
      </c>
      <c r="DK242" s="4"/>
      <c r="DL242" s="8"/>
      <c r="DM242" s="4">
        <v>100</v>
      </c>
      <c r="DN242" s="8">
        <v>5160</v>
      </c>
      <c r="DO242" s="7">
        <v>-1</v>
      </c>
      <c r="DP242" s="7">
        <v>-1</v>
      </c>
      <c r="DQ242" s="2" t="s">
        <v>140</v>
      </c>
      <c r="DR242" s="2" t="s">
        <v>166</v>
      </c>
      <c r="DS242" s="2" t="s">
        <v>319</v>
      </c>
      <c r="DT242" s="2" t="s">
        <v>2198</v>
      </c>
      <c r="DU242" s="2" t="s">
        <v>142</v>
      </c>
      <c r="DV242" s="2" t="s">
        <v>132</v>
      </c>
      <c r="DW242" s="4"/>
      <c r="DX242" s="8"/>
      <c r="DY242" s="4">
        <v>12</v>
      </c>
      <c r="DZ242" s="8">
        <v>514.86</v>
      </c>
      <c r="EA242" s="7">
        <v>-1</v>
      </c>
      <c r="EB242" s="7">
        <v>-1</v>
      </c>
      <c r="EC242" s="2" t="s">
        <v>140</v>
      </c>
      <c r="ED242" s="2" t="s">
        <v>166</v>
      </c>
      <c r="EE242" s="2" t="s">
        <v>3037</v>
      </c>
      <c r="EF242" s="2" t="s">
        <v>2342</v>
      </c>
      <c r="EG242" s="2" t="s">
        <v>142</v>
      </c>
      <c r="EH242" s="2" t="s">
        <v>132</v>
      </c>
      <c r="EI242" s="4">
        <v>3</v>
      </c>
      <c r="EJ242" s="8">
        <v>172.8</v>
      </c>
      <c r="EK242" s="4">
        <v>40</v>
      </c>
      <c r="EL242" s="8">
        <v>2304</v>
      </c>
      <c r="EM242" s="7">
        <v>-0.925</v>
      </c>
      <c r="EN242" s="7">
        <v>-0.925</v>
      </c>
      <c r="EO242" s="2" t="s">
        <v>140</v>
      </c>
      <c r="EP242" s="2" t="s">
        <v>166</v>
      </c>
      <c r="EQ242" s="2" t="s">
        <v>1122</v>
      </c>
      <c r="ER242" s="2" t="s">
        <v>3038</v>
      </c>
      <c r="ES242" s="2" t="s">
        <v>183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166</v>
      </c>
      <c r="FC242" s="2" t="s">
        <v>3039</v>
      </c>
      <c r="FD242" s="2" t="s">
        <v>1730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140</v>
      </c>
      <c r="FN242" s="2" t="s">
        <v>166</v>
      </c>
      <c r="FO242" s="2" t="s">
        <v>329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178</v>
      </c>
      <c r="FZ242" s="2" t="s">
        <v>166</v>
      </c>
      <c r="GA242" s="2" t="s">
        <v>132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>
        <v>1</v>
      </c>
      <c r="GH242" s="8">
        <v>57.75</v>
      </c>
      <c r="GI242" s="7">
        <v>-1</v>
      </c>
      <c r="GJ242" s="7">
        <v>-1</v>
      </c>
      <c r="GK242" s="2" t="s">
        <v>140</v>
      </c>
      <c r="GL242" s="2" t="s">
        <v>166</v>
      </c>
      <c r="GM242" s="2" t="s">
        <v>1860</v>
      </c>
      <c r="GN242" s="2" t="s">
        <v>3040</v>
      </c>
      <c r="GO242" s="2" t="s">
        <v>183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166</v>
      </c>
      <c r="GY242" s="2" t="s">
        <v>334</v>
      </c>
      <c r="GZ242" s="2" t="s">
        <v>132</v>
      </c>
      <c r="HA242" s="2" t="s">
        <v>142</v>
      </c>
      <c r="HB242" s="2" t="s">
        <v>132</v>
      </c>
      <c r="HC242" s="4"/>
      <c r="HD242" s="8"/>
      <c r="HE242" s="4">
        <v>6</v>
      </c>
      <c r="HF242" s="8">
        <v>346.5</v>
      </c>
      <c r="HG242" s="7">
        <v>-1</v>
      </c>
      <c r="HH242" s="7">
        <v>-1</v>
      </c>
      <c r="HI242" s="2" t="s">
        <v>140</v>
      </c>
      <c r="HJ242" s="2" t="s">
        <v>166</v>
      </c>
      <c r="HK242" s="2" t="s">
        <v>944</v>
      </c>
      <c r="HL242" s="2" t="s">
        <v>1909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165</v>
      </c>
      <c r="HV242" s="2" t="s">
        <v>166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166</v>
      </c>
      <c r="II242" s="2" t="s">
        <v>594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>
        <v>7</v>
      </c>
      <c r="IP242" s="8">
        <v>415.8</v>
      </c>
      <c r="IQ242" s="7">
        <v>-1</v>
      </c>
      <c r="IR242" s="7">
        <v>-1</v>
      </c>
      <c r="IS242" s="2" t="s">
        <v>140</v>
      </c>
      <c r="IT242" s="2" t="s">
        <v>166</v>
      </c>
      <c r="IU242" s="2" t="s">
        <v>949</v>
      </c>
      <c r="IV242" s="2" t="s">
        <v>1123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178</v>
      </c>
      <c r="JF242" s="2" t="s">
        <v>166</v>
      </c>
      <c r="JG242" s="2" t="s">
        <v>132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140</v>
      </c>
      <c r="JR242" s="2" t="s">
        <v>166</v>
      </c>
      <c r="JS242" s="2" t="s">
        <v>341</v>
      </c>
      <c r="JT242" s="2" t="s">
        <v>3041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166</v>
      </c>
      <c r="KE242" s="2" t="s">
        <v>3035</v>
      </c>
      <c r="KF242" s="2" t="s">
        <v>1262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140</v>
      </c>
      <c r="KP242" s="2" t="s">
        <v>166</v>
      </c>
      <c r="KQ242" s="2" t="s">
        <v>175</v>
      </c>
      <c r="KR242" s="2" t="s">
        <v>896</v>
      </c>
      <c r="KS242" s="2" t="s">
        <v>142</v>
      </c>
      <c r="KT242" s="2" t="s">
        <v>132</v>
      </c>
      <c r="KU242" s="4">
        <v>3</v>
      </c>
      <c r="KV242" s="8">
        <v>77.4</v>
      </c>
      <c r="KW242" s="4">
        <v>140</v>
      </c>
      <c r="KX242" s="8">
        <v>4695.6</v>
      </c>
      <c r="KY242" s="7">
        <v>-0.9786</v>
      </c>
      <c r="KZ242" s="7">
        <v>-0.9835</v>
      </c>
      <c r="LA242" s="2" t="s">
        <v>140</v>
      </c>
      <c r="LB242" s="2" t="s">
        <v>166</v>
      </c>
      <c r="LC242" s="2" t="s">
        <v>1827</v>
      </c>
      <c r="LD242" s="2" t="s">
        <v>2221</v>
      </c>
      <c r="LE242" s="2" t="s">
        <v>183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181</v>
      </c>
      <c r="LN242" s="2" t="s">
        <v>166</v>
      </c>
      <c r="LO242" s="2" t="s">
        <v>132</v>
      </c>
      <c r="LP242" s="2" t="s">
        <v>132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159</v>
      </c>
      <c r="ML242" s="2" t="s">
        <v>166</v>
      </c>
      <c r="MM242" s="2" t="s">
        <v>132</v>
      </c>
      <c r="MN242" s="2" t="s">
        <v>132</v>
      </c>
      <c r="MO242" s="2" t="s">
        <v>142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178</v>
      </c>
      <c r="NV242" s="2" t="s">
        <v>166</v>
      </c>
      <c r="NW242" s="2" t="s">
        <v>132</v>
      </c>
      <c r="NX242" s="2" t="s">
        <v>132</v>
      </c>
      <c r="NY242" s="2" t="s">
        <v>142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181</v>
      </c>
      <c r="PF242" s="2" t="s">
        <v>166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178</v>
      </c>
      <c r="PR242" s="2" t="s">
        <v>166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140</v>
      </c>
      <c r="RB242" s="2" t="s">
        <v>166</v>
      </c>
      <c r="RC242" s="2" t="s">
        <v>1140</v>
      </c>
      <c r="RD242" s="2" t="s">
        <v>2831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181</v>
      </c>
      <c r="RN242" s="2" t="s">
        <v>166</v>
      </c>
      <c r="RO242" s="2" t="s">
        <v>132</v>
      </c>
      <c r="RP242" s="2" t="s">
        <v>132</v>
      </c>
      <c r="RQ242" s="2" t="s">
        <v>142</v>
      </c>
      <c r="RR242" s="2" t="s">
        <v>132</v>
      </c>
    </row>
    <row r="243">
      <c r="A243" s="2" t="s">
        <v>3042</v>
      </c>
      <c r="B243" s="2" t="s">
        <v>121</v>
      </c>
      <c r="C243" s="2" t="s">
        <v>2850</v>
      </c>
      <c r="D243" s="2" t="s">
        <v>2442</v>
      </c>
      <c r="E243" s="2" t="s">
        <v>837</v>
      </c>
      <c r="F243" s="2" t="s">
        <v>3043</v>
      </c>
      <c r="G243" s="2" t="s">
        <v>3043</v>
      </c>
      <c r="H243" s="2" t="s">
        <v>3043</v>
      </c>
      <c r="I243" s="2" t="s">
        <v>3044</v>
      </c>
      <c r="J243" s="2" t="s">
        <v>127</v>
      </c>
      <c r="K243" s="2" t="s">
        <v>3045</v>
      </c>
      <c r="L243" s="3">
        <v>40.29</v>
      </c>
      <c r="M243" s="3">
        <v>42.3</v>
      </c>
      <c r="N243" s="3">
        <v>79.99</v>
      </c>
      <c r="O243" s="2" t="s">
        <v>421</v>
      </c>
      <c r="P243" s="2" t="s">
        <v>422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134</v>
      </c>
      <c r="V243" s="2" t="s">
        <v>890</v>
      </c>
      <c r="W243" s="2" t="s">
        <v>136</v>
      </c>
      <c r="X243" s="2" t="s">
        <v>132</v>
      </c>
      <c r="Y243" s="2" t="s">
        <v>1010</v>
      </c>
      <c r="Z243" s="4"/>
      <c r="AA243" s="4">
        <f>=ROUNDDOWN({0},0)</f>
      </c>
      <c r="AB243" s="5">
        <v>0.2</v>
      </c>
      <c r="AC243" s="2" t="s">
        <v>132</v>
      </c>
      <c r="AD243" s="4"/>
      <c r="AE243" s="4"/>
      <c r="AF243" s="6">
        <v>63</v>
      </c>
      <c r="AG243" s="6"/>
      <c r="AH243" s="7">
        <v>0.263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2</v>
      </c>
      <c r="AQ243" s="8">
        <v>84.62</v>
      </c>
      <c r="AR243" s="4">
        <v>112</v>
      </c>
      <c r="AS243" s="8">
        <v>4435.66</v>
      </c>
      <c r="AT243" s="7">
        <v>-0.9821</v>
      </c>
      <c r="AU243" s="7">
        <v>-0.9809</v>
      </c>
      <c r="AV243" s="4">
        <v>2</v>
      </c>
      <c r="AW243" s="8">
        <v>84.62</v>
      </c>
      <c r="AX243" s="4">
        <v>112</v>
      </c>
      <c r="AY243" s="8">
        <v>4435.66</v>
      </c>
      <c r="AZ243" s="7">
        <v>-0.9821</v>
      </c>
      <c r="BA243" s="7">
        <v>-0.9809</v>
      </c>
      <c r="BB243" s="7">
        <v>1</v>
      </c>
      <c r="BC243" s="4">
        <v>2</v>
      </c>
      <c r="BD243" s="8">
        <v>84.62</v>
      </c>
      <c r="BE243" s="4">
        <v>112</v>
      </c>
      <c r="BF243" s="8">
        <v>4435.66</v>
      </c>
      <c r="BG243" s="7">
        <v>-0.9821</v>
      </c>
      <c r="BH243" s="7">
        <v>-0.9809</v>
      </c>
      <c r="BI243" s="7">
        <v>1</v>
      </c>
      <c r="BJ243" s="4">
        <v>2</v>
      </c>
      <c r="BK243" s="8">
        <v>84.62</v>
      </c>
      <c r="BL243" s="2" t="s">
        <v>3046</v>
      </c>
      <c r="BM243" s="7">
        <v>1</v>
      </c>
      <c r="BN243" s="7">
        <v>1</v>
      </c>
      <c r="BO243" s="4"/>
      <c r="BP243" s="8"/>
      <c r="BQ243" s="4">
        <v>10</v>
      </c>
      <c r="BR243" s="8">
        <v>419.2</v>
      </c>
      <c r="BS243" s="7">
        <v>-1</v>
      </c>
      <c r="BT243" s="7">
        <v>-1</v>
      </c>
      <c r="BU243" s="2" t="s">
        <v>140</v>
      </c>
      <c r="BV243" s="2" t="s">
        <v>166</v>
      </c>
      <c r="BW243" s="2" t="s">
        <v>132</v>
      </c>
      <c r="BX243" s="2" t="s">
        <v>833</v>
      </c>
      <c r="BY243" s="2" t="s">
        <v>142</v>
      </c>
      <c r="BZ243" s="2" t="s">
        <v>132</v>
      </c>
      <c r="CA243" s="4"/>
      <c r="CB243" s="8"/>
      <c r="CC243" s="4">
        <v>9</v>
      </c>
      <c r="CD243" s="8">
        <v>224.73</v>
      </c>
      <c r="CE243" s="7">
        <v>-1</v>
      </c>
      <c r="CF243" s="7">
        <v>-1</v>
      </c>
      <c r="CG243" s="2" t="s">
        <v>140</v>
      </c>
      <c r="CH243" s="2" t="s">
        <v>166</v>
      </c>
      <c r="CI243" s="2" t="s">
        <v>1300</v>
      </c>
      <c r="CJ243" s="2" t="s">
        <v>3047</v>
      </c>
      <c r="CK243" s="2" t="s">
        <v>183</v>
      </c>
      <c r="CL243" s="2" t="s">
        <v>132</v>
      </c>
      <c r="CM243" s="4">
        <v>2</v>
      </c>
      <c r="CN243" s="8">
        <v>84.62</v>
      </c>
      <c r="CO243" s="4">
        <v>18</v>
      </c>
      <c r="CP243" s="8">
        <v>823.32</v>
      </c>
      <c r="CQ243" s="7">
        <v>-0.8889</v>
      </c>
      <c r="CR243" s="7">
        <v>-0.8972</v>
      </c>
      <c r="CS243" s="2" t="s">
        <v>140</v>
      </c>
      <c r="CT243" s="2" t="s">
        <v>166</v>
      </c>
      <c r="CU243" s="2" t="s">
        <v>2065</v>
      </c>
      <c r="CV243" s="2" t="s">
        <v>1014</v>
      </c>
      <c r="CW243" s="2" t="s">
        <v>142</v>
      </c>
      <c r="CX243" s="2" t="s">
        <v>132</v>
      </c>
      <c r="CY243" s="4"/>
      <c r="CZ243" s="8"/>
      <c r="DA243" s="4">
        <v>40</v>
      </c>
      <c r="DB243" s="8">
        <v>1592.8</v>
      </c>
      <c r="DC243" s="7">
        <v>-1</v>
      </c>
      <c r="DD243" s="7">
        <v>-1</v>
      </c>
      <c r="DE243" s="2" t="s">
        <v>140</v>
      </c>
      <c r="DF243" s="2" t="s">
        <v>166</v>
      </c>
      <c r="DG243" s="2" t="s">
        <v>584</v>
      </c>
      <c r="DH243" s="2" t="s">
        <v>789</v>
      </c>
      <c r="DI243" s="2" t="s">
        <v>142</v>
      </c>
      <c r="DJ243" s="2" t="s">
        <v>132</v>
      </c>
      <c r="DK243" s="4"/>
      <c r="DL243" s="8"/>
      <c r="DM243" s="4">
        <v>11</v>
      </c>
      <c r="DN243" s="8">
        <v>473</v>
      </c>
      <c r="DO243" s="7">
        <v>-1</v>
      </c>
      <c r="DP243" s="7">
        <v>-1</v>
      </c>
      <c r="DQ243" s="2" t="s">
        <v>140</v>
      </c>
      <c r="DR243" s="2" t="s">
        <v>166</v>
      </c>
      <c r="DS243" s="2" t="s">
        <v>148</v>
      </c>
      <c r="DT243" s="2" t="s">
        <v>3048</v>
      </c>
      <c r="DU243" s="2" t="s">
        <v>142</v>
      </c>
      <c r="DV243" s="2" t="s">
        <v>132</v>
      </c>
      <c r="DW243" s="4"/>
      <c r="DX243" s="8"/>
      <c r="DY243" s="4">
        <v>8</v>
      </c>
      <c r="DZ243" s="8">
        <v>220.31</v>
      </c>
      <c r="EA243" s="7">
        <v>-1</v>
      </c>
      <c r="EB243" s="7">
        <v>-1</v>
      </c>
      <c r="EC243" s="2" t="s">
        <v>140</v>
      </c>
      <c r="ED243" s="2" t="s">
        <v>166</v>
      </c>
      <c r="EE243" s="2" t="s">
        <v>1137</v>
      </c>
      <c r="EF243" s="2" t="s">
        <v>304</v>
      </c>
      <c r="EG243" s="2" t="s">
        <v>142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166</v>
      </c>
      <c r="EQ243" s="2" t="s">
        <v>152</v>
      </c>
      <c r="ER243" s="2" t="s">
        <v>3049</v>
      </c>
      <c r="ES243" s="2" t="s">
        <v>183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166</v>
      </c>
      <c r="FC243" s="2" t="s">
        <v>604</v>
      </c>
      <c r="FD243" s="2" t="s">
        <v>132</v>
      </c>
      <c r="FE243" s="2" t="s">
        <v>142</v>
      </c>
      <c r="FF243" s="2" t="s">
        <v>132</v>
      </c>
      <c r="FG243" s="4"/>
      <c r="FH243" s="8"/>
      <c r="FI243" s="4">
        <v>2</v>
      </c>
      <c r="FJ243" s="8">
        <v>84.6</v>
      </c>
      <c r="FK243" s="7">
        <v>-1</v>
      </c>
      <c r="FL243" s="7">
        <v>-1</v>
      </c>
      <c r="FM243" s="2" t="s">
        <v>140</v>
      </c>
      <c r="FN243" s="2" t="s">
        <v>166</v>
      </c>
      <c r="FO243" s="2" t="s">
        <v>292</v>
      </c>
      <c r="FP243" s="2" t="s">
        <v>3050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178</v>
      </c>
      <c r="FZ243" s="2" t="s">
        <v>166</v>
      </c>
      <c r="GA243" s="2" t="s">
        <v>132</v>
      </c>
      <c r="GB243" s="2" t="s">
        <v>132</v>
      </c>
      <c r="GC243" s="2" t="s">
        <v>142</v>
      </c>
      <c r="GD243" s="2" t="s">
        <v>132</v>
      </c>
      <c r="GE243" s="4"/>
      <c r="GF243" s="8"/>
      <c r="GG243" s="4">
        <v>2</v>
      </c>
      <c r="GH243" s="8">
        <v>79.64</v>
      </c>
      <c r="GI243" s="7">
        <v>-1</v>
      </c>
      <c r="GJ243" s="7">
        <v>-1</v>
      </c>
      <c r="GK243" s="2" t="s">
        <v>140</v>
      </c>
      <c r="GL243" s="2" t="s">
        <v>166</v>
      </c>
      <c r="GM243" s="2" t="s">
        <v>1022</v>
      </c>
      <c r="GN243" s="2" t="s">
        <v>565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178</v>
      </c>
      <c r="GX243" s="2" t="s">
        <v>166</v>
      </c>
      <c r="GY243" s="2" t="s">
        <v>132</v>
      </c>
      <c r="GZ243" s="2" t="s">
        <v>132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181</v>
      </c>
      <c r="HJ243" s="2" t="s">
        <v>166</v>
      </c>
      <c r="HK243" s="2" t="s">
        <v>132</v>
      </c>
      <c r="HL243" s="2" t="s">
        <v>132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165</v>
      </c>
      <c r="HV243" s="2" t="s">
        <v>166</v>
      </c>
      <c r="HW243" s="2" t="s">
        <v>132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140</v>
      </c>
      <c r="IH243" s="2" t="s">
        <v>166</v>
      </c>
      <c r="II243" s="2" t="s">
        <v>1386</v>
      </c>
      <c r="IJ243" s="2" t="s">
        <v>132</v>
      </c>
      <c r="IK243" s="2" t="s">
        <v>142</v>
      </c>
      <c r="IL243" s="2" t="s">
        <v>132</v>
      </c>
      <c r="IM243" s="4"/>
      <c r="IN243" s="8"/>
      <c r="IO243" s="4">
        <v>3</v>
      </c>
      <c r="IP243" s="8">
        <v>137.07</v>
      </c>
      <c r="IQ243" s="7">
        <v>-1</v>
      </c>
      <c r="IR243" s="7">
        <v>-1</v>
      </c>
      <c r="IS243" s="2" t="s">
        <v>140</v>
      </c>
      <c r="IT243" s="2" t="s">
        <v>166</v>
      </c>
      <c r="IU243" s="2" t="s">
        <v>614</v>
      </c>
      <c r="IV243" s="2" t="s">
        <v>1142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178</v>
      </c>
      <c r="JF243" s="2" t="s">
        <v>166</v>
      </c>
      <c r="JG243" s="2" t="s">
        <v>132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166</v>
      </c>
      <c r="JS243" s="2" t="s">
        <v>300</v>
      </c>
      <c r="JT243" s="2" t="s">
        <v>132</v>
      </c>
      <c r="JU243" s="2" t="s">
        <v>142</v>
      </c>
      <c r="JV243" s="2" t="s">
        <v>132</v>
      </c>
      <c r="JW243" s="4"/>
      <c r="JX243" s="8"/>
      <c r="JY243" s="4">
        <v>1</v>
      </c>
      <c r="JZ243" s="8">
        <v>79.99</v>
      </c>
      <c r="KA243" s="7">
        <v>-1</v>
      </c>
      <c r="KB243" s="7">
        <v>-1</v>
      </c>
      <c r="KC243" s="2" t="s">
        <v>140</v>
      </c>
      <c r="KD243" s="2" t="s">
        <v>166</v>
      </c>
      <c r="KE243" s="2" t="s">
        <v>989</v>
      </c>
      <c r="KF243" s="2" t="s">
        <v>2492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178</v>
      </c>
      <c r="KP243" s="2" t="s">
        <v>166</v>
      </c>
      <c r="KQ243" s="2" t="s">
        <v>132</v>
      </c>
      <c r="KR243" s="2" t="s">
        <v>132</v>
      </c>
      <c r="KS243" s="2" t="s">
        <v>142</v>
      </c>
      <c r="KT243" s="2" t="s">
        <v>132</v>
      </c>
      <c r="KU243" s="4"/>
      <c r="KV243" s="8"/>
      <c r="KW243" s="4">
        <v>8</v>
      </c>
      <c r="KX243" s="8">
        <v>301</v>
      </c>
      <c r="KY243" s="7">
        <v>-1</v>
      </c>
      <c r="KZ243" s="7">
        <v>-1</v>
      </c>
      <c r="LA243" s="2" t="s">
        <v>140</v>
      </c>
      <c r="LB243" s="2" t="s">
        <v>166</v>
      </c>
      <c r="LC243" s="2" t="s">
        <v>304</v>
      </c>
      <c r="LD243" s="2" t="s">
        <v>685</v>
      </c>
      <c r="LE243" s="2" t="s">
        <v>183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181</v>
      </c>
      <c r="LN243" s="2" t="s">
        <v>166</v>
      </c>
      <c r="LO243" s="2" t="s">
        <v>132</v>
      </c>
      <c r="LP243" s="2" t="s">
        <v>132</v>
      </c>
      <c r="LQ243" s="2" t="s">
        <v>142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159</v>
      </c>
      <c r="ML243" s="2" t="s">
        <v>166</v>
      </c>
      <c r="MM243" s="2" t="s">
        <v>132</v>
      </c>
      <c r="MN243" s="2" t="s">
        <v>132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178</v>
      </c>
      <c r="NV243" s="2" t="s">
        <v>166</v>
      </c>
      <c r="NW243" s="2" t="s">
        <v>132</v>
      </c>
      <c r="NX243" s="2" t="s">
        <v>132</v>
      </c>
      <c r="NY243" s="2" t="s">
        <v>142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181</v>
      </c>
      <c r="OT243" s="2" t="s">
        <v>166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181</v>
      </c>
      <c r="PF243" s="2" t="s">
        <v>166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178</v>
      </c>
      <c r="PR243" s="2" t="s">
        <v>166</v>
      </c>
      <c r="PS243" s="2" t="s">
        <v>132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159</v>
      </c>
      <c r="RB243" s="2" t="s">
        <v>166</v>
      </c>
      <c r="RC243" s="2" t="s">
        <v>132</v>
      </c>
      <c r="RD243" s="2" t="s">
        <v>132</v>
      </c>
      <c r="RE243" s="2" t="s">
        <v>142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181</v>
      </c>
      <c r="RN243" s="2" t="s">
        <v>166</v>
      </c>
      <c r="RO243" s="2" t="s">
        <v>132</v>
      </c>
      <c r="RP243" s="2" t="s">
        <v>132</v>
      </c>
      <c r="RQ243" s="2" t="s">
        <v>142</v>
      </c>
      <c r="RR243" s="2" t="s">
        <v>132</v>
      </c>
    </row>
    <row r="244">
      <c r="A244" s="2" t="s">
        <v>3051</v>
      </c>
      <c r="B244" s="2" t="s">
        <v>121</v>
      </c>
      <c r="C244" s="2" t="s">
        <v>3052</v>
      </c>
      <c r="D244" s="2" t="s">
        <v>1104</v>
      </c>
      <c r="E244" s="2" t="s">
        <v>837</v>
      </c>
      <c r="F244" s="2" t="s">
        <v>3053</v>
      </c>
      <c r="G244" s="2" t="s">
        <v>3053</v>
      </c>
      <c r="H244" s="2" t="s">
        <v>3053</v>
      </c>
      <c r="I244" s="2" t="s">
        <v>3054</v>
      </c>
      <c r="J244" s="2" t="s">
        <v>127</v>
      </c>
      <c r="K244" s="2" t="s">
        <v>3055</v>
      </c>
      <c r="L244" s="3">
        <v>63.6</v>
      </c>
      <c r="M244" s="3">
        <v>66.78</v>
      </c>
      <c r="N244" s="3">
        <v>124.94</v>
      </c>
      <c r="O244" s="2" t="s">
        <v>129</v>
      </c>
      <c r="P244" s="2" t="s">
        <v>130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657</v>
      </c>
      <c r="V244" s="2" t="s">
        <v>135</v>
      </c>
      <c r="W244" s="2" t="s">
        <v>136</v>
      </c>
      <c r="X244" s="2" t="s">
        <v>3056</v>
      </c>
      <c r="Y244" s="2" t="s">
        <v>3057</v>
      </c>
      <c r="Z244" s="4">
        <v>181</v>
      </c>
      <c r="AA244" s="4">
        <f>=ROUNDDOWN(8.22727272727273,0)</f>
      </c>
      <c r="AB244" s="5">
        <v>22</v>
      </c>
      <c r="AC244" s="2" t="s">
        <v>1192</v>
      </c>
      <c r="AD244" s="4">
        <v>300</v>
      </c>
      <c r="AE244" s="4">
        <v>300</v>
      </c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804</v>
      </c>
      <c r="AQ244" s="8">
        <v>63666.18</v>
      </c>
      <c r="AR244" s="4">
        <v>1258</v>
      </c>
      <c r="AS244" s="8">
        <v>102868.42</v>
      </c>
      <c r="AT244" s="7">
        <v>-0.3609</v>
      </c>
      <c r="AU244" s="7">
        <v>-0.3811</v>
      </c>
      <c r="AV244" s="4">
        <v>804</v>
      </c>
      <c r="AW244" s="8">
        <v>63666.18</v>
      </c>
      <c r="AX244" s="4">
        <v>1258</v>
      </c>
      <c r="AY244" s="8">
        <v>102868.42</v>
      </c>
      <c r="AZ244" s="7">
        <v>-0.3609</v>
      </c>
      <c r="BA244" s="7">
        <v>-0.3811</v>
      </c>
      <c r="BB244" s="7">
        <v>1</v>
      </c>
      <c r="BC244" s="4">
        <v>804</v>
      </c>
      <c r="BD244" s="8">
        <v>63666.18</v>
      </c>
      <c r="BE244" s="4">
        <v>1258</v>
      </c>
      <c r="BF244" s="8">
        <v>102868.42</v>
      </c>
      <c r="BG244" s="7">
        <v>-0.3609</v>
      </c>
      <c r="BH244" s="7">
        <v>-0.3811</v>
      </c>
      <c r="BI244" s="7">
        <v>1</v>
      </c>
      <c r="BJ244" s="4">
        <v>804</v>
      </c>
      <c r="BK244" s="8">
        <v>63666.18</v>
      </c>
      <c r="BL244" s="2" t="s">
        <v>3058</v>
      </c>
      <c r="BM244" s="7">
        <v>1</v>
      </c>
      <c r="BN244" s="7">
        <v>1</v>
      </c>
      <c r="BO244" s="4">
        <v>314</v>
      </c>
      <c r="BP244" s="8">
        <v>24787.16</v>
      </c>
      <c r="BQ244" s="4">
        <v>388</v>
      </c>
      <c r="BR244" s="8">
        <v>30628.72</v>
      </c>
      <c r="BS244" s="7">
        <v>-0.1907</v>
      </c>
      <c r="BT244" s="7">
        <v>-0.1907</v>
      </c>
      <c r="BU244" s="2" t="s">
        <v>140</v>
      </c>
      <c r="BV244" s="2" t="s">
        <v>129</v>
      </c>
      <c r="BW244" s="2" t="s">
        <v>132</v>
      </c>
      <c r="BX244" s="2" t="s">
        <v>1697</v>
      </c>
      <c r="BY244" s="2" t="s">
        <v>142</v>
      </c>
      <c r="BZ244" s="2" t="s">
        <v>132</v>
      </c>
      <c r="CA244" s="4">
        <v>142</v>
      </c>
      <c r="CB244" s="8">
        <v>9219.39</v>
      </c>
      <c r="CC244" s="4">
        <v>140</v>
      </c>
      <c r="CD244" s="8">
        <v>9747.88</v>
      </c>
      <c r="CE244" s="7">
        <v>0.0143</v>
      </c>
      <c r="CF244" s="7">
        <v>-0.0542</v>
      </c>
      <c r="CG244" s="2" t="s">
        <v>140</v>
      </c>
      <c r="CH244" s="2" t="s">
        <v>129</v>
      </c>
      <c r="CI244" s="2" t="s">
        <v>1908</v>
      </c>
      <c r="CJ244" s="2" t="s">
        <v>3059</v>
      </c>
      <c r="CK244" s="2" t="s">
        <v>142</v>
      </c>
      <c r="CL244" s="2" t="s">
        <v>132</v>
      </c>
      <c r="CM244" s="4">
        <v>73</v>
      </c>
      <c r="CN244" s="8">
        <v>6633.35</v>
      </c>
      <c r="CO244" s="4">
        <v>212</v>
      </c>
      <c r="CP244" s="8">
        <v>18409.72</v>
      </c>
      <c r="CQ244" s="7">
        <v>-0.6557</v>
      </c>
      <c r="CR244" s="7">
        <v>-0.6397</v>
      </c>
      <c r="CS244" s="2" t="s">
        <v>140</v>
      </c>
      <c r="CT244" s="2" t="s">
        <v>129</v>
      </c>
      <c r="CU244" s="2" t="s">
        <v>3057</v>
      </c>
      <c r="CV244" s="2" t="s">
        <v>1350</v>
      </c>
      <c r="CW244" s="2" t="s">
        <v>142</v>
      </c>
      <c r="CX244" s="2" t="s">
        <v>132</v>
      </c>
      <c r="CY244" s="4">
        <v>109</v>
      </c>
      <c r="CZ244" s="8">
        <v>8991.41</v>
      </c>
      <c r="DA244" s="4">
        <v>112</v>
      </c>
      <c r="DB244" s="8">
        <v>9238.88</v>
      </c>
      <c r="DC244" s="7">
        <v>-0.0268</v>
      </c>
      <c r="DD244" s="7">
        <v>-0.0268</v>
      </c>
      <c r="DE244" s="2" t="s">
        <v>140</v>
      </c>
      <c r="DF244" s="2" t="s">
        <v>129</v>
      </c>
      <c r="DG244" s="2" t="s">
        <v>1016</v>
      </c>
      <c r="DH244" s="2" t="s">
        <v>588</v>
      </c>
      <c r="DI244" s="2" t="s">
        <v>142</v>
      </c>
      <c r="DJ244" s="2" t="s">
        <v>132</v>
      </c>
      <c r="DK244" s="4">
        <v>20</v>
      </c>
      <c r="DL244" s="8">
        <v>1720</v>
      </c>
      <c r="DM244" s="4"/>
      <c r="DN244" s="8"/>
      <c r="DO244" s="7"/>
      <c r="DP244" s="7"/>
      <c r="DQ244" s="2" t="s">
        <v>140</v>
      </c>
      <c r="DR244" s="2" t="s">
        <v>129</v>
      </c>
      <c r="DS244" s="2" t="s">
        <v>2430</v>
      </c>
      <c r="DT244" s="2" t="s">
        <v>3060</v>
      </c>
      <c r="DU244" s="2" t="s">
        <v>142</v>
      </c>
      <c r="DV244" s="2" t="s">
        <v>132</v>
      </c>
      <c r="DW244" s="4">
        <v>58</v>
      </c>
      <c r="DX244" s="8">
        <v>5104</v>
      </c>
      <c r="DY244" s="4">
        <v>199</v>
      </c>
      <c r="DZ244" s="8">
        <v>17512</v>
      </c>
      <c r="EA244" s="7">
        <v>-0.7085</v>
      </c>
      <c r="EB244" s="7">
        <v>-0.7085</v>
      </c>
      <c r="EC244" s="2" t="s">
        <v>140</v>
      </c>
      <c r="ED244" s="2" t="s">
        <v>129</v>
      </c>
      <c r="EE244" s="2" t="s">
        <v>3061</v>
      </c>
      <c r="EF244" s="2" t="s">
        <v>1708</v>
      </c>
      <c r="EG244" s="2" t="s">
        <v>142</v>
      </c>
      <c r="EH244" s="2" t="s">
        <v>132</v>
      </c>
      <c r="EI244" s="4">
        <v>21</v>
      </c>
      <c r="EJ244" s="8">
        <v>1917.3</v>
      </c>
      <c r="EK244" s="4">
        <v>65</v>
      </c>
      <c r="EL244" s="8">
        <v>5934.5</v>
      </c>
      <c r="EM244" s="7">
        <v>-0.6769</v>
      </c>
      <c r="EN244" s="7">
        <v>-0.6769</v>
      </c>
      <c r="EO244" s="2" t="s">
        <v>140</v>
      </c>
      <c r="EP244" s="2" t="s">
        <v>129</v>
      </c>
      <c r="EQ244" s="2" t="s">
        <v>327</v>
      </c>
      <c r="ER244" s="2" t="s">
        <v>789</v>
      </c>
      <c r="ES244" s="2" t="s">
        <v>142</v>
      </c>
      <c r="ET244" s="2" t="s">
        <v>132</v>
      </c>
      <c r="EU244" s="4">
        <v>14</v>
      </c>
      <c r="EV244" s="8">
        <v>1154.86</v>
      </c>
      <c r="EW244" s="4"/>
      <c r="EX244" s="8"/>
      <c r="EY244" s="7"/>
      <c r="EZ244" s="7"/>
      <c r="FA244" s="2" t="s">
        <v>140</v>
      </c>
      <c r="FB244" s="2" t="s">
        <v>129</v>
      </c>
      <c r="FC244" s="2" t="s">
        <v>1572</v>
      </c>
      <c r="FD244" s="2" t="s">
        <v>765</v>
      </c>
      <c r="FE244" s="2" t="s">
        <v>142</v>
      </c>
      <c r="FF244" s="2" t="s">
        <v>132</v>
      </c>
      <c r="FG244" s="4">
        <v>3</v>
      </c>
      <c r="FH244" s="8">
        <v>235.68</v>
      </c>
      <c r="FI244" s="4">
        <v>2</v>
      </c>
      <c r="FJ244" s="8">
        <v>157.12</v>
      </c>
      <c r="FK244" s="7">
        <v>0.5</v>
      </c>
      <c r="FL244" s="7">
        <v>0.5</v>
      </c>
      <c r="FM244" s="2" t="s">
        <v>140</v>
      </c>
      <c r="FN244" s="2" t="s">
        <v>129</v>
      </c>
      <c r="FO244" s="2" t="s">
        <v>329</v>
      </c>
      <c r="FP244" s="2" t="s">
        <v>567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129</v>
      </c>
      <c r="GA244" s="2" t="s">
        <v>157</v>
      </c>
      <c r="GB244" s="2" t="s">
        <v>170</v>
      </c>
      <c r="GC244" s="2" t="s">
        <v>142</v>
      </c>
      <c r="GD244" s="2" t="s">
        <v>132</v>
      </c>
      <c r="GE244" s="4">
        <v>3</v>
      </c>
      <c r="GF244" s="8">
        <v>247.47</v>
      </c>
      <c r="GG244" s="4">
        <v>13</v>
      </c>
      <c r="GH244" s="8">
        <v>1072.37</v>
      </c>
      <c r="GI244" s="7">
        <v>-0.7692</v>
      </c>
      <c r="GJ244" s="7">
        <v>-0.7692</v>
      </c>
      <c r="GK244" s="2" t="s">
        <v>140</v>
      </c>
      <c r="GL244" s="2" t="s">
        <v>129</v>
      </c>
      <c r="GM244" s="2" t="s">
        <v>1022</v>
      </c>
      <c r="GN244" s="2" t="s">
        <v>700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162</v>
      </c>
      <c r="GZ244" s="2" t="s">
        <v>132</v>
      </c>
      <c r="HA244" s="2" t="s">
        <v>142</v>
      </c>
      <c r="HB244" s="2" t="s">
        <v>132</v>
      </c>
      <c r="HC244" s="4">
        <v>15</v>
      </c>
      <c r="HD244" s="8">
        <v>1147.46</v>
      </c>
      <c r="HE244" s="4">
        <v>28</v>
      </c>
      <c r="HF244" s="8">
        <v>2309.72</v>
      </c>
      <c r="HG244" s="7">
        <v>-0.4643</v>
      </c>
      <c r="HH244" s="7">
        <v>-0.5032</v>
      </c>
      <c r="HI244" s="2" t="s">
        <v>140</v>
      </c>
      <c r="HJ244" s="2" t="s">
        <v>129</v>
      </c>
      <c r="HK244" s="2" t="s">
        <v>163</v>
      </c>
      <c r="HL244" s="2" t="s">
        <v>3062</v>
      </c>
      <c r="HM244" s="2" t="s">
        <v>142</v>
      </c>
      <c r="HN244" s="2" t="s">
        <v>132</v>
      </c>
      <c r="HO244" s="4">
        <v>17</v>
      </c>
      <c r="HP244" s="8">
        <v>1340.61</v>
      </c>
      <c r="HQ244" s="4">
        <v>14</v>
      </c>
      <c r="HR244" s="8">
        <v>1187.9</v>
      </c>
      <c r="HS244" s="7">
        <v>0.2143</v>
      </c>
      <c r="HT244" s="7">
        <v>0.1286</v>
      </c>
      <c r="HU244" s="2" t="s">
        <v>140</v>
      </c>
      <c r="HV244" s="2" t="s">
        <v>129</v>
      </c>
      <c r="HW244" s="2" t="s">
        <v>512</v>
      </c>
      <c r="HX244" s="2" t="s">
        <v>2184</v>
      </c>
      <c r="HY244" s="2" t="s">
        <v>142</v>
      </c>
      <c r="HZ244" s="2" t="s">
        <v>132</v>
      </c>
      <c r="IA244" s="4">
        <v>7</v>
      </c>
      <c r="IB244" s="8">
        <v>549.92</v>
      </c>
      <c r="IC244" s="4">
        <v>18</v>
      </c>
      <c r="ID244" s="8">
        <v>1382.64</v>
      </c>
      <c r="IE244" s="7">
        <v>-0.6111</v>
      </c>
      <c r="IF244" s="7">
        <v>-0.6023</v>
      </c>
      <c r="IG244" s="2" t="s">
        <v>140</v>
      </c>
      <c r="IH244" s="2" t="s">
        <v>166</v>
      </c>
      <c r="II244" s="2" t="s">
        <v>148</v>
      </c>
      <c r="IJ244" s="2" t="s">
        <v>806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140</v>
      </c>
      <c r="IT244" s="2" t="s">
        <v>129</v>
      </c>
      <c r="IU244" s="2" t="s">
        <v>1060</v>
      </c>
      <c r="IV244" s="2" t="s">
        <v>132</v>
      </c>
      <c r="IW244" s="2" t="s">
        <v>142</v>
      </c>
      <c r="IX244" s="2" t="s">
        <v>132</v>
      </c>
      <c r="IY244" s="4">
        <v>1</v>
      </c>
      <c r="IZ244" s="8">
        <v>86.42</v>
      </c>
      <c r="JA244" s="4"/>
      <c r="JB244" s="8"/>
      <c r="JC244" s="7"/>
      <c r="JD244" s="7"/>
      <c r="JE244" s="2" t="s">
        <v>140</v>
      </c>
      <c r="JF244" s="2" t="s">
        <v>129</v>
      </c>
      <c r="JG244" s="2" t="s">
        <v>647</v>
      </c>
      <c r="JH244" s="2" t="s">
        <v>3063</v>
      </c>
      <c r="JI244" s="2" t="s">
        <v>142</v>
      </c>
      <c r="JJ244" s="2" t="s">
        <v>132</v>
      </c>
      <c r="JK244" s="4">
        <v>2</v>
      </c>
      <c r="JL244" s="8">
        <v>156.97</v>
      </c>
      <c r="JM244" s="4"/>
      <c r="JN244" s="8"/>
      <c r="JO244" s="7"/>
      <c r="JP244" s="7"/>
      <c r="JQ244" s="2" t="s">
        <v>140</v>
      </c>
      <c r="JR244" s="2" t="s">
        <v>129</v>
      </c>
      <c r="JS244" s="2" t="s">
        <v>1634</v>
      </c>
      <c r="JT244" s="2" t="s">
        <v>1348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2990</v>
      </c>
      <c r="KF244" s="2" t="s">
        <v>2491</v>
      </c>
      <c r="KG244" s="2" t="s">
        <v>142</v>
      </c>
      <c r="KH244" s="2" t="s">
        <v>132</v>
      </c>
      <c r="KI244" s="4">
        <v>3</v>
      </c>
      <c r="KJ244" s="8">
        <v>216.36</v>
      </c>
      <c r="KK244" s="4"/>
      <c r="KL244" s="8"/>
      <c r="KM244" s="7"/>
      <c r="KN244" s="7"/>
      <c r="KO244" s="2" t="s">
        <v>140</v>
      </c>
      <c r="KP244" s="2" t="s">
        <v>166</v>
      </c>
      <c r="KQ244" s="2" t="s">
        <v>214</v>
      </c>
      <c r="KR244" s="2" t="s">
        <v>272</v>
      </c>
      <c r="KS244" s="2" t="s">
        <v>142</v>
      </c>
      <c r="KT244" s="2" t="s">
        <v>132</v>
      </c>
      <c r="KU244" s="4">
        <v>2</v>
      </c>
      <c r="KV244" s="8">
        <v>157.82</v>
      </c>
      <c r="KW244" s="4">
        <v>67</v>
      </c>
      <c r="KX244" s="8">
        <v>5286.97</v>
      </c>
      <c r="KY244" s="7">
        <v>-0.9701</v>
      </c>
      <c r="KZ244" s="7">
        <v>-0.9701</v>
      </c>
      <c r="LA244" s="2" t="s">
        <v>140</v>
      </c>
      <c r="LB244" s="2" t="s">
        <v>177</v>
      </c>
      <c r="LC244" s="2" t="s">
        <v>1861</v>
      </c>
      <c r="LD244" s="2" t="s">
        <v>1878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181</v>
      </c>
      <c r="LN244" s="2" t="s">
        <v>129</v>
      </c>
      <c r="LO244" s="2" t="s">
        <v>132</v>
      </c>
      <c r="LP244" s="2" t="s">
        <v>132</v>
      </c>
      <c r="LQ244" s="2" t="s">
        <v>142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427</v>
      </c>
      <c r="LZ244" s="2" t="s">
        <v>166</v>
      </c>
      <c r="MA244" s="2" t="s">
        <v>132</v>
      </c>
      <c r="MB244" s="2" t="s">
        <v>132</v>
      </c>
      <c r="MC244" s="2" t="s">
        <v>142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181</v>
      </c>
      <c r="ML244" s="2" t="s">
        <v>129</v>
      </c>
      <c r="MM244" s="2" t="s">
        <v>132</v>
      </c>
      <c r="MN244" s="2" t="s">
        <v>132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181</v>
      </c>
      <c r="NV244" s="2" t="s">
        <v>129</v>
      </c>
      <c r="NW244" s="2" t="s">
        <v>132</v>
      </c>
      <c r="NX244" s="2" t="s">
        <v>132</v>
      </c>
      <c r="NY244" s="2" t="s">
        <v>142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178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181</v>
      </c>
      <c r="OT244" s="2" t="s">
        <v>129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178</v>
      </c>
      <c r="PF244" s="2" t="s">
        <v>129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166</v>
      </c>
      <c r="PS244" s="2" t="s">
        <v>132</v>
      </c>
      <c r="PT244" s="2" t="s">
        <v>132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182</v>
      </c>
      <c r="QD244" s="2" t="s">
        <v>129</v>
      </c>
      <c r="QE244" s="2" t="s">
        <v>132</v>
      </c>
      <c r="QF244" s="2" t="s">
        <v>132</v>
      </c>
      <c r="QG244" s="2" t="s">
        <v>142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178</v>
      </c>
      <c r="RB244" s="2" t="s">
        <v>166</v>
      </c>
      <c r="RC244" s="2" t="s">
        <v>132</v>
      </c>
      <c r="RD244" s="2" t="s">
        <v>132</v>
      </c>
      <c r="RE244" s="2" t="s">
        <v>142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181</v>
      </c>
      <c r="RN244" s="2" t="s">
        <v>129</v>
      </c>
      <c r="RO244" s="2" t="s">
        <v>132</v>
      </c>
      <c r="RP244" s="2" t="s">
        <v>132</v>
      </c>
      <c r="RQ244" s="2" t="s">
        <v>142</v>
      </c>
      <c r="RR244" s="2" t="s">
        <v>183</v>
      </c>
    </row>
    <row r="245">
      <c r="A245" s="2" t="s">
        <v>3064</v>
      </c>
      <c r="B245" s="2" t="s">
        <v>121</v>
      </c>
      <c r="C245" s="2" t="s">
        <v>3052</v>
      </c>
      <c r="D245" s="2" t="s">
        <v>1104</v>
      </c>
      <c r="E245" s="2" t="s">
        <v>837</v>
      </c>
      <c r="F245" s="2" t="s">
        <v>3065</v>
      </c>
      <c r="G245" s="2" t="s">
        <v>3065</v>
      </c>
      <c r="H245" s="2" t="s">
        <v>3065</v>
      </c>
      <c r="I245" s="2" t="s">
        <v>2191</v>
      </c>
      <c r="J245" s="2" t="s">
        <v>127</v>
      </c>
      <c r="K245" s="2" t="s">
        <v>281</v>
      </c>
      <c r="L245" s="3">
        <v>79.42</v>
      </c>
      <c r="M245" s="3">
        <v>83.39</v>
      </c>
      <c r="N245" s="3">
        <v>157.24</v>
      </c>
      <c r="O245" s="2" t="s">
        <v>129</v>
      </c>
      <c r="P245" s="2" t="s">
        <v>219</v>
      </c>
      <c r="Q245" s="2" t="s">
        <v>131</v>
      </c>
      <c r="R245" s="2" t="s">
        <v>132</v>
      </c>
      <c r="S245" s="2" t="s">
        <v>3066</v>
      </c>
      <c r="T245" s="2" t="s">
        <v>132</v>
      </c>
      <c r="U245" s="2" t="s">
        <v>1410</v>
      </c>
      <c r="V245" s="2" t="s">
        <v>815</v>
      </c>
      <c r="W245" s="2" t="s">
        <v>247</v>
      </c>
      <c r="X245" s="2" t="s">
        <v>3067</v>
      </c>
      <c r="Y245" s="2" t="s">
        <v>3068</v>
      </c>
      <c r="Z245" s="4">
        <v>184</v>
      </c>
      <c r="AA245" s="4">
        <f>=ROUNDDOWN(23,0)</f>
      </c>
      <c r="AB245" s="5">
        <v>8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>
        <v>312</v>
      </c>
      <c r="AQ245" s="8">
        <v>29606.37</v>
      </c>
      <c r="AR245" s="4">
        <v>393</v>
      </c>
      <c r="AS245" s="8">
        <v>38398.18</v>
      </c>
      <c r="AT245" s="7">
        <v>-0.2061</v>
      </c>
      <c r="AU245" s="7">
        <v>-0.229</v>
      </c>
      <c r="AV245" s="4">
        <v>312</v>
      </c>
      <c r="AW245" s="8">
        <v>29606.37</v>
      </c>
      <c r="AX245" s="4">
        <v>393</v>
      </c>
      <c r="AY245" s="8">
        <v>38398.18</v>
      </c>
      <c r="AZ245" s="7">
        <v>-0.2061</v>
      </c>
      <c r="BA245" s="7">
        <v>-0.229</v>
      </c>
      <c r="BB245" s="7">
        <v>1</v>
      </c>
      <c r="BC245" s="4">
        <v>312</v>
      </c>
      <c r="BD245" s="8">
        <v>29606.37</v>
      </c>
      <c r="BE245" s="4">
        <v>393</v>
      </c>
      <c r="BF245" s="8">
        <v>38398.18</v>
      </c>
      <c r="BG245" s="7">
        <v>-0.2061</v>
      </c>
      <c r="BH245" s="7">
        <v>-0.229</v>
      </c>
      <c r="BI245" s="7">
        <v>1</v>
      </c>
      <c r="BJ245" s="4">
        <v>312</v>
      </c>
      <c r="BK245" s="8">
        <v>29606.37</v>
      </c>
      <c r="BL245" s="2" t="s">
        <v>3069</v>
      </c>
      <c r="BM245" s="7">
        <v>1</v>
      </c>
      <c r="BN245" s="7">
        <v>1</v>
      </c>
      <c r="BO245" s="4">
        <v>51</v>
      </c>
      <c r="BP245" s="8">
        <v>5175.48</v>
      </c>
      <c r="BQ245" s="4">
        <v>66</v>
      </c>
      <c r="BR245" s="8">
        <v>6697.68</v>
      </c>
      <c r="BS245" s="7">
        <v>-0.2273</v>
      </c>
      <c r="BT245" s="7">
        <v>-0.2273</v>
      </c>
      <c r="BU245" s="2" t="s">
        <v>140</v>
      </c>
      <c r="BV245" s="2" t="s">
        <v>129</v>
      </c>
      <c r="BW245" s="2" t="s">
        <v>132</v>
      </c>
      <c r="BX245" s="2" t="s">
        <v>154</v>
      </c>
      <c r="BY245" s="2" t="s">
        <v>142</v>
      </c>
      <c r="BZ245" s="2" t="s">
        <v>132</v>
      </c>
      <c r="CA245" s="4">
        <v>29</v>
      </c>
      <c r="CB245" s="8">
        <v>2294.98</v>
      </c>
      <c r="CC245" s="4">
        <v>33</v>
      </c>
      <c r="CD245" s="8">
        <v>3088.5</v>
      </c>
      <c r="CE245" s="7">
        <v>-0.1212</v>
      </c>
      <c r="CF245" s="7">
        <v>-0.2569</v>
      </c>
      <c r="CG245" s="2" t="s">
        <v>140</v>
      </c>
      <c r="CH245" s="2" t="s">
        <v>129</v>
      </c>
      <c r="CI245" s="2" t="s">
        <v>3070</v>
      </c>
      <c r="CJ245" s="2" t="s">
        <v>564</v>
      </c>
      <c r="CK245" s="2" t="s">
        <v>142</v>
      </c>
      <c r="CL245" s="2" t="s">
        <v>132</v>
      </c>
      <c r="CM245" s="4">
        <v>29</v>
      </c>
      <c r="CN245" s="8">
        <v>2651.61</v>
      </c>
      <c r="CO245" s="4">
        <v>72</v>
      </c>
      <c r="CP245" s="8">
        <v>7014.44</v>
      </c>
      <c r="CQ245" s="7">
        <v>-0.5972</v>
      </c>
      <c r="CR245" s="7">
        <v>-0.622</v>
      </c>
      <c r="CS245" s="2" t="s">
        <v>140</v>
      </c>
      <c r="CT245" s="2" t="s">
        <v>129</v>
      </c>
      <c r="CU245" s="2" t="s">
        <v>739</v>
      </c>
      <c r="CV245" s="2" t="s">
        <v>572</v>
      </c>
      <c r="CW245" s="2" t="s">
        <v>142</v>
      </c>
      <c r="CX245" s="2" t="s">
        <v>132</v>
      </c>
      <c r="CY245" s="4">
        <v>69</v>
      </c>
      <c r="CZ245" s="8">
        <v>6619.86</v>
      </c>
      <c r="DA245" s="4">
        <v>96</v>
      </c>
      <c r="DB245" s="8">
        <v>9210.24</v>
      </c>
      <c r="DC245" s="7">
        <v>-0.2812</v>
      </c>
      <c r="DD245" s="7">
        <v>-0.2812</v>
      </c>
      <c r="DE245" s="2" t="s">
        <v>140</v>
      </c>
      <c r="DF245" s="2" t="s">
        <v>129</v>
      </c>
      <c r="DG245" s="2" t="s">
        <v>660</v>
      </c>
      <c r="DH245" s="2" t="s">
        <v>3071</v>
      </c>
      <c r="DI245" s="2" t="s">
        <v>142</v>
      </c>
      <c r="DJ245" s="2" t="s">
        <v>132</v>
      </c>
      <c r="DK245" s="4">
        <v>4</v>
      </c>
      <c r="DL245" s="8">
        <v>415.08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2430</v>
      </c>
      <c r="DT245" s="2" t="s">
        <v>211</v>
      </c>
      <c r="DU245" s="2" t="s">
        <v>142</v>
      </c>
      <c r="DV245" s="2" t="s">
        <v>132</v>
      </c>
      <c r="DW245" s="4">
        <v>12</v>
      </c>
      <c r="DX245" s="8">
        <v>1239.84</v>
      </c>
      <c r="DY245" s="4">
        <v>20</v>
      </c>
      <c r="DZ245" s="8">
        <v>2066.4</v>
      </c>
      <c r="EA245" s="7">
        <v>-0.4</v>
      </c>
      <c r="EB245" s="7">
        <v>-0.4</v>
      </c>
      <c r="EC245" s="2" t="s">
        <v>140</v>
      </c>
      <c r="ED245" s="2" t="s">
        <v>129</v>
      </c>
      <c r="EE245" s="2" t="s">
        <v>739</v>
      </c>
      <c r="EF245" s="2" t="s">
        <v>668</v>
      </c>
      <c r="EG245" s="2" t="s">
        <v>142</v>
      </c>
      <c r="EH245" s="2" t="s">
        <v>132</v>
      </c>
      <c r="EI245" s="4">
        <v>10</v>
      </c>
      <c r="EJ245" s="8">
        <v>1019.2</v>
      </c>
      <c r="EK245" s="4">
        <v>11</v>
      </c>
      <c r="EL245" s="8">
        <v>1121.12</v>
      </c>
      <c r="EM245" s="7">
        <v>-0.0909</v>
      </c>
      <c r="EN245" s="7">
        <v>-0.0909</v>
      </c>
      <c r="EO245" s="2" t="s">
        <v>140</v>
      </c>
      <c r="EP245" s="2" t="s">
        <v>129</v>
      </c>
      <c r="EQ245" s="2" t="s">
        <v>367</v>
      </c>
      <c r="ER245" s="2" t="s">
        <v>1813</v>
      </c>
      <c r="ES245" s="2" t="s">
        <v>142</v>
      </c>
      <c r="ET245" s="2" t="s">
        <v>132</v>
      </c>
      <c r="EU245" s="4">
        <v>14</v>
      </c>
      <c r="EV245" s="8">
        <v>1361.92</v>
      </c>
      <c r="EW245" s="4"/>
      <c r="EX245" s="8"/>
      <c r="EY245" s="7"/>
      <c r="EZ245" s="7"/>
      <c r="FA245" s="2" t="s">
        <v>140</v>
      </c>
      <c r="FB245" s="2" t="s">
        <v>129</v>
      </c>
      <c r="FC245" s="2" t="s">
        <v>1572</v>
      </c>
      <c r="FD245" s="2" t="s">
        <v>3072</v>
      </c>
      <c r="FE245" s="2" t="s">
        <v>142</v>
      </c>
      <c r="FF245" s="2" t="s">
        <v>132</v>
      </c>
      <c r="FG245" s="4">
        <v>41</v>
      </c>
      <c r="FH245" s="8">
        <v>3659.75</v>
      </c>
      <c r="FI245" s="4">
        <v>4</v>
      </c>
      <c r="FJ245" s="8">
        <v>370.6</v>
      </c>
      <c r="FK245" s="7">
        <v>9.25</v>
      </c>
      <c r="FL245" s="7">
        <v>8.8752</v>
      </c>
      <c r="FM245" s="2" t="s">
        <v>140</v>
      </c>
      <c r="FN245" s="2" t="s">
        <v>129</v>
      </c>
      <c r="FO245" s="2" t="s">
        <v>292</v>
      </c>
      <c r="FP245" s="2" t="s">
        <v>567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181</v>
      </c>
      <c r="FZ245" s="2" t="s">
        <v>129</v>
      </c>
      <c r="GA245" s="2" t="s">
        <v>132</v>
      </c>
      <c r="GB245" s="2" t="s">
        <v>132</v>
      </c>
      <c r="GC245" s="2" t="s">
        <v>142</v>
      </c>
      <c r="GD245" s="2" t="s">
        <v>132</v>
      </c>
      <c r="GE245" s="4"/>
      <c r="GF245" s="8"/>
      <c r="GG245" s="4">
        <v>9</v>
      </c>
      <c r="GH245" s="8">
        <v>875.52</v>
      </c>
      <c r="GI245" s="7">
        <v>-1</v>
      </c>
      <c r="GJ245" s="7">
        <v>-1</v>
      </c>
      <c r="GK245" s="2" t="s">
        <v>140</v>
      </c>
      <c r="GL245" s="2" t="s">
        <v>129</v>
      </c>
      <c r="GM245" s="2" t="s">
        <v>188</v>
      </c>
      <c r="GN245" s="2" t="s">
        <v>235</v>
      </c>
      <c r="GO245" s="2" t="s">
        <v>142</v>
      </c>
      <c r="GP245" s="2" t="s">
        <v>132</v>
      </c>
      <c r="GQ245" s="4">
        <v>5</v>
      </c>
      <c r="GR245" s="8">
        <v>453.99</v>
      </c>
      <c r="GS245" s="4">
        <v>4</v>
      </c>
      <c r="GT245" s="8">
        <v>370.6</v>
      </c>
      <c r="GU245" s="7">
        <v>0.25</v>
      </c>
      <c r="GV245" s="7">
        <v>0.225</v>
      </c>
      <c r="GW245" s="2" t="s">
        <v>140</v>
      </c>
      <c r="GX245" s="2" t="s">
        <v>129</v>
      </c>
      <c r="GY245" s="2" t="s">
        <v>458</v>
      </c>
      <c r="GZ245" s="2" t="s">
        <v>225</v>
      </c>
      <c r="HA245" s="2" t="s">
        <v>142</v>
      </c>
      <c r="HB245" s="2" t="s">
        <v>132</v>
      </c>
      <c r="HC245" s="4">
        <v>3</v>
      </c>
      <c r="HD245" s="8">
        <v>291.84</v>
      </c>
      <c r="HE245" s="4">
        <v>1</v>
      </c>
      <c r="HF245" s="8">
        <v>97.28</v>
      </c>
      <c r="HG245" s="7">
        <v>2</v>
      </c>
      <c r="HH245" s="7">
        <v>2</v>
      </c>
      <c r="HI245" s="2" t="s">
        <v>140</v>
      </c>
      <c r="HJ245" s="2" t="s">
        <v>129</v>
      </c>
      <c r="HK245" s="2" t="s">
        <v>163</v>
      </c>
      <c r="HL245" s="2" t="s">
        <v>2926</v>
      </c>
      <c r="HM245" s="2" t="s">
        <v>142</v>
      </c>
      <c r="HN245" s="2" t="s">
        <v>132</v>
      </c>
      <c r="HO245" s="4">
        <v>6</v>
      </c>
      <c r="HP245" s="8">
        <v>580.4</v>
      </c>
      <c r="HQ245" s="4">
        <v>16</v>
      </c>
      <c r="HR245" s="8">
        <v>1468.8</v>
      </c>
      <c r="HS245" s="7">
        <v>-0.625</v>
      </c>
      <c r="HT245" s="7">
        <v>-0.6048</v>
      </c>
      <c r="HU245" s="2" t="s">
        <v>140</v>
      </c>
      <c r="HV245" s="2" t="s">
        <v>129</v>
      </c>
      <c r="HW245" s="2" t="s">
        <v>667</v>
      </c>
      <c r="HX245" s="2" t="s">
        <v>193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181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140</v>
      </c>
      <c r="IT245" s="2" t="s">
        <v>129</v>
      </c>
      <c r="IU245" s="2" t="s">
        <v>1060</v>
      </c>
      <c r="IV245" s="2" t="s">
        <v>132</v>
      </c>
      <c r="IW245" s="2" t="s">
        <v>142</v>
      </c>
      <c r="IX245" s="2" t="s">
        <v>132</v>
      </c>
      <c r="IY245" s="4">
        <v>37</v>
      </c>
      <c r="IZ245" s="8">
        <v>3584.77</v>
      </c>
      <c r="JA245" s="4">
        <v>59</v>
      </c>
      <c r="JB245" s="8">
        <v>5739.52</v>
      </c>
      <c r="JC245" s="7">
        <v>-0.3729</v>
      </c>
      <c r="JD245" s="7">
        <v>-0.3754</v>
      </c>
      <c r="JE245" s="2" t="s">
        <v>140</v>
      </c>
      <c r="JF245" s="2" t="s">
        <v>129</v>
      </c>
      <c r="JG245" s="2" t="s">
        <v>2041</v>
      </c>
      <c r="JH245" s="2" t="s">
        <v>1148</v>
      </c>
      <c r="JI245" s="2" t="s">
        <v>142</v>
      </c>
      <c r="JJ245" s="2" t="s">
        <v>132</v>
      </c>
      <c r="JK245" s="4">
        <v>1</v>
      </c>
      <c r="JL245" s="8">
        <v>100.06</v>
      </c>
      <c r="JM245" s="4"/>
      <c r="JN245" s="8"/>
      <c r="JO245" s="7"/>
      <c r="JP245" s="7"/>
      <c r="JQ245" s="2" t="s">
        <v>140</v>
      </c>
      <c r="JR245" s="2" t="s">
        <v>129</v>
      </c>
      <c r="JS245" s="2" t="s">
        <v>214</v>
      </c>
      <c r="JT245" s="2" t="s">
        <v>521</v>
      </c>
      <c r="JU245" s="2" t="s">
        <v>142</v>
      </c>
      <c r="JV245" s="2" t="s">
        <v>132</v>
      </c>
      <c r="JW245" s="4">
        <v>1</v>
      </c>
      <c r="JX245" s="8">
        <v>157.59</v>
      </c>
      <c r="JY245" s="4">
        <v>2</v>
      </c>
      <c r="JZ245" s="8">
        <v>277.48</v>
      </c>
      <c r="KA245" s="7">
        <v>-0.5</v>
      </c>
      <c r="KB245" s="7">
        <v>-0.4321</v>
      </c>
      <c r="KC245" s="2" t="s">
        <v>140</v>
      </c>
      <c r="KD245" s="2" t="s">
        <v>129</v>
      </c>
      <c r="KE245" s="2" t="s">
        <v>739</v>
      </c>
      <c r="KF245" s="2" t="s">
        <v>3073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181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140</v>
      </c>
      <c r="LB245" s="2" t="s">
        <v>177</v>
      </c>
      <c r="LC245" s="2" t="s">
        <v>739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178</v>
      </c>
      <c r="LN245" s="2" t="s">
        <v>129</v>
      </c>
      <c r="LO245" s="2" t="s">
        <v>132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181</v>
      </c>
      <c r="LZ245" s="2" t="s">
        <v>166</v>
      </c>
      <c r="MA245" s="2" t="s">
        <v>132</v>
      </c>
      <c r="MB245" s="2" t="s">
        <v>132</v>
      </c>
      <c r="MC245" s="2" t="s">
        <v>142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181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178</v>
      </c>
      <c r="NV245" s="2" t="s">
        <v>129</v>
      </c>
      <c r="NW245" s="2" t="s">
        <v>132</v>
      </c>
      <c r="NX245" s="2" t="s">
        <v>132</v>
      </c>
      <c r="NY245" s="2" t="s">
        <v>142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178</v>
      </c>
      <c r="OH245" s="2" t="s">
        <v>129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181</v>
      </c>
      <c r="OT245" s="2" t="s">
        <v>129</v>
      </c>
      <c r="OU245" s="2" t="s">
        <v>132</v>
      </c>
      <c r="OV245" s="2" t="s">
        <v>132</v>
      </c>
      <c r="OW245" s="2" t="s">
        <v>142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178</v>
      </c>
      <c r="PF245" s="2" t="s">
        <v>129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178</v>
      </c>
      <c r="PR245" s="2" t="s">
        <v>166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182</v>
      </c>
      <c r="QD245" s="2" t="s">
        <v>129</v>
      </c>
      <c r="QE245" s="2" t="s">
        <v>132</v>
      </c>
      <c r="QF245" s="2" t="s">
        <v>132</v>
      </c>
      <c r="QG245" s="2" t="s">
        <v>142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178</v>
      </c>
      <c r="RB245" s="2" t="s">
        <v>166</v>
      </c>
      <c r="RC245" s="2" t="s">
        <v>132</v>
      </c>
      <c r="RD245" s="2" t="s">
        <v>132</v>
      </c>
      <c r="RE245" s="2" t="s">
        <v>142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181</v>
      </c>
      <c r="RN245" s="2" t="s">
        <v>129</v>
      </c>
      <c r="RO245" s="2" t="s">
        <v>132</v>
      </c>
      <c r="RP245" s="2" t="s">
        <v>132</v>
      </c>
      <c r="RQ245" s="2" t="s">
        <v>142</v>
      </c>
      <c r="RR245" s="2" t="s">
        <v>183</v>
      </c>
    </row>
    <row r="246">
      <c r="A246" s="2" t="s">
        <v>3074</v>
      </c>
      <c r="B246" s="2" t="s">
        <v>121</v>
      </c>
      <c r="C246" s="2" t="s">
        <v>3052</v>
      </c>
      <c r="D246" s="2" t="s">
        <v>1104</v>
      </c>
      <c r="E246" s="2" t="s">
        <v>837</v>
      </c>
      <c r="F246" s="2" t="s">
        <v>3075</v>
      </c>
      <c r="G246" s="2" t="s">
        <v>3075</v>
      </c>
      <c r="H246" s="2" t="s">
        <v>3075</v>
      </c>
      <c r="I246" s="2" t="s">
        <v>3076</v>
      </c>
      <c r="J246" s="2" t="s">
        <v>127</v>
      </c>
      <c r="K246" s="2" t="s">
        <v>281</v>
      </c>
      <c r="L246" s="3">
        <v>26.03</v>
      </c>
      <c r="M246" s="3">
        <v>27.33</v>
      </c>
      <c r="N246" s="3">
        <v>59.49</v>
      </c>
      <c r="O246" s="2" t="s">
        <v>129</v>
      </c>
      <c r="P246" s="2" t="s">
        <v>219</v>
      </c>
      <c r="Q246" s="2" t="s">
        <v>131</v>
      </c>
      <c r="R246" s="2" t="s">
        <v>132</v>
      </c>
      <c r="S246" s="2" t="s">
        <v>3077</v>
      </c>
      <c r="T246" s="2" t="s">
        <v>132</v>
      </c>
      <c r="U246" s="2" t="s">
        <v>468</v>
      </c>
      <c r="V246" s="2" t="s">
        <v>1191</v>
      </c>
      <c r="W246" s="2" t="s">
        <v>1009</v>
      </c>
      <c r="X246" s="2" t="s">
        <v>3056</v>
      </c>
      <c r="Y246" s="2" t="s">
        <v>944</v>
      </c>
      <c r="Z246" s="4">
        <v>428</v>
      </c>
      <c r="AA246" s="4">
        <f>=ROUNDDOWN(38.9090909090909,0)</f>
      </c>
      <c r="AB246" s="5">
        <v>11</v>
      </c>
      <c r="AC246" s="2" t="s">
        <v>132</v>
      </c>
      <c r="AD246" s="4"/>
      <c r="AE246" s="4"/>
      <c r="AF246" s="6">
        <v>63</v>
      </c>
      <c r="AG246" s="6"/>
      <c r="AH246" s="7">
        <v>0.9342</v>
      </c>
      <c r="AI246" s="4"/>
      <c r="AJ246" s="4">
        <f>=ROUNDDOWN({0},0)</f>
      </c>
      <c r="AK246" s="5">
        <v>0.2</v>
      </c>
      <c r="AL246" s="2" t="s">
        <v>132</v>
      </c>
      <c r="AM246" s="4"/>
      <c r="AN246" s="4"/>
      <c r="AO246" s="7">
        <v>0.0849</v>
      </c>
      <c r="AP246" s="4">
        <v>757</v>
      </c>
      <c r="AQ246" s="8">
        <v>25699.82</v>
      </c>
      <c r="AR246" s="4">
        <v>711</v>
      </c>
      <c r="AS246" s="8">
        <v>25045.87</v>
      </c>
      <c r="AT246" s="7">
        <v>0.0647</v>
      </c>
      <c r="AU246" s="7">
        <v>0.0261</v>
      </c>
      <c r="AV246" s="4">
        <v>757</v>
      </c>
      <c r="AW246" s="8">
        <v>25699.82</v>
      </c>
      <c r="AX246" s="4">
        <v>711</v>
      </c>
      <c r="AY246" s="8">
        <v>25045.87</v>
      </c>
      <c r="AZ246" s="7">
        <v>0.0647</v>
      </c>
      <c r="BA246" s="7">
        <v>0.0261</v>
      </c>
      <c r="BB246" s="7">
        <v>1</v>
      </c>
      <c r="BC246" s="4">
        <v>757</v>
      </c>
      <c r="BD246" s="8">
        <v>25699.82</v>
      </c>
      <c r="BE246" s="4">
        <v>711</v>
      </c>
      <c r="BF246" s="8">
        <v>25045.87</v>
      </c>
      <c r="BG246" s="7">
        <v>0.0647</v>
      </c>
      <c r="BH246" s="7">
        <v>0.0261</v>
      </c>
      <c r="BI246" s="7">
        <v>1</v>
      </c>
      <c r="BJ246" s="4">
        <v>757</v>
      </c>
      <c r="BK246" s="8">
        <v>25699.82</v>
      </c>
      <c r="BL246" s="2" t="s">
        <v>3078</v>
      </c>
      <c r="BM246" s="7">
        <v>1</v>
      </c>
      <c r="BN246" s="7">
        <v>1</v>
      </c>
      <c r="BO246" s="4">
        <v>331</v>
      </c>
      <c r="BP246" s="8">
        <v>11760.43</v>
      </c>
      <c r="BQ246" s="4">
        <v>313</v>
      </c>
      <c r="BR246" s="8">
        <v>11120.89</v>
      </c>
      <c r="BS246" s="7">
        <v>0.0575</v>
      </c>
      <c r="BT246" s="7">
        <v>0.0575</v>
      </c>
      <c r="BU246" s="2" t="s">
        <v>140</v>
      </c>
      <c r="BV246" s="2" t="s">
        <v>129</v>
      </c>
      <c r="BW246" s="2" t="s">
        <v>132</v>
      </c>
      <c r="BX246" s="2" t="s">
        <v>2225</v>
      </c>
      <c r="BY246" s="2" t="s">
        <v>142</v>
      </c>
      <c r="BZ246" s="2" t="s">
        <v>132</v>
      </c>
      <c r="CA246" s="4">
        <v>90</v>
      </c>
      <c r="CB246" s="8">
        <v>2357.51</v>
      </c>
      <c r="CC246" s="4">
        <v>21</v>
      </c>
      <c r="CD246" s="8">
        <v>620.73</v>
      </c>
      <c r="CE246" s="7">
        <v>3.2857</v>
      </c>
      <c r="CF246" s="7">
        <v>2.798</v>
      </c>
      <c r="CG246" s="2" t="s">
        <v>140</v>
      </c>
      <c r="CH246" s="2" t="s">
        <v>129</v>
      </c>
      <c r="CI246" s="2" t="s">
        <v>143</v>
      </c>
      <c r="CJ246" s="2" t="s">
        <v>3079</v>
      </c>
      <c r="CK246" s="2" t="s">
        <v>142</v>
      </c>
      <c r="CL246" s="2" t="s">
        <v>132</v>
      </c>
      <c r="CM246" s="4">
        <v>113</v>
      </c>
      <c r="CN246" s="8">
        <v>4153.38</v>
      </c>
      <c r="CO246" s="4">
        <v>181</v>
      </c>
      <c r="CP246" s="8">
        <v>6631.79</v>
      </c>
      <c r="CQ246" s="7">
        <v>-0.3757</v>
      </c>
      <c r="CR246" s="7">
        <v>-0.3737</v>
      </c>
      <c r="CS246" s="2" t="s">
        <v>140</v>
      </c>
      <c r="CT246" s="2" t="s">
        <v>129</v>
      </c>
      <c r="CU246" s="2" t="s">
        <v>944</v>
      </c>
      <c r="CV246" s="2" t="s">
        <v>2637</v>
      </c>
      <c r="CW246" s="2" t="s">
        <v>142</v>
      </c>
      <c r="CX246" s="2" t="s">
        <v>132</v>
      </c>
      <c r="CY246" s="4">
        <v>51</v>
      </c>
      <c r="CZ246" s="8">
        <v>1697.79</v>
      </c>
      <c r="DA246" s="4">
        <v>55</v>
      </c>
      <c r="DB246" s="8">
        <v>1830.95</v>
      </c>
      <c r="DC246" s="7">
        <v>-0.0727</v>
      </c>
      <c r="DD246" s="7">
        <v>-0.0727</v>
      </c>
      <c r="DE246" s="2" t="s">
        <v>140</v>
      </c>
      <c r="DF246" s="2" t="s">
        <v>129</v>
      </c>
      <c r="DG246" s="2" t="s">
        <v>146</v>
      </c>
      <c r="DH246" s="2" t="s">
        <v>147</v>
      </c>
      <c r="DI246" s="2" t="s">
        <v>142</v>
      </c>
      <c r="DJ246" s="2" t="s">
        <v>132</v>
      </c>
      <c r="DK246" s="4">
        <v>35</v>
      </c>
      <c r="DL246" s="8">
        <v>1144.43</v>
      </c>
      <c r="DM246" s="4"/>
      <c r="DN246" s="8"/>
      <c r="DO246" s="7"/>
      <c r="DP246" s="7"/>
      <c r="DQ246" s="2" t="s">
        <v>140</v>
      </c>
      <c r="DR246" s="2" t="s">
        <v>129</v>
      </c>
      <c r="DS246" s="2" t="s">
        <v>2430</v>
      </c>
      <c r="DT246" s="2" t="s">
        <v>3080</v>
      </c>
      <c r="DU246" s="2" t="s">
        <v>142</v>
      </c>
      <c r="DV246" s="2" t="s">
        <v>132</v>
      </c>
      <c r="DW246" s="4">
        <v>14</v>
      </c>
      <c r="DX246" s="8">
        <v>490</v>
      </c>
      <c r="DY246" s="4">
        <v>20</v>
      </c>
      <c r="DZ246" s="8">
        <v>705.1</v>
      </c>
      <c r="EA246" s="7">
        <v>-0.3</v>
      </c>
      <c r="EB246" s="7">
        <v>-0.3051</v>
      </c>
      <c r="EC246" s="2" t="s">
        <v>140</v>
      </c>
      <c r="ED246" s="2" t="s">
        <v>129</v>
      </c>
      <c r="EE246" s="2" t="s">
        <v>2394</v>
      </c>
      <c r="EF246" s="2" t="s">
        <v>1791</v>
      </c>
      <c r="EG246" s="2" t="s">
        <v>142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129</v>
      </c>
      <c r="EQ246" s="2" t="s">
        <v>2978</v>
      </c>
      <c r="ER246" s="2" t="s">
        <v>452</v>
      </c>
      <c r="ES246" s="2" t="s">
        <v>142</v>
      </c>
      <c r="ET246" s="2" t="s">
        <v>132</v>
      </c>
      <c r="EU246" s="4">
        <v>22</v>
      </c>
      <c r="EV246" s="8">
        <v>742.72</v>
      </c>
      <c r="EW246" s="4"/>
      <c r="EX246" s="8"/>
      <c r="EY246" s="7"/>
      <c r="EZ246" s="7"/>
      <c r="FA246" s="2" t="s">
        <v>140</v>
      </c>
      <c r="FB246" s="2" t="s">
        <v>129</v>
      </c>
      <c r="FC246" s="2" t="s">
        <v>1572</v>
      </c>
      <c r="FD246" s="2" t="s">
        <v>2928</v>
      </c>
      <c r="FE246" s="2" t="s">
        <v>142</v>
      </c>
      <c r="FF246" s="2" t="s">
        <v>132</v>
      </c>
      <c r="FG246" s="4">
        <v>4</v>
      </c>
      <c r="FH246" s="8">
        <v>118.96</v>
      </c>
      <c r="FI246" s="4">
        <v>1</v>
      </c>
      <c r="FJ246" s="8">
        <v>32.15</v>
      </c>
      <c r="FK246" s="7">
        <v>3</v>
      </c>
      <c r="FL246" s="7">
        <v>2.7002</v>
      </c>
      <c r="FM246" s="2" t="s">
        <v>140</v>
      </c>
      <c r="FN246" s="2" t="s">
        <v>129</v>
      </c>
      <c r="FO246" s="2" t="s">
        <v>329</v>
      </c>
      <c r="FP246" s="2" t="s">
        <v>2125</v>
      </c>
      <c r="FQ246" s="2" t="s">
        <v>142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181</v>
      </c>
      <c r="FZ246" s="2" t="s">
        <v>129</v>
      </c>
      <c r="GA246" s="2" t="s">
        <v>132</v>
      </c>
      <c r="GB246" s="2" t="s">
        <v>132</v>
      </c>
      <c r="GC246" s="2" t="s">
        <v>142</v>
      </c>
      <c r="GD246" s="2" t="s">
        <v>132</v>
      </c>
      <c r="GE246" s="4">
        <v>3</v>
      </c>
      <c r="GF246" s="8">
        <v>93.21</v>
      </c>
      <c r="GG246" s="4">
        <v>9</v>
      </c>
      <c r="GH246" s="8">
        <v>299.61</v>
      </c>
      <c r="GI246" s="7">
        <v>-0.6667</v>
      </c>
      <c r="GJ246" s="7">
        <v>-0.6889</v>
      </c>
      <c r="GK246" s="2" t="s">
        <v>140</v>
      </c>
      <c r="GL246" s="2" t="s">
        <v>129</v>
      </c>
      <c r="GM246" s="2" t="s">
        <v>522</v>
      </c>
      <c r="GN246" s="2" t="s">
        <v>471</v>
      </c>
      <c r="GO246" s="2" t="s">
        <v>142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140</v>
      </c>
      <c r="GX246" s="2" t="s">
        <v>129</v>
      </c>
      <c r="GY246" s="2" t="s">
        <v>162</v>
      </c>
      <c r="GZ246" s="2" t="s">
        <v>132</v>
      </c>
      <c r="HA246" s="2" t="s">
        <v>142</v>
      </c>
      <c r="HB246" s="2" t="s">
        <v>132</v>
      </c>
      <c r="HC246" s="4">
        <v>16</v>
      </c>
      <c r="HD246" s="8">
        <v>519.92</v>
      </c>
      <c r="HE246" s="4">
        <v>19</v>
      </c>
      <c r="HF246" s="8">
        <v>641.44</v>
      </c>
      <c r="HG246" s="7">
        <v>-0.1579</v>
      </c>
      <c r="HH246" s="7">
        <v>-0.1894</v>
      </c>
      <c r="HI246" s="2" t="s">
        <v>140</v>
      </c>
      <c r="HJ246" s="2" t="s">
        <v>129</v>
      </c>
      <c r="HK246" s="2" t="s">
        <v>373</v>
      </c>
      <c r="HL246" s="2" t="s">
        <v>2552</v>
      </c>
      <c r="HM246" s="2" t="s">
        <v>142</v>
      </c>
      <c r="HN246" s="2" t="s">
        <v>132</v>
      </c>
      <c r="HO246" s="4">
        <v>51</v>
      </c>
      <c r="HP246" s="8">
        <v>1661.52</v>
      </c>
      <c r="HQ246" s="4">
        <v>17</v>
      </c>
      <c r="HR246" s="8">
        <v>547.19</v>
      </c>
      <c r="HS246" s="7">
        <v>2</v>
      </c>
      <c r="HT246" s="7">
        <v>2.0365</v>
      </c>
      <c r="HU246" s="2" t="s">
        <v>140</v>
      </c>
      <c r="HV246" s="2" t="s">
        <v>129</v>
      </c>
      <c r="HW246" s="2" t="s">
        <v>512</v>
      </c>
      <c r="HX246" s="2" t="s">
        <v>588</v>
      </c>
      <c r="HY246" s="2" t="s">
        <v>142</v>
      </c>
      <c r="HZ246" s="2" t="s">
        <v>132</v>
      </c>
      <c r="IA246" s="4">
        <v>13</v>
      </c>
      <c r="IB246" s="8">
        <v>408.31</v>
      </c>
      <c r="IC246" s="4">
        <v>14</v>
      </c>
      <c r="ID246" s="8">
        <v>450.1</v>
      </c>
      <c r="IE246" s="7">
        <v>-0.0714</v>
      </c>
      <c r="IF246" s="7">
        <v>-0.0928</v>
      </c>
      <c r="IG246" s="2" t="s">
        <v>140</v>
      </c>
      <c r="IH246" s="2" t="s">
        <v>166</v>
      </c>
      <c r="II246" s="2" t="s">
        <v>3081</v>
      </c>
      <c r="IJ246" s="2" t="s">
        <v>605</v>
      </c>
      <c r="IK246" s="2" t="s">
        <v>142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140</v>
      </c>
      <c r="IT246" s="2" t="s">
        <v>129</v>
      </c>
      <c r="IU246" s="2" t="s">
        <v>1601</v>
      </c>
      <c r="IV246" s="2" t="s">
        <v>132</v>
      </c>
      <c r="IW246" s="2" t="s">
        <v>142</v>
      </c>
      <c r="IX246" s="2" t="s">
        <v>132</v>
      </c>
      <c r="IY246" s="4">
        <v>7</v>
      </c>
      <c r="IZ246" s="8">
        <v>247.59</v>
      </c>
      <c r="JA246" s="4"/>
      <c r="JB246" s="8"/>
      <c r="JC246" s="7"/>
      <c r="JD246" s="7"/>
      <c r="JE246" s="2" t="s">
        <v>140</v>
      </c>
      <c r="JF246" s="2" t="s">
        <v>129</v>
      </c>
      <c r="JG246" s="2" t="s">
        <v>647</v>
      </c>
      <c r="JH246" s="2" t="s">
        <v>3082</v>
      </c>
      <c r="JI246" s="2" t="s">
        <v>142</v>
      </c>
      <c r="JJ246" s="2" t="s">
        <v>132</v>
      </c>
      <c r="JK246" s="4">
        <v>1</v>
      </c>
      <c r="JL246" s="8">
        <v>29.52</v>
      </c>
      <c r="JM246" s="4">
        <v>1</v>
      </c>
      <c r="JN246" s="8">
        <v>34.72</v>
      </c>
      <c r="JO246" s="7"/>
      <c r="JP246" s="7">
        <v>-0.1498</v>
      </c>
      <c r="JQ246" s="2" t="s">
        <v>140</v>
      </c>
      <c r="JR246" s="2" t="s">
        <v>129</v>
      </c>
      <c r="JS246" s="2" t="s">
        <v>1634</v>
      </c>
      <c r="JT246" s="2" t="s">
        <v>1445</v>
      </c>
      <c r="JU246" s="2" t="s">
        <v>142</v>
      </c>
      <c r="JV246" s="2" t="s">
        <v>132</v>
      </c>
      <c r="JW246" s="4">
        <v>3</v>
      </c>
      <c r="JX246" s="8">
        <v>167.97</v>
      </c>
      <c r="JY246" s="4"/>
      <c r="JZ246" s="8"/>
      <c r="KA246" s="7"/>
      <c r="KB246" s="7"/>
      <c r="KC246" s="2" t="s">
        <v>140</v>
      </c>
      <c r="KD246" s="2" t="s">
        <v>129</v>
      </c>
      <c r="KE246" s="2" t="s">
        <v>2066</v>
      </c>
      <c r="KF246" s="2" t="s">
        <v>1539</v>
      </c>
      <c r="KG246" s="2" t="s">
        <v>142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181</v>
      </c>
      <c r="KP246" s="2" t="s">
        <v>129</v>
      </c>
      <c r="KQ246" s="2" t="s">
        <v>132</v>
      </c>
      <c r="KR246" s="2" t="s">
        <v>132</v>
      </c>
      <c r="KS246" s="2" t="s">
        <v>142</v>
      </c>
      <c r="KT246" s="2" t="s">
        <v>132</v>
      </c>
      <c r="KU246" s="4">
        <v>3</v>
      </c>
      <c r="KV246" s="8">
        <v>106.56</v>
      </c>
      <c r="KW246" s="4">
        <v>60</v>
      </c>
      <c r="KX246" s="8">
        <v>2131.2</v>
      </c>
      <c r="KY246" s="7">
        <v>-0.95</v>
      </c>
      <c r="KZ246" s="7">
        <v>-0.95</v>
      </c>
      <c r="LA246" s="2" t="s">
        <v>140</v>
      </c>
      <c r="LB246" s="2" t="s">
        <v>177</v>
      </c>
      <c r="LC246" s="2" t="s">
        <v>304</v>
      </c>
      <c r="LD246" s="2" t="s">
        <v>586</v>
      </c>
      <c r="LE246" s="2" t="s">
        <v>142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178</v>
      </c>
      <c r="LN246" s="2" t="s">
        <v>129</v>
      </c>
      <c r="LO246" s="2" t="s">
        <v>132</v>
      </c>
      <c r="LP246" s="2" t="s">
        <v>132</v>
      </c>
      <c r="LQ246" s="2" t="s">
        <v>142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427</v>
      </c>
      <c r="LZ246" s="2" t="s">
        <v>166</v>
      </c>
      <c r="MA246" s="2" t="s">
        <v>132</v>
      </c>
      <c r="MB246" s="2" t="s">
        <v>132</v>
      </c>
      <c r="MC246" s="2" t="s">
        <v>142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181</v>
      </c>
      <c r="ML246" s="2" t="s">
        <v>129</v>
      </c>
      <c r="MM246" s="2" t="s">
        <v>132</v>
      </c>
      <c r="MN246" s="2" t="s">
        <v>132</v>
      </c>
      <c r="MO246" s="2" t="s">
        <v>142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178</v>
      </c>
      <c r="NV246" s="2" t="s">
        <v>129</v>
      </c>
      <c r="NW246" s="2" t="s">
        <v>132</v>
      </c>
      <c r="NX246" s="2" t="s">
        <v>132</v>
      </c>
      <c r="NY246" s="2" t="s">
        <v>142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178</v>
      </c>
      <c r="OH246" s="2" t="s">
        <v>129</v>
      </c>
      <c r="OI246" s="2" t="s">
        <v>132</v>
      </c>
      <c r="OJ246" s="2" t="s">
        <v>132</v>
      </c>
      <c r="OK246" s="2" t="s">
        <v>142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181</v>
      </c>
      <c r="OT246" s="2" t="s">
        <v>129</v>
      </c>
      <c r="OU246" s="2" t="s">
        <v>132</v>
      </c>
      <c r="OV246" s="2" t="s">
        <v>132</v>
      </c>
      <c r="OW246" s="2" t="s">
        <v>142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178</v>
      </c>
      <c r="PF246" s="2" t="s">
        <v>129</v>
      </c>
      <c r="PG246" s="2" t="s">
        <v>132</v>
      </c>
      <c r="PH246" s="2" t="s">
        <v>132</v>
      </c>
      <c r="PI246" s="2" t="s">
        <v>142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178</v>
      </c>
      <c r="PR246" s="2" t="s">
        <v>166</v>
      </c>
      <c r="PS246" s="2" t="s">
        <v>132</v>
      </c>
      <c r="PT246" s="2" t="s">
        <v>132</v>
      </c>
      <c r="PU246" s="2" t="s">
        <v>142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182</v>
      </c>
      <c r="QD246" s="2" t="s">
        <v>129</v>
      </c>
      <c r="QE246" s="2" t="s">
        <v>132</v>
      </c>
      <c r="QF246" s="2" t="s">
        <v>132</v>
      </c>
      <c r="QG246" s="2" t="s">
        <v>142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140</v>
      </c>
      <c r="RB246" s="2" t="s">
        <v>166</v>
      </c>
      <c r="RC246" s="2" t="s">
        <v>146</v>
      </c>
      <c r="RD246" s="2" t="s">
        <v>1425</v>
      </c>
      <c r="RE246" s="2" t="s">
        <v>142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181</v>
      </c>
      <c r="RN246" s="2" t="s">
        <v>129</v>
      </c>
      <c r="RO246" s="2" t="s">
        <v>132</v>
      </c>
      <c r="RP246" s="2" t="s">
        <v>132</v>
      </c>
      <c r="RQ246" s="2" t="s">
        <v>142</v>
      </c>
      <c r="RR246" s="2" t="s">
        <v>183</v>
      </c>
    </row>
    <row r="247">
      <c r="A247" s="2" t="s">
        <v>3083</v>
      </c>
      <c r="B247" s="2" t="s">
        <v>121</v>
      </c>
      <c r="C247" s="2" t="s">
        <v>3052</v>
      </c>
      <c r="D247" s="2" t="s">
        <v>1104</v>
      </c>
      <c r="E247" s="2" t="s">
        <v>837</v>
      </c>
      <c r="F247" s="2" t="s">
        <v>3084</v>
      </c>
      <c r="G247" s="2" t="s">
        <v>3084</v>
      </c>
      <c r="H247" s="2" t="s">
        <v>3084</v>
      </c>
      <c r="I247" s="2" t="s">
        <v>3085</v>
      </c>
      <c r="J247" s="2" t="s">
        <v>127</v>
      </c>
      <c r="K247" s="2" t="s">
        <v>281</v>
      </c>
      <c r="L247" s="3">
        <v>87.35</v>
      </c>
      <c r="M247" s="3">
        <v>91.72</v>
      </c>
      <c r="N247" s="3">
        <v>161.49</v>
      </c>
      <c r="O247" s="2" t="s">
        <v>129</v>
      </c>
      <c r="P247" s="2" t="s">
        <v>130</v>
      </c>
      <c r="Q247" s="2" t="s">
        <v>131</v>
      </c>
      <c r="R247" s="2" t="s">
        <v>132</v>
      </c>
      <c r="S247" s="2" t="s">
        <v>3086</v>
      </c>
      <c r="T247" s="2" t="s">
        <v>132</v>
      </c>
      <c r="U247" s="2" t="s">
        <v>1410</v>
      </c>
      <c r="V247" s="2" t="s">
        <v>1191</v>
      </c>
      <c r="W247" s="2" t="s">
        <v>136</v>
      </c>
      <c r="X247" s="2" t="s">
        <v>3056</v>
      </c>
      <c r="Y247" s="2" t="s">
        <v>2817</v>
      </c>
      <c r="Z247" s="4">
        <v>98</v>
      </c>
      <c r="AA247" s="4">
        <f>=ROUNDDOWN(12.25,0)</f>
      </c>
      <c r="AB247" s="5">
        <v>8</v>
      </c>
      <c r="AC247" s="2" t="s">
        <v>892</v>
      </c>
      <c r="AD247" s="4">
        <v>110</v>
      </c>
      <c r="AE247" s="4">
        <v>110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>
        <v>222</v>
      </c>
      <c r="AQ247" s="8">
        <v>23231.06</v>
      </c>
      <c r="AR247" s="4">
        <v>352</v>
      </c>
      <c r="AS247" s="8">
        <v>36029.5</v>
      </c>
      <c r="AT247" s="7">
        <v>-0.3693</v>
      </c>
      <c r="AU247" s="7">
        <v>-0.3552</v>
      </c>
      <c r="AV247" s="4">
        <v>222</v>
      </c>
      <c r="AW247" s="8">
        <v>23231.06</v>
      </c>
      <c r="AX247" s="4">
        <v>352</v>
      </c>
      <c r="AY247" s="8">
        <v>36029.5</v>
      </c>
      <c r="AZ247" s="7">
        <v>-0.3693</v>
      </c>
      <c r="BA247" s="7">
        <v>-0.3552</v>
      </c>
      <c r="BB247" s="7">
        <v>1</v>
      </c>
      <c r="BC247" s="4">
        <v>222</v>
      </c>
      <c r="BD247" s="8">
        <v>23231.06</v>
      </c>
      <c r="BE247" s="4">
        <v>352</v>
      </c>
      <c r="BF247" s="8">
        <v>36029.5</v>
      </c>
      <c r="BG247" s="7">
        <v>-0.3693</v>
      </c>
      <c r="BH247" s="7">
        <v>-0.3552</v>
      </c>
      <c r="BI247" s="7">
        <v>1</v>
      </c>
      <c r="BJ247" s="4">
        <v>222</v>
      </c>
      <c r="BK247" s="8">
        <v>23231.06</v>
      </c>
      <c r="BL247" s="2" t="s">
        <v>3087</v>
      </c>
      <c r="BM247" s="7">
        <v>1</v>
      </c>
      <c r="BN247" s="7">
        <v>1</v>
      </c>
      <c r="BO247" s="4">
        <v>46</v>
      </c>
      <c r="BP247" s="8">
        <v>4668.08</v>
      </c>
      <c r="BQ247" s="4">
        <v>109</v>
      </c>
      <c r="BR247" s="8">
        <v>11061.32</v>
      </c>
      <c r="BS247" s="7">
        <v>-0.578</v>
      </c>
      <c r="BT247" s="7">
        <v>-0.578</v>
      </c>
      <c r="BU247" s="2" t="s">
        <v>140</v>
      </c>
      <c r="BV247" s="2" t="s">
        <v>129</v>
      </c>
      <c r="BW247" s="2" t="s">
        <v>132</v>
      </c>
      <c r="BX247" s="2" t="s">
        <v>1026</v>
      </c>
      <c r="BY247" s="2" t="s">
        <v>142</v>
      </c>
      <c r="BZ247" s="2" t="s">
        <v>132</v>
      </c>
      <c r="CA247" s="4">
        <v>25</v>
      </c>
      <c r="CB247" s="8">
        <v>2265.24</v>
      </c>
      <c r="CC247" s="4">
        <v>15</v>
      </c>
      <c r="CD247" s="8">
        <v>1387.19</v>
      </c>
      <c r="CE247" s="7">
        <v>0.6667</v>
      </c>
      <c r="CF247" s="7">
        <v>0.633</v>
      </c>
      <c r="CG247" s="2" t="s">
        <v>140</v>
      </c>
      <c r="CH247" s="2" t="s">
        <v>129</v>
      </c>
      <c r="CI247" s="2" t="s">
        <v>2817</v>
      </c>
      <c r="CJ247" s="2" t="s">
        <v>730</v>
      </c>
      <c r="CK247" s="2" t="s">
        <v>142</v>
      </c>
      <c r="CL247" s="2" t="s">
        <v>132</v>
      </c>
      <c r="CM247" s="4">
        <v>35</v>
      </c>
      <c r="CN247" s="8">
        <v>4020.64</v>
      </c>
      <c r="CO247" s="4">
        <v>119</v>
      </c>
      <c r="CP247" s="8">
        <v>12324.73</v>
      </c>
      <c r="CQ247" s="7">
        <v>-0.7059</v>
      </c>
      <c r="CR247" s="7">
        <v>-0.6738</v>
      </c>
      <c r="CS247" s="2" t="s">
        <v>140</v>
      </c>
      <c r="CT247" s="2" t="s">
        <v>129</v>
      </c>
      <c r="CU247" s="2" t="s">
        <v>447</v>
      </c>
      <c r="CV247" s="2" t="s">
        <v>3088</v>
      </c>
      <c r="CW247" s="2" t="s">
        <v>142</v>
      </c>
      <c r="CX247" s="2" t="s">
        <v>132</v>
      </c>
      <c r="CY247" s="4">
        <v>17</v>
      </c>
      <c r="CZ247" s="8">
        <v>1819.17</v>
      </c>
      <c r="DA247" s="4">
        <v>18</v>
      </c>
      <c r="DB247" s="8">
        <v>1896.99</v>
      </c>
      <c r="DC247" s="7">
        <v>-0.0556</v>
      </c>
      <c r="DD247" s="7">
        <v>-0.041</v>
      </c>
      <c r="DE247" s="2" t="s">
        <v>140</v>
      </c>
      <c r="DF247" s="2" t="s">
        <v>129</v>
      </c>
      <c r="DG247" s="2" t="s">
        <v>731</v>
      </c>
      <c r="DH247" s="2" t="s">
        <v>258</v>
      </c>
      <c r="DI247" s="2" t="s">
        <v>142</v>
      </c>
      <c r="DJ247" s="2" t="s">
        <v>132</v>
      </c>
      <c r="DK247" s="4">
        <v>14</v>
      </c>
      <c r="DL247" s="8">
        <v>1597.96</v>
      </c>
      <c r="DM247" s="4"/>
      <c r="DN247" s="8"/>
      <c r="DO247" s="7"/>
      <c r="DP247" s="7"/>
      <c r="DQ247" s="2" t="s">
        <v>140</v>
      </c>
      <c r="DR247" s="2" t="s">
        <v>129</v>
      </c>
      <c r="DS247" s="2" t="s">
        <v>2430</v>
      </c>
      <c r="DT247" s="2" t="s">
        <v>761</v>
      </c>
      <c r="DU247" s="2" t="s">
        <v>142</v>
      </c>
      <c r="DV247" s="2" t="s">
        <v>132</v>
      </c>
      <c r="DW247" s="4">
        <v>10</v>
      </c>
      <c r="DX247" s="8">
        <v>1155</v>
      </c>
      <c r="DY247" s="4">
        <v>20</v>
      </c>
      <c r="DZ247" s="8">
        <v>2163</v>
      </c>
      <c r="EA247" s="7">
        <v>-0.5</v>
      </c>
      <c r="EB247" s="7">
        <v>-0.466</v>
      </c>
      <c r="EC247" s="2" t="s">
        <v>140</v>
      </c>
      <c r="ED247" s="2" t="s">
        <v>129</v>
      </c>
      <c r="EE247" s="2" t="s">
        <v>2817</v>
      </c>
      <c r="EF247" s="2" t="s">
        <v>442</v>
      </c>
      <c r="EG247" s="2" t="s">
        <v>142</v>
      </c>
      <c r="EH247" s="2" t="s">
        <v>132</v>
      </c>
      <c r="EI247" s="4">
        <v>29</v>
      </c>
      <c r="EJ247" s="8">
        <v>2955.68</v>
      </c>
      <c r="EK247" s="4">
        <v>15</v>
      </c>
      <c r="EL247" s="8">
        <v>1528.8</v>
      </c>
      <c r="EM247" s="7">
        <v>0.9333</v>
      </c>
      <c r="EN247" s="7">
        <v>0.9333</v>
      </c>
      <c r="EO247" s="2" t="s">
        <v>140</v>
      </c>
      <c r="EP247" s="2" t="s">
        <v>129</v>
      </c>
      <c r="EQ247" s="2" t="s">
        <v>261</v>
      </c>
      <c r="ER247" s="2" t="s">
        <v>708</v>
      </c>
      <c r="ES247" s="2" t="s">
        <v>142</v>
      </c>
      <c r="ET247" s="2" t="s">
        <v>132</v>
      </c>
      <c r="EU247" s="4">
        <v>18</v>
      </c>
      <c r="EV247" s="8">
        <v>1926.18</v>
      </c>
      <c r="EW247" s="4"/>
      <c r="EX247" s="8"/>
      <c r="EY247" s="7"/>
      <c r="EZ247" s="7"/>
      <c r="FA247" s="2" t="s">
        <v>140</v>
      </c>
      <c r="FB247" s="2" t="s">
        <v>129</v>
      </c>
      <c r="FC247" s="2" t="s">
        <v>1572</v>
      </c>
      <c r="FD247" s="2" t="s">
        <v>2618</v>
      </c>
      <c r="FE247" s="2" t="s">
        <v>142</v>
      </c>
      <c r="FF247" s="2" t="s">
        <v>132</v>
      </c>
      <c r="FG247" s="4">
        <v>10</v>
      </c>
      <c r="FH247" s="8">
        <v>937.68</v>
      </c>
      <c r="FI247" s="4">
        <v>1</v>
      </c>
      <c r="FJ247" s="8">
        <v>101.92</v>
      </c>
      <c r="FK247" s="7">
        <v>9</v>
      </c>
      <c r="FL247" s="7">
        <v>8.2002</v>
      </c>
      <c r="FM247" s="2" t="s">
        <v>140</v>
      </c>
      <c r="FN247" s="2" t="s">
        <v>129</v>
      </c>
      <c r="FO247" s="2" t="s">
        <v>885</v>
      </c>
      <c r="FP247" s="2" t="s">
        <v>749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181</v>
      </c>
      <c r="FZ247" s="2" t="s">
        <v>129</v>
      </c>
      <c r="GA247" s="2" t="s">
        <v>132</v>
      </c>
      <c r="GB247" s="2" t="s">
        <v>132</v>
      </c>
      <c r="GC247" s="2" t="s">
        <v>142</v>
      </c>
      <c r="GD247" s="2" t="s">
        <v>132</v>
      </c>
      <c r="GE247" s="4">
        <v>1</v>
      </c>
      <c r="GF247" s="8">
        <v>107.01</v>
      </c>
      <c r="GG247" s="4">
        <v>7</v>
      </c>
      <c r="GH247" s="8">
        <v>690.69</v>
      </c>
      <c r="GI247" s="7">
        <v>-0.8571</v>
      </c>
      <c r="GJ247" s="7">
        <v>-0.8451</v>
      </c>
      <c r="GK247" s="2" t="s">
        <v>140</v>
      </c>
      <c r="GL247" s="2" t="s">
        <v>129</v>
      </c>
      <c r="GM247" s="2" t="s">
        <v>781</v>
      </c>
      <c r="GN247" s="2" t="s">
        <v>239</v>
      </c>
      <c r="GO247" s="2" t="s">
        <v>142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140</v>
      </c>
      <c r="GX247" s="2" t="s">
        <v>129</v>
      </c>
      <c r="GY247" s="2" t="s">
        <v>162</v>
      </c>
      <c r="GZ247" s="2" t="s">
        <v>132</v>
      </c>
      <c r="HA247" s="2" t="s">
        <v>142</v>
      </c>
      <c r="HB247" s="2" t="s">
        <v>132</v>
      </c>
      <c r="HC247" s="4">
        <v>5</v>
      </c>
      <c r="HD247" s="8">
        <v>499.19</v>
      </c>
      <c r="HE247" s="4">
        <v>1</v>
      </c>
      <c r="HF247" s="8">
        <v>107.01</v>
      </c>
      <c r="HG247" s="7">
        <v>4</v>
      </c>
      <c r="HH247" s="7">
        <v>3.6649</v>
      </c>
      <c r="HI247" s="2" t="s">
        <v>140</v>
      </c>
      <c r="HJ247" s="2" t="s">
        <v>129</v>
      </c>
      <c r="HK247" s="2" t="s">
        <v>233</v>
      </c>
      <c r="HL247" s="2" t="s">
        <v>690</v>
      </c>
      <c r="HM247" s="2" t="s">
        <v>142</v>
      </c>
      <c r="HN247" s="2" t="s">
        <v>132</v>
      </c>
      <c r="HO247" s="4">
        <v>1</v>
      </c>
      <c r="HP247" s="8">
        <v>110.07</v>
      </c>
      <c r="HQ247" s="4">
        <v>1</v>
      </c>
      <c r="HR247" s="8">
        <v>110.07</v>
      </c>
      <c r="HS247" s="7"/>
      <c r="HT247" s="7"/>
      <c r="HU247" s="2" t="s">
        <v>140</v>
      </c>
      <c r="HV247" s="2" t="s">
        <v>129</v>
      </c>
      <c r="HW247" s="2" t="s">
        <v>667</v>
      </c>
      <c r="HX247" s="2" t="s">
        <v>794</v>
      </c>
      <c r="HY247" s="2" t="s">
        <v>142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181</v>
      </c>
      <c r="IH247" s="2" t="s">
        <v>129</v>
      </c>
      <c r="II247" s="2" t="s">
        <v>132</v>
      </c>
      <c r="IJ247" s="2" t="s">
        <v>132</v>
      </c>
      <c r="IK247" s="2" t="s">
        <v>142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140</v>
      </c>
      <c r="IT247" s="2" t="s">
        <v>129</v>
      </c>
      <c r="IU247" s="2" t="s">
        <v>1060</v>
      </c>
      <c r="IV247" s="2" t="s">
        <v>132</v>
      </c>
      <c r="IW247" s="2" t="s">
        <v>142</v>
      </c>
      <c r="IX247" s="2" t="s">
        <v>132</v>
      </c>
      <c r="IY247" s="4">
        <v>10</v>
      </c>
      <c r="IZ247" s="8">
        <v>1070.1</v>
      </c>
      <c r="JA247" s="4">
        <v>46</v>
      </c>
      <c r="JB247" s="8">
        <v>4657.78</v>
      </c>
      <c r="JC247" s="7">
        <v>-0.7826</v>
      </c>
      <c r="JD247" s="7">
        <v>-0.7703</v>
      </c>
      <c r="JE247" s="2" t="s">
        <v>140</v>
      </c>
      <c r="JF247" s="2" t="s">
        <v>129</v>
      </c>
      <c r="JG247" s="2" t="s">
        <v>2817</v>
      </c>
      <c r="JH247" s="2" t="s">
        <v>3088</v>
      </c>
      <c r="JI247" s="2" t="s">
        <v>142</v>
      </c>
      <c r="JJ247" s="2" t="s">
        <v>132</v>
      </c>
      <c r="JK247" s="4">
        <v>1</v>
      </c>
      <c r="JL247" s="8">
        <v>99.06</v>
      </c>
      <c r="JM247" s="4"/>
      <c r="JN247" s="8"/>
      <c r="JO247" s="7"/>
      <c r="JP247" s="7"/>
      <c r="JQ247" s="2" t="s">
        <v>140</v>
      </c>
      <c r="JR247" s="2" t="s">
        <v>129</v>
      </c>
      <c r="JS247" s="2" t="s">
        <v>1147</v>
      </c>
      <c r="JT247" s="2" t="s">
        <v>1091</v>
      </c>
      <c r="JU247" s="2" t="s">
        <v>142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140</v>
      </c>
      <c r="KD247" s="2" t="s">
        <v>129</v>
      </c>
      <c r="KE247" s="2" t="s">
        <v>2817</v>
      </c>
      <c r="KF247" s="2" t="s">
        <v>2070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181</v>
      </c>
      <c r="KP247" s="2" t="s">
        <v>129</v>
      </c>
      <c r="KQ247" s="2" t="s">
        <v>132</v>
      </c>
      <c r="KR247" s="2" t="s">
        <v>132</v>
      </c>
      <c r="KS247" s="2" t="s">
        <v>142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140</v>
      </c>
      <c r="LB247" s="2" t="s">
        <v>177</v>
      </c>
      <c r="LC247" s="2" t="s">
        <v>463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178</v>
      </c>
      <c r="LN247" s="2" t="s">
        <v>129</v>
      </c>
      <c r="LO247" s="2" t="s">
        <v>132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181</v>
      </c>
      <c r="ML247" s="2" t="s">
        <v>129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132</v>
      </c>
      <c r="MX247" s="2" t="s">
        <v>132</v>
      </c>
      <c r="MY247" s="2" t="s">
        <v>132</v>
      </c>
      <c r="MZ247" s="2" t="s">
        <v>132</v>
      </c>
      <c r="NA247" s="2" t="s">
        <v>132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178</v>
      </c>
      <c r="NV247" s="2" t="s">
        <v>129</v>
      </c>
      <c r="NW247" s="2" t="s">
        <v>132</v>
      </c>
      <c r="NX247" s="2" t="s">
        <v>132</v>
      </c>
      <c r="NY247" s="2" t="s">
        <v>142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178</v>
      </c>
      <c r="OH247" s="2" t="s">
        <v>129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181</v>
      </c>
      <c r="OT247" s="2" t="s">
        <v>129</v>
      </c>
      <c r="OU247" s="2" t="s">
        <v>132</v>
      </c>
      <c r="OV247" s="2" t="s">
        <v>132</v>
      </c>
      <c r="OW247" s="2" t="s">
        <v>142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178</v>
      </c>
      <c r="PF247" s="2" t="s">
        <v>129</v>
      </c>
      <c r="PG247" s="2" t="s">
        <v>132</v>
      </c>
      <c r="PH247" s="2" t="s">
        <v>132</v>
      </c>
      <c r="PI247" s="2" t="s">
        <v>142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178</v>
      </c>
      <c r="PR247" s="2" t="s">
        <v>166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182</v>
      </c>
      <c r="QD247" s="2" t="s">
        <v>129</v>
      </c>
      <c r="QE247" s="2" t="s">
        <v>132</v>
      </c>
      <c r="QF247" s="2" t="s">
        <v>132</v>
      </c>
      <c r="QG247" s="2" t="s">
        <v>142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178</v>
      </c>
      <c r="RB247" s="2" t="s">
        <v>166</v>
      </c>
      <c r="RC247" s="2" t="s">
        <v>132</v>
      </c>
      <c r="RD247" s="2" t="s">
        <v>132</v>
      </c>
      <c r="RE247" s="2" t="s">
        <v>142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181</v>
      </c>
      <c r="RN247" s="2" t="s">
        <v>129</v>
      </c>
      <c r="RO247" s="2" t="s">
        <v>132</v>
      </c>
      <c r="RP247" s="2" t="s">
        <v>132</v>
      </c>
      <c r="RQ247" s="2" t="s">
        <v>142</v>
      </c>
      <c r="RR247" s="2" t="s">
        <v>183</v>
      </c>
    </row>
    <row r="248">
      <c r="A248" s="2" t="s">
        <v>3089</v>
      </c>
      <c r="B248" s="2" t="s">
        <v>121</v>
      </c>
      <c r="C248" s="2" t="s">
        <v>3052</v>
      </c>
      <c r="D248" s="2" t="s">
        <v>1104</v>
      </c>
      <c r="E248" s="2" t="s">
        <v>837</v>
      </c>
      <c r="F248" s="2" t="s">
        <v>3090</v>
      </c>
      <c r="G248" s="2" t="s">
        <v>3090</v>
      </c>
      <c r="H248" s="2" t="s">
        <v>3090</v>
      </c>
      <c r="I248" s="2" t="s">
        <v>3091</v>
      </c>
      <c r="J248" s="2" t="s">
        <v>127</v>
      </c>
      <c r="K248" s="2" t="s">
        <v>281</v>
      </c>
      <c r="L248" s="3">
        <v>29.92</v>
      </c>
      <c r="M248" s="3">
        <v>31.42</v>
      </c>
      <c r="N248" s="3">
        <v>63.74</v>
      </c>
      <c r="O248" s="2" t="s">
        <v>129</v>
      </c>
      <c r="P248" s="2" t="s">
        <v>348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134</v>
      </c>
      <c r="V248" s="2" t="s">
        <v>135</v>
      </c>
      <c r="W248" s="2" t="s">
        <v>136</v>
      </c>
      <c r="X248" s="2" t="s">
        <v>3056</v>
      </c>
      <c r="Y248" s="2" t="s">
        <v>1654</v>
      </c>
      <c r="Z248" s="4">
        <v>62</v>
      </c>
      <c r="AA248" s="4">
        <f>=ROUNDDOWN(10.3333333333333,0)</f>
      </c>
      <c r="AB248" s="5">
        <v>6</v>
      </c>
      <c r="AC248" s="2" t="s">
        <v>1192</v>
      </c>
      <c r="AD248" s="4">
        <v>100</v>
      </c>
      <c r="AE248" s="4">
        <v>100</v>
      </c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>
        <v>297</v>
      </c>
      <c r="AQ248" s="8">
        <v>10838.64</v>
      </c>
      <c r="AR248" s="4">
        <v>446</v>
      </c>
      <c r="AS248" s="8">
        <v>15869.35</v>
      </c>
      <c r="AT248" s="7">
        <v>-0.3341</v>
      </c>
      <c r="AU248" s="7">
        <v>-0.317</v>
      </c>
      <c r="AV248" s="4">
        <v>297</v>
      </c>
      <c r="AW248" s="8">
        <v>10838.64</v>
      </c>
      <c r="AX248" s="4">
        <v>446</v>
      </c>
      <c r="AY248" s="8">
        <v>15869.35</v>
      </c>
      <c r="AZ248" s="7">
        <v>-0.3341</v>
      </c>
      <c r="BA248" s="7">
        <v>-0.317</v>
      </c>
      <c r="BB248" s="7">
        <v>1</v>
      </c>
      <c r="BC248" s="4">
        <v>297</v>
      </c>
      <c r="BD248" s="8">
        <v>10838.64</v>
      </c>
      <c r="BE248" s="4">
        <v>446</v>
      </c>
      <c r="BF248" s="8">
        <v>15869.35</v>
      </c>
      <c r="BG248" s="7">
        <v>-0.3341</v>
      </c>
      <c r="BH248" s="7">
        <v>-0.317</v>
      </c>
      <c r="BI248" s="7">
        <v>1</v>
      </c>
      <c r="BJ248" s="4">
        <v>297</v>
      </c>
      <c r="BK248" s="8">
        <v>10838.64</v>
      </c>
      <c r="BL248" s="2" t="s">
        <v>3092</v>
      </c>
      <c r="BM248" s="7">
        <v>1</v>
      </c>
      <c r="BN248" s="7">
        <v>1</v>
      </c>
      <c r="BO248" s="4">
        <v>108</v>
      </c>
      <c r="BP248" s="8">
        <v>3837.24</v>
      </c>
      <c r="BQ248" s="4">
        <v>128</v>
      </c>
      <c r="BR248" s="8">
        <v>4547.84</v>
      </c>
      <c r="BS248" s="7">
        <v>-0.1562</v>
      </c>
      <c r="BT248" s="7">
        <v>-0.1562</v>
      </c>
      <c r="BU248" s="2" t="s">
        <v>140</v>
      </c>
      <c r="BV248" s="2" t="s">
        <v>129</v>
      </c>
      <c r="BW248" s="2" t="s">
        <v>132</v>
      </c>
      <c r="BX248" s="2" t="s">
        <v>1697</v>
      </c>
      <c r="BY248" s="2" t="s">
        <v>142</v>
      </c>
      <c r="BZ248" s="2" t="s">
        <v>132</v>
      </c>
      <c r="CA248" s="4">
        <v>28</v>
      </c>
      <c r="CB248" s="8">
        <v>839.4</v>
      </c>
      <c r="CC248" s="4">
        <v>43</v>
      </c>
      <c r="CD248" s="8">
        <v>1362.21</v>
      </c>
      <c r="CE248" s="7">
        <v>-0.3488</v>
      </c>
      <c r="CF248" s="7">
        <v>-0.3838</v>
      </c>
      <c r="CG248" s="2" t="s">
        <v>140</v>
      </c>
      <c r="CH248" s="2" t="s">
        <v>129</v>
      </c>
      <c r="CI248" s="2" t="s">
        <v>1908</v>
      </c>
      <c r="CJ248" s="2" t="s">
        <v>3059</v>
      </c>
      <c r="CK248" s="2" t="s">
        <v>142</v>
      </c>
      <c r="CL248" s="2" t="s">
        <v>132</v>
      </c>
      <c r="CM248" s="4">
        <v>33</v>
      </c>
      <c r="CN248" s="8">
        <v>1263.44</v>
      </c>
      <c r="CO248" s="4">
        <v>67</v>
      </c>
      <c r="CP248" s="8">
        <v>2455.78</v>
      </c>
      <c r="CQ248" s="7">
        <v>-0.5075</v>
      </c>
      <c r="CR248" s="7">
        <v>-0.4855</v>
      </c>
      <c r="CS248" s="2" t="s">
        <v>140</v>
      </c>
      <c r="CT248" s="2" t="s">
        <v>129</v>
      </c>
      <c r="CU248" s="2" t="s">
        <v>1654</v>
      </c>
      <c r="CV248" s="2" t="s">
        <v>1010</v>
      </c>
      <c r="CW248" s="2" t="s">
        <v>142</v>
      </c>
      <c r="CX248" s="2" t="s">
        <v>132</v>
      </c>
      <c r="CY248" s="4">
        <v>57</v>
      </c>
      <c r="CZ248" s="8">
        <v>2212.17</v>
      </c>
      <c r="DA248" s="4">
        <v>99</v>
      </c>
      <c r="DB248" s="8">
        <v>3516.51</v>
      </c>
      <c r="DC248" s="7">
        <v>-0.4242</v>
      </c>
      <c r="DD248" s="7">
        <v>-0.3709</v>
      </c>
      <c r="DE248" s="2" t="s">
        <v>140</v>
      </c>
      <c r="DF248" s="2" t="s">
        <v>129</v>
      </c>
      <c r="DG248" s="2" t="s">
        <v>146</v>
      </c>
      <c r="DH248" s="2" t="s">
        <v>2154</v>
      </c>
      <c r="DI248" s="2" t="s">
        <v>142</v>
      </c>
      <c r="DJ248" s="2" t="s">
        <v>132</v>
      </c>
      <c r="DK248" s="4">
        <v>1</v>
      </c>
      <c r="DL248" s="8">
        <v>41.4</v>
      </c>
      <c r="DM248" s="4"/>
      <c r="DN248" s="8"/>
      <c r="DO248" s="7"/>
      <c r="DP248" s="7"/>
      <c r="DQ248" s="2" t="s">
        <v>140</v>
      </c>
      <c r="DR248" s="2" t="s">
        <v>129</v>
      </c>
      <c r="DS248" s="2" t="s">
        <v>2430</v>
      </c>
      <c r="DT248" s="2" t="s">
        <v>2618</v>
      </c>
      <c r="DU248" s="2" t="s">
        <v>142</v>
      </c>
      <c r="DV248" s="2" t="s">
        <v>132</v>
      </c>
      <c r="DW248" s="4">
        <v>3</v>
      </c>
      <c r="DX248" s="8">
        <v>114</v>
      </c>
      <c r="DY248" s="4">
        <v>3</v>
      </c>
      <c r="DZ248" s="8">
        <v>114</v>
      </c>
      <c r="EA248" s="7"/>
      <c r="EB248" s="7"/>
      <c r="EC248" s="2" t="s">
        <v>140</v>
      </c>
      <c r="ED248" s="2" t="s">
        <v>129</v>
      </c>
      <c r="EE248" s="2" t="s">
        <v>3061</v>
      </c>
      <c r="EF248" s="2" t="s">
        <v>2466</v>
      </c>
      <c r="EG248" s="2" t="s">
        <v>142</v>
      </c>
      <c r="EH248" s="2" t="s">
        <v>132</v>
      </c>
      <c r="EI248" s="4">
        <v>12</v>
      </c>
      <c r="EJ248" s="8">
        <v>468</v>
      </c>
      <c r="EK248" s="4">
        <v>30</v>
      </c>
      <c r="EL248" s="8">
        <v>1170</v>
      </c>
      <c r="EM248" s="7">
        <v>-0.6</v>
      </c>
      <c r="EN248" s="7">
        <v>-0.6</v>
      </c>
      <c r="EO248" s="2" t="s">
        <v>140</v>
      </c>
      <c r="EP248" s="2" t="s">
        <v>129</v>
      </c>
      <c r="EQ248" s="2" t="s">
        <v>327</v>
      </c>
      <c r="ER248" s="2" t="s">
        <v>3093</v>
      </c>
      <c r="ES248" s="2" t="s">
        <v>142</v>
      </c>
      <c r="ET248" s="2" t="s">
        <v>132</v>
      </c>
      <c r="EU248" s="4">
        <v>15</v>
      </c>
      <c r="EV248" s="8">
        <v>582.15</v>
      </c>
      <c r="EW248" s="4"/>
      <c r="EX248" s="8"/>
      <c r="EY248" s="7"/>
      <c r="EZ248" s="7"/>
      <c r="FA248" s="2" t="s">
        <v>140</v>
      </c>
      <c r="FB248" s="2" t="s">
        <v>129</v>
      </c>
      <c r="FC248" s="2" t="s">
        <v>1572</v>
      </c>
      <c r="FD248" s="2" t="s">
        <v>3094</v>
      </c>
      <c r="FE248" s="2" t="s">
        <v>142</v>
      </c>
      <c r="FF248" s="2" t="s">
        <v>132</v>
      </c>
      <c r="FG248" s="4">
        <v>2</v>
      </c>
      <c r="FH248" s="8">
        <v>73.92</v>
      </c>
      <c r="FI248" s="4">
        <v>1</v>
      </c>
      <c r="FJ248" s="8">
        <v>36.96</v>
      </c>
      <c r="FK248" s="7">
        <v>1</v>
      </c>
      <c r="FL248" s="7">
        <v>1</v>
      </c>
      <c r="FM248" s="2" t="s">
        <v>140</v>
      </c>
      <c r="FN248" s="2" t="s">
        <v>129</v>
      </c>
      <c r="FO248" s="2" t="s">
        <v>329</v>
      </c>
      <c r="FP248" s="2" t="s">
        <v>2125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181</v>
      </c>
      <c r="FZ248" s="2" t="s">
        <v>129</v>
      </c>
      <c r="GA248" s="2" t="s">
        <v>132</v>
      </c>
      <c r="GB248" s="2" t="s">
        <v>132</v>
      </c>
      <c r="GC248" s="2" t="s">
        <v>142</v>
      </c>
      <c r="GD248" s="2" t="s">
        <v>132</v>
      </c>
      <c r="GE248" s="4">
        <v>1</v>
      </c>
      <c r="GF248" s="8">
        <v>38.81</v>
      </c>
      <c r="GG248" s="4">
        <v>14</v>
      </c>
      <c r="GH248" s="8">
        <v>510.22</v>
      </c>
      <c r="GI248" s="7">
        <v>-0.9286</v>
      </c>
      <c r="GJ248" s="7">
        <v>-0.9239</v>
      </c>
      <c r="GK248" s="2" t="s">
        <v>140</v>
      </c>
      <c r="GL248" s="2" t="s">
        <v>129</v>
      </c>
      <c r="GM248" s="2" t="s">
        <v>1022</v>
      </c>
      <c r="GN248" s="2" t="s">
        <v>1036</v>
      </c>
      <c r="GO248" s="2" t="s">
        <v>142</v>
      </c>
      <c r="GP248" s="2" t="s">
        <v>132</v>
      </c>
      <c r="GQ248" s="4">
        <v>5</v>
      </c>
      <c r="GR248" s="8">
        <v>173.72</v>
      </c>
      <c r="GS248" s="4">
        <v>1</v>
      </c>
      <c r="GT248" s="8">
        <v>36.96</v>
      </c>
      <c r="GU248" s="7">
        <v>4</v>
      </c>
      <c r="GV248" s="7">
        <v>3.7002</v>
      </c>
      <c r="GW248" s="2" t="s">
        <v>140</v>
      </c>
      <c r="GX248" s="2" t="s">
        <v>129</v>
      </c>
      <c r="GY248" s="2" t="s">
        <v>334</v>
      </c>
      <c r="GZ248" s="2" t="s">
        <v>208</v>
      </c>
      <c r="HA248" s="2" t="s">
        <v>142</v>
      </c>
      <c r="HB248" s="2" t="s">
        <v>132</v>
      </c>
      <c r="HC248" s="4">
        <v>3</v>
      </c>
      <c r="HD248" s="8">
        <v>116.43</v>
      </c>
      <c r="HE248" s="4">
        <v>7</v>
      </c>
      <c r="HF248" s="8">
        <v>264.61</v>
      </c>
      <c r="HG248" s="7">
        <v>-0.5714</v>
      </c>
      <c r="HH248" s="7">
        <v>-0.56</v>
      </c>
      <c r="HI248" s="2" t="s">
        <v>140</v>
      </c>
      <c r="HJ248" s="2" t="s">
        <v>129</v>
      </c>
      <c r="HK248" s="2" t="s">
        <v>163</v>
      </c>
      <c r="HL248" s="2" t="s">
        <v>708</v>
      </c>
      <c r="HM248" s="2" t="s">
        <v>142</v>
      </c>
      <c r="HN248" s="2" t="s">
        <v>132</v>
      </c>
      <c r="HO248" s="4">
        <v>27</v>
      </c>
      <c r="HP248" s="8">
        <v>976.01</v>
      </c>
      <c r="HQ248" s="4">
        <v>43</v>
      </c>
      <c r="HR248" s="8">
        <v>1506.74</v>
      </c>
      <c r="HS248" s="7">
        <v>-0.3721</v>
      </c>
      <c r="HT248" s="7">
        <v>-0.3522</v>
      </c>
      <c r="HU248" s="2" t="s">
        <v>140</v>
      </c>
      <c r="HV248" s="2" t="s">
        <v>129</v>
      </c>
      <c r="HW248" s="2" t="s">
        <v>512</v>
      </c>
      <c r="HX248" s="2" t="s">
        <v>1425</v>
      </c>
      <c r="HY248" s="2" t="s">
        <v>142</v>
      </c>
      <c r="HZ248" s="2" t="s">
        <v>132</v>
      </c>
      <c r="IA248" s="4">
        <v>1</v>
      </c>
      <c r="IB248" s="8">
        <v>36.96</v>
      </c>
      <c r="IC248" s="4">
        <v>4</v>
      </c>
      <c r="ID248" s="8">
        <v>134.4</v>
      </c>
      <c r="IE248" s="7">
        <v>-0.75</v>
      </c>
      <c r="IF248" s="7">
        <v>-0.725</v>
      </c>
      <c r="IG248" s="2" t="s">
        <v>140</v>
      </c>
      <c r="IH248" s="2" t="s">
        <v>166</v>
      </c>
      <c r="II248" s="2" t="s">
        <v>3081</v>
      </c>
      <c r="IJ248" s="2" t="s">
        <v>806</v>
      </c>
      <c r="IK248" s="2" t="s">
        <v>142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129</v>
      </c>
      <c r="IU248" s="2" t="s">
        <v>2504</v>
      </c>
      <c r="IV248" s="2" t="s">
        <v>132</v>
      </c>
      <c r="IW248" s="2" t="s">
        <v>142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159</v>
      </c>
      <c r="JF248" s="2" t="s">
        <v>129</v>
      </c>
      <c r="JG248" s="2" t="s">
        <v>132</v>
      </c>
      <c r="JH248" s="2" t="s">
        <v>132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171</v>
      </c>
      <c r="JR248" s="2" t="s">
        <v>129</v>
      </c>
      <c r="JS248" s="2" t="s">
        <v>1634</v>
      </c>
      <c r="JT248" s="2" t="s">
        <v>596</v>
      </c>
      <c r="JU248" s="2" t="s">
        <v>142</v>
      </c>
      <c r="JV248" s="2" t="s">
        <v>132</v>
      </c>
      <c r="JW248" s="4">
        <v>1</v>
      </c>
      <c r="JX248" s="8">
        <v>64.99</v>
      </c>
      <c r="JY248" s="4"/>
      <c r="JZ248" s="8"/>
      <c r="KA248" s="7"/>
      <c r="KB248" s="7"/>
      <c r="KC248" s="2" t="s">
        <v>140</v>
      </c>
      <c r="KD248" s="2" t="s">
        <v>129</v>
      </c>
      <c r="KE248" s="2" t="s">
        <v>2646</v>
      </c>
      <c r="KF248" s="2" t="s">
        <v>2466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181</v>
      </c>
      <c r="KP248" s="2" t="s">
        <v>129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>
        <v>6</v>
      </c>
      <c r="KX248" s="8">
        <v>213.12</v>
      </c>
      <c r="KY248" s="7">
        <v>-1</v>
      </c>
      <c r="KZ248" s="7">
        <v>-1</v>
      </c>
      <c r="LA248" s="2" t="s">
        <v>140</v>
      </c>
      <c r="LB248" s="2" t="s">
        <v>177</v>
      </c>
      <c r="LC248" s="2" t="s">
        <v>1692</v>
      </c>
      <c r="LD248" s="2" t="s">
        <v>980</v>
      </c>
      <c r="LE248" s="2" t="s">
        <v>142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181</v>
      </c>
      <c r="LN248" s="2" t="s">
        <v>129</v>
      </c>
      <c r="LO248" s="2" t="s">
        <v>132</v>
      </c>
      <c r="LP248" s="2" t="s">
        <v>132</v>
      </c>
      <c r="LQ248" s="2" t="s">
        <v>142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181</v>
      </c>
      <c r="ML248" s="2" t="s">
        <v>129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181</v>
      </c>
      <c r="NV248" s="2" t="s">
        <v>129</v>
      </c>
      <c r="NW248" s="2" t="s">
        <v>132</v>
      </c>
      <c r="NX248" s="2" t="s">
        <v>132</v>
      </c>
      <c r="NY248" s="2" t="s">
        <v>142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178</v>
      </c>
      <c r="OH248" s="2" t="s">
        <v>129</v>
      </c>
      <c r="OI248" s="2" t="s">
        <v>132</v>
      </c>
      <c r="OJ248" s="2" t="s">
        <v>132</v>
      </c>
      <c r="OK248" s="2" t="s">
        <v>142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181</v>
      </c>
      <c r="OT248" s="2" t="s">
        <v>129</v>
      </c>
      <c r="OU248" s="2" t="s">
        <v>132</v>
      </c>
      <c r="OV248" s="2" t="s">
        <v>132</v>
      </c>
      <c r="OW248" s="2" t="s">
        <v>142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178</v>
      </c>
      <c r="PF248" s="2" t="s">
        <v>129</v>
      </c>
      <c r="PG248" s="2" t="s">
        <v>132</v>
      </c>
      <c r="PH248" s="2" t="s">
        <v>132</v>
      </c>
      <c r="PI248" s="2" t="s">
        <v>142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166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140</v>
      </c>
      <c r="RB248" s="2" t="s">
        <v>166</v>
      </c>
      <c r="RC248" s="2" t="s">
        <v>146</v>
      </c>
      <c r="RD248" s="2" t="s">
        <v>1338</v>
      </c>
      <c r="RE248" s="2" t="s">
        <v>142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181</v>
      </c>
      <c r="RN248" s="2" t="s">
        <v>129</v>
      </c>
      <c r="RO248" s="2" t="s">
        <v>132</v>
      </c>
      <c r="RP248" s="2" t="s">
        <v>132</v>
      </c>
      <c r="RQ248" s="2" t="s">
        <v>142</v>
      </c>
      <c r="RR248" s="2" t="s">
        <v>183</v>
      </c>
    </row>
    <row r="249">
      <c r="A249" s="2" t="s">
        <v>3095</v>
      </c>
      <c r="B249" s="2" t="s">
        <v>121</v>
      </c>
      <c r="C249" s="2" t="s">
        <v>3052</v>
      </c>
      <c r="D249" s="2" t="s">
        <v>1104</v>
      </c>
      <c r="E249" s="2" t="s">
        <v>837</v>
      </c>
      <c r="F249" s="2" t="s">
        <v>3096</v>
      </c>
      <c r="G249" s="2" t="s">
        <v>3096</v>
      </c>
      <c r="H249" s="2" t="s">
        <v>3096</v>
      </c>
      <c r="I249" s="2" t="s">
        <v>3076</v>
      </c>
      <c r="J249" s="2" t="s">
        <v>127</v>
      </c>
      <c r="K249" s="2" t="s">
        <v>281</v>
      </c>
      <c r="L249" s="3">
        <v>27.4</v>
      </c>
      <c r="M249" s="3">
        <v>28.77</v>
      </c>
      <c r="N249" s="3">
        <v>59.49</v>
      </c>
      <c r="O249" s="2" t="s">
        <v>129</v>
      </c>
      <c r="P249" s="2" t="s">
        <v>422</v>
      </c>
      <c r="Q249" s="2" t="s">
        <v>131</v>
      </c>
      <c r="R249" s="2" t="s">
        <v>132</v>
      </c>
      <c r="S249" s="2" t="s">
        <v>3097</v>
      </c>
      <c r="T249" s="2" t="s">
        <v>132</v>
      </c>
      <c r="U249" s="2" t="s">
        <v>468</v>
      </c>
      <c r="V249" s="2" t="s">
        <v>1191</v>
      </c>
      <c r="W249" s="2" t="s">
        <v>1009</v>
      </c>
      <c r="X249" s="2" t="s">
        <v>3056</v>
      </c>
      <c r="Y249" s="2" t="s">
        <v>944</v>
      </c>
      <c r="Z249" s="4">
        <v>45</v>
      </c>
      <c r="AA249" s="4">
        <f>=ROUNDDOWN(21.4285714285714,0)</f>
      </c>
      <c r="AB249" s="5">
        <v>2.1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>
        <v>134</v>
      </c>
      <c r="AQ249" s="8">
        <v>5045.78</v>
      </c>
      <c r="AR249" s="4">
        <v>195</v>
      </c>
      <c r="AS249" s="8">
        <v>8076.07</v>
      </c>
      <c r="AT249" s="7">
        <v>-0.3128</v>
      </c>
      <c r="AU249" s="7">
        <v>-0.3752</v>
      </c>
      <c r="AV249" s="4">
        <v>134</v>
      </c>
      <c r="AW249" s="8">
        <v>5045.78</v>
      </c>
      <c r="AX249" s="4">
        <v>195</v>
      </c>
      <c r="AY249" s="8">
        <v>8076.07</v>
      </c>
      <c r="AZ249" s="7">
        <v>-0.3128</v>
      </c>
      <c r="BA249" s="7">
        <v>-0.3752</v>
      </c>
      <c r="BB249" s="7">
        <v>1</v>
      </c>
      <c r="BC249" s="4">
        <v>134</v>
      </c>
      <c r="BD249" s="8">
        <v>5045.78</v>
      </c>
      <c r="BE249" s="4">
        <v>195</v>
      </c>
      <c r="BF249" s="8">
        <v>8076.07</v>
      </c>
      <c r="BG249" s="7">
        <v>-0.3128</v>
      </c>
      <c r="BH249" s="7">
        <v>-0.3752</v>
      </c>
      <c r="BI249" s="7">
        <v>1</v>
      </c>
      <c r="BJ249" s="4">
        <v>134</v>
      </c>
      <c r="BK249" s="8">
        <v>5045.78</v>
      </c>
      <c r="BL249" s="2" t="s">
        <v>3098</v>
      </c>
      <c r="BM249" s="7">
        <v>1</v>
      </c>
      <c r="BN249" s="7">
        <v>1</v>
      </c>
      <c r="BO249" s="4">
        <v>30</v>
      </c>
      <c r="BP249" s="8">
        <v>1133.4</v>
      </c>
      <c r="BQ249" s="4">
        <v>33</v>
      </c>
      <c r="BR249" s="8">
        <v>1246.74</v>
      </c>
      <c r="BS249" s="7">
        <v>-0.0909</v>
      </c>
      <c r="BT249" s="7">
        <v>-0.0909</v>
      </c>
      <c r="BU249" s="2" t="s">
        <v>140</v>
      </c>
      <c r="BV249" s="2" t="s">
        <v>129</v>
      </c>
      <c r="BW249" s="2" t="s">
        <v>2595</v>
      </c>
      <c r="BX249" s="2" t="s">
        <v>167</v>
      </c>
      <c r="BY249" s="2" t="s">
        <v>142</v>
      </c>
      <c r="BZ249" s="2" t="s">
        <v>132</v>
      </c>
      <c r="CA249" s="4">
        <v>3</v>
      </c>
      <c r="CB249" s="8">
        <v>75.11</v>
      </c>
      <c r="CC249" s="4">
        <v>1</v>
      </c>
      <c r="CD249" s="8">
        <v>38.75</v>
      </c>
      <c r="CE249" s="7">
        <v>2</v>
      </c>
      <c r="CF249" s="7">
        <v>0.9383</v>
      </c>
      <c r="CG249" s="2" t="s">
        <v>140</v>
      </c>
      <c r="CH249" s="2" t="s">
        <v>129</v>
      </c>
      <c r="CI249" s="2" t="s">
        <v>944</v>
      </c>
      <c r="CJ249" s="2" t="s">
        <v>153</v>
      </c>
      <c r="CK249" s="2" t="s">
        <v>142</v>
      </c>
      <c r="CL249" s="2" t="s">
        <v>132</v>
      </c>
      <c r="CM249" s="4">
        <v>68</v>
      </c>
      <c r="CN249" s="8">
        <v>2703.73</v>
      </c>
      <c r="CO249" s="4">
        <v>84</v>
      </c>
      <c r="CP249" s="8">
        <v>3727.95</v>
      </c>
      <c r="CQ249" s="7">
        <v>-0.1905</v>
      </c>
      <c r="CR249" s="7">
        <v>-0.2747</v>
      </c>
      <c r="CS249" s="2" t="s">
        <v>140</v>
      </c>
      <c r="CT249" s="2" t="s">
        <v>129</v>
      </c>
      <c r="CU249" s="2" t="s">
        <v>944</v>
      </c>
      <c r="CV249" s="2" t="s">
        <v>151</v>
      </c>
      <c r="CW249" s="2" t="s">
        <v>142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140</v>
      </c>
      <c r="DF249" s="2" t="s">
        <v>166</v>
      </c>
      <c r="DG249" s="2" t="s">
        <v>146</v>
      </c>
      <c r="DH249" s="2" t="s">
        <v>147</v>
      </c>
      <c r="DI249" s="2" t="s">
        <v>142</v>
      </c>
      <c r="DJ249" s="2" t="s">
        <v>132</v>
      </c>
      <c r="DK249" s="4">
        <v>4</v>
      </c>
      <c r="DL249" s="8">
        <v>145.08</v>
      </c>
      <c r="DM249" s="4"/>
      <c r="DN249" s="8"/>
      <c r="DO249" s="7"/>
      <c r="DP249" s="7"/>
      <c r="DQ249" s="2" t="s">
        <v>140</v>
      </c>
      <c r="DR249" s="2" t="s">
        <v>129</v>
      </c>
      <c r="DS249" s="2" t="s">
        <v>2430</v>
      </c>
      <c r="DT249" s="2" t="s">
        <v>1724</v>
      </c>
      <c r="DU249" s="2" t="s">
        <v>142</v>
      </c>
      <c r="DV249" s="2" t="s">
        <v>132</v>
      </c>
      <c r="DW249" s="4">
        <v>2</v>
      </c>
      <c r="DX249" s="8">
        <v>83.84</v>
      </c>
      <c r="DY249" s="4">
        <v>10</v>
      </c>
      <c r="DZ249" s="8">
        <v>419.2</v>
      </c>
      <c r="EA249" s="7">
        <v>-0.8</v>
      </c>
      <c r="EB249" s="7">
        <v>-0.8</v>
      </c>
      <c r="EC249" s="2" t="s">
        <v>140</v>
      </c>
      <c r="ED249" s="2" t="s">
        <v>129</v>
      </c>
      <c r="EE249" s="2" t="s">
        <v>2394</v>
      </c>
      <c r="EF249" s="2" t="s">
        <v>2466</v>
      </c>
      <c r="EG249" s="2" t="s">
        <v>142</v>
      </c>
      <c r="EH249" s="2" t="s">
        <v>132</v>
      </c>
      <c r="EI249" s="4">
        <v>1</v>
      </c>
      <c r="EJ249" s="8">
        <v>41.92</v>
      </c>
      <c r="EK249" s="4">
        <v>22</v>
      </c>
      <c r="EL249" s="8">
        <v>922.24</v>
      </c>
      <c r="EM249" s="7">
        <v>-0.9545</v>
      </c>
      <c r="EN249" s="7">
        <v>-0.9545</v>
      </c>
      <c r="EO249" s="2" t="s">
        <v>140</v>
      </c>
      <c r="EP249" s="2" t="s">
        <v>129</v>
      </c>
      <c r="EQ249" s="2" t="s">
        <v>327</v>
      </c>
      <c r="ER249" s="2" t="s">
        <v>515</v>
      </c>
      <c r="ES249" s="2" t="s">
        <v>142</v>
      </c>
      <c r="ET249" s="2" t="s">
        <v>132</v>
      </c>
      <c r="EU249" s="4">
        <v>3</v>
      </c>
      <c r="EV249" s="8">
        <v>106.59</v>
      </c>
      <c r="EW249" s="4"/>
      <c r="EX249" s="8"/>
      <c r="EY249" s="7"/>
      <c r="EZ249" s="7"/>
      <c r="FA249" s="2" t="s">
        <v>140</v>
      </c>
      <c r="FB249" s="2" t="s">
        <v>129</v>
      </c>
      <c r="FC249" s="2" t="s">
        <v>1572</v>
      </c>
      <c r="FD249" s="2" t="s">
        <v>3099</v>
      </c>
      <c r="FE249" s="2" t="s">
        <v>142</v>
      </c>
      <c r="FF249" s="2" t="s">
        <v>132</v>
      </c>
      <c r="FG249" s="4">
        <v>1</v>
      </c>
      <c r="FH249" s="8">
        <v>33.84</v>
      </c>
      <c r="FI249" s="4"/>
      <c r="FJ249" s="8"/>
      <c r="FK249" s="7"/>
      <c r="FL249" s="7"/>
      <c r="FM249" s="2" t="s">
        <v>140</v>
      </c>
      <c r="FN249" s="2" t="s">
        <v>129</v>
      </c>
      <c r="FO249" s="2" t="s">
        <v>329</v>
      </c>
      <c r="FP249" s="2" t="s">
        <v>155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178</v>
      </c>
      <c r="FZ249" s="2" t="s">
        <v>129</v>
      </c>
      <c r="GA249" s="2" t="s">
        <v>132</v>
      </c>
      <c r="GB249" s="2" t="s">
        <v>132</v>
      </c>
      <c r="GC249" s="2" t="s">
        <v>142</v>
      </c>
      <c r="GD249" s="2" t="s">
        <v>132</v>
      </c>
      <c r="GE249" s="4">
        <v>1</v>
      </c>
      <c r="GF249" s="8">
        <v>32.05</v>
      </c>
      <c r="GG249" s="4">
        <v>9</v>
      </c>
      <c r="GH249" s="8">
        <v>350.46</v>
      </c>
      <c r="GI249" s="7">
        <v>-0.8889</v>
      </c>
      <c r="GJ249" s="7">
        <v>-0.9085</v>
      </c>
      <c r="GK249" s="2" t="s">
        <v>140</v>
      </c>
      <c r="GL249" s="2" t="s">
        <v>129</v>
      </c>
      <c r="GM249" s="2" t="s">
        <v>522</v>
      </c>
      <c r="GN249" s="2" t="s">
        <v>2409</v>
      </c>
      <c r="GO249" s="2" t="s">
        <v>142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140</v>
      </c>
      <c r="GX249" s="2" t="s">
        <v>129</v>
      </c>
      <c r="GY249" s="2" t="s">
        <v>162</v>
      </c>
      <c r="GZ249" s="2" t="s">
        <v>132</v>
      </c>
      <c r="HA249" s="2" t="s">
        <v>142</v>
      </c>
      <c r="HB249" s="2" t="s">
        <v>132</v>
      </c>
      <c r="HC249" s="4">
        <v>1</v>
      </c>
      <c r="HD249" s="8">
        <v>35.53</v>
      </c>
      <c r="HE249" s="4"/>
      <c r="HF249" s="8"/>
      <c r="HG249" s="7"/>
      <c r="HH249" s="7"/>
      <c r="HI249" s="2" t="s">
        <v>140</v>
      </c>
      <c r="HJ249" s="2" t="s">
        <v>129</v>
      </c>
      <c r="HK249" s="2" t="s">
        <v>233</v>
      </c>
      <c r="HL249" s="2" t="s">
        <v>2489</v>
      </c>
      <c r="HM249" s="2" t="s">
        <v>142</v>
      </c>
      <c r="HN249" s="2" t="s">
        <v>132</v>
      </c>
      <c r="HO249" s="4">
        <v>15</v>
      </c>
      <c r="HP249" s="8">
        <v>487.86</v>
      </c>
      <c r="HQ249" s="4">
        <v>23</v>
      </c>
      <c r="HR249" s="8">
        <v>856.05</v>
      </c>
      <c r="HS249" s="7">
        <v>-0.3478</v>
      </c>
      <c r="HT249" s="7">
        <v>-0.4301</v>
      </c>
      <c r="HU249" s="2" t="s">
        <v>140</v>
      </c>
      <c r="HV249" s="2" t="s">
        <v>129</v>
      </c>
      <c r="HW249" s="2" t="s">
        <v>512</v>
      </c>
      <c r="HX249" s="2" t="s">
        <v>619</v>
      </c>
      <c r="HY249" s="2" t="s">
        <v>142</v>
      </c>
      <c r="HZ249" s="2" t="s">
        <v>132</v>
      </c>
      <c r="IA249" s="4">
        <v>4</v>
      </c>
      <c r="IB249" s="8">
        <v>130.28</v>
      </c>
      <c r="IC249" s="4">
        <v>5</v>
      </c>
      <c r="ID249" s="8">
        <v>182.36</v>
      </c>
      <c r="IE249" s="7">
        <v>-0.2</v>
      </c>
      <c r="IF249" s="7">
        <v>-0.2856</v>
      </c>
      <c r="IG249" s="2" t="s">
        <v>140</v>
      </c>
      <c r="IH249" s="2" t="s">
        <v>166</v>
      </c>
      <c r="II249" s="2" t="s">
        <v>3081</v>
      </c>
      <c r="IJ249" s="2" t="s">
        <v>605</v>
      </c>
      <c r="IK249" s="2" t="s">
        <v>142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129</v>
      </c>
      <c r="IU249" s="2" t="s">
        <v>2504</v>
      </c>
      <c r="IV249" s="2" t="s">
        <v>132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159</v>
      </c>
      <c r="JF249" s="2" t="s">
        <v>129</v>
      </c>
      <c r="JG249" s="2" t="s">
        <v>132</v>
      </c>
      <c r="JH249" s="2" t="s">
        <v>132</v>
      </c>
      <c r="JI249" s="2" t="s">
        <v>142</v>
      </c>
      <c r="JJ249" s="2" t="s">
        <v>132</v>
      </c>
      <c r="JK249" s="4">
        <v>1</v>
      </c>
      <c r="JL249" s="8">
        <v>36.55</v>
      </c>
      <c r="JM249" s="4"/>
      <c r="JN249" s="8"/>
      <c r="JO249" s="7"/>
      <c r="JP249" s="7"/>
      <c r="JQ249" s="2" t="s">
        <v>140</v>
      </c>
      <c r="JR249" s="2" t="s">
        <v>129</v>
      </c>
      <c r="JS249" s="2" t="s">
        <v>1634</v>
      </c>
      <c r="JT249" s="2" t="s">
        <v>1354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140</v>
      </c>
      <c r="KD249" s="2" t="s">
        <v>129</v>
      </c>
      <c r="KE249" s="2" t="s">
        <v>944</v>
      </c>
      <c r="KF249" s="2" t="s">
        <v>1447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181</v>
      </c>
      <c r="KP249" s="2" t="s">
        <v>129</v>
      </c>
      <c r="KQ249" s="2" t="s">
        <v>132</v>
      </c>
      <c r="KR249" s="2" t="s">
        <v>132</v>
      </c>
      <c r="KS249" s="2" t="s">
        <v>142</v>
      </c>
      <c r="KT249" s="2" t="s">
        <v>132</v>
      </c>
      <c r="KU249" s="4"/>
      <c r="KV249" s="8"/>
      <c r="KW249" s="4">
        <v>8</v>
      </c>
      <c r="KX249" s="8">
        <v>332.32</v>
      </c>
      <c r="KY249" s="7">
        <v>-1</v>
      </c>
      <c r="KZ249" s="7">
        <v>-1</v>
      </c>
      <c r="LA249" s="2" t="s">
        <v>140</v>
      </c>
      <c r="LB249" s="2" t="s">
        <v>177</v>
      </c>
      <c r="LC249" s="2" t="s">
        <v>304</v>
      </c>
      <c r="LD249" s="2" t="s">
        <v>167</v>
      </c>
      <c r="LE249" s="2" t="s">
        <v>142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178</v>
      </c>
      <c r="LN249" s="2" t="s">
        <v>129</v>
      </c>
      <c r="LO249" s="2" t="s">
        <v>132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181</v>
      </c>
      <c r="ML249" s="2" t="s">
        <v>129</v>
      </c>
      <c r="MM249" s="2" t="s">
        <v>132</v>
      </c>
      <c r="MN249" s="2" t="s">
        <v>132</v>
      </c>
      <c r="MO249" s="2" t="s">
        <v>142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178</v>
      </c>
      <c r="NV249" s="2" t="s">
        <v>129</v>
      </c>
      <c r="NW249" s="2" t="s">
        <v>132</v>
      </c>
      <c r="NX249" s="2" t="s">
        <v>132</v>
      </c>
      <c r="NY249" s="2" t="s">
        <v>142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178</v>
      </c>
      <c r="OH249" s="2" t="s">
        <v>129</v>
      </c>
      <c r="OI249" s="2" t="s">
        <v>132</v>
      </c>
      <c r="OJ249" s="2" t="s">
        <v>132</v>
      </c>
      <c r="OK249" s="2" t="s">
        <v>142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181</v>
      </c>
      <c r="OT249" s="2" t="s">
        <v>129</v>
      </c>
      <c r="OU249" s="2" t="s">
        <v>132</v>
      </c>
      <c r="OV249" s="2" t="s">
        <v>132</v>
      </c>
      <c r="OW249" s="2" t="s">
        <v>142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178</v>
      </c>
      <c r="PF249" s="2" t="s">
        <v>129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178</v>
      </c>
      <c r="PR249" s="2" t="s">
        <v>166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140</v>
      </c>
      <c r="RB249" s="2" t="s">
        <v>166</v>
      </c>
      <c r="RC249" s="2" t="s">
        <v>146</v>
      </c>
      <c r="RD249" s="2" t="s">
        <v>1425</v>
      </c>
      <c r="RE249" s="2" t="s">
        <v>142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181</v>
      </c>
      <c r="RN249" s="2" t="s">
        <v>129</v>
      </c>
      <c r="RO249" s="2" t="s">
        <v>132</v>
      </c>
      <c r="RP249" s="2" t="s">
        <v>132</v>
      </c>
      <c r="RQ249" s="2" t="s">
        <v>142</v>
      </c>
      <c r="RR249" s="2" t="s">
        <v>132</v>
      </c>
    </row>
    <row r="250">
      <c r="A250" s="2" t="s">
        <v>3100</v>
      </c>
      <c r="B250" s="2" t="s">
        <v>121</v>
      </c>
      <c r="C250" s="2" t="s">
        <v>3052</v>
      </c>
      <c r="D250" s="2" t="s">
        <v>1104</v>
      </c>
      <c r="E250" s="2" t="s">
        <v>837</v>
      </c>
      <c r="F250" s="2" t="s">
        <v>3101</v>
      </c>
      <c r="G250" s="2" t="s">
        <v>3101</v>
      </c>
      <c r="H250" s="2" t="s">
        <v>3101</v>
      </c>
      <c r="I250" s="2" t="s">
        <v>3102</v>
      </c>
      <c r="J250" s="2" t="s">
        <v>127</v>
      </c>
      <c r="K250" s="2" t="s">
        <v>281</v>
      </c>
      <c r="L250" s="3">
        <v>41.95</v>
      </c>
      <c r="M250" s="3">
        <v>44.05</v>
      </c>
      <c r="N250" s="3">
        <v>89.99</v>
      </c>
      <c r="O250" s="2" t="s">
        <v>421</v>
      </c>
      <c r="P250" s="2" t="s">
        <v>422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468</v>
      </c>
      <c r="V250" s="2" t="s">
        <v>815</v>
      </c>
      <c r="W250" s="2" t="s">
        <v>247</v>
      </c>
      <c r="X250" s="2" t="s">
        <v>3067</v>
      </c>
      <c r="Y250" s="2" t="s">
        <v>1654</v>
      </c>
      <c r="Z250" s="4"/>
      <c r="AA250" s="4">
        <f>=ROUNDDOWN({0},0)</f>
      </c>
      <c r="AB250" s="5">
        <v>4</v>
      </c>
      <c r="AC250" s="2" t="s">
        <v>132</v>
      </c>
      <c r="AD250" s="4"/>
      <c r="AE250" s="4"/>
      <c r="AF250" s="6">
        <v>63</v>
      </c>
      <c r="AG250" s="6"/>
      <c r="AH250" s="7">
        <v>0.7205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>
        <v>107</v>
      </c>
      <c r="AQ250" s="8">
        <v>4184.53</v>
      </c>
      <c r="AR250" s="4">
        <v>188</v>
      </c>
      <c r="AS250" s="8">
        <v>8691.34</v>
      </c>
      <c r="AT250" s="7">
        <v>-0.4309</v>
      </c>
      <c r="AU250" s="7">
        <v>-0.5185</v>
      </c>
      <c r="AV250" s="4">
        <v>107</v>
      </c>
      <c r="AW250" s="8">
        <v>4184.53</v>
      </c>
      <c r="AX250" s="4">
        <v>188</v>
      </c>
      <c r="AY250" s="8">
        <v>8691.34</v>
      </c>
      <c r="AZ250" s="7">
        <v>-0.4309</v>
      </c>
      <c r="BA250" s="7">
        <v>-0.5185</v>
      </c>
      <c r="BB250" s="7">
        <v>1</v>
      </c>
      <c r="BC250" s="4">
        <v>107</v>
      </c>
      <c r="BD250" s="8">
        <v>4184.53</v>
      </c>
      <c r="BE250" s="4">
        <v>188</v>
      </c>
      <c r="BF250" s="8">
        <v>8691.34</v>
      </c>
      <c r="BG250" s="7">
        <v>-0.4309</v>
      </c>
      <c r="BH250" s="7">
        <v>-0.5185</v>
      </c>
      <c r="BI250" s="7">
        <v>1</v>
      </c>
      <c r="BJ250" s="4">
        <v>107</v>
      </c>
      <c r="BK250" s="8">
        <v>4184.53</v>
      </c>
      <c r="BL250" s="2" t="s">
        <v>3103</v>
      </c>
      <c r="BM250" s="7">
        <v>1</v>
      </c>
      <c r="BN250" s="7">
        <v>1</v>
      </c>
      <c r="BO250" s="4">
        <v>3</v>
      </c>
      <c r="BP250" s="8">
        <v>132.78</v>
      </c>
      <c r="BQ250" s="4">
        <v>2</v>
      </c>
      <c r="BR250" s="8">
        <v>88.52</v>
      </c>
      <c r="BS250" s="7">
        <v>0.5</v>
      </c>
      <c r="BT250" s="7">
        <v>0.5</v>
      </c>
      <c r="BU250" s="2" t="s">
        <v>140</v>
      </c>
      <c r="BV250" s="2" t="s">
        <v>166</v>
      </c>
      <c r="BW250" s="2" t="s">
        <v>1017</v>
      </c>
      <c r="BX250" s="2" t="s">
        <v>3104</v>
      </c>
      <c r="BY250" s="2" t="s">
        <v>142</v>
      </c>
      <c r="BZ250" s="2" t="s">
        <v>132</v>
      </c>
      <c r="CA250" s="4">
        <v>1</v>
      </c>
      <c r="CB250" s="8">
        <v>20.54</v>
      </c>
      <c r="CC250" s="4">
        <v>3</v>
      </c>
      <c r="CD250" s="8">
        <v>112.42</v>
      </c>
      <c r="CE250" s="7">
        <v>-0.6667</v>
      </c>
      <c r="CF250" s="7">
        <v>-0.8173</v>
      </c>
      <c r="CG250" s="2" t="s">
        <v>140</v>
      </c>
      <c r="CH250" s="2" t="s">
        <v>166</v>
      </c>
      <c r="CI250" s="2" t="s">
        <v>1908</v>
      </c>
      <c r="CJ250" s="2" t="s">
        <v>3059</v>
      </c>
      <c r="CK250" s="2" t="s">
        <v>142</v>
      </c>
      <c r="CL250" s="2" t="s">
        <v>132</v>
      </c>
      <c r="CM250" s="4">
        <v>30</v>
      </c>
      <c r="CN250" s="8">
        <v>1460.39</v>
      </c>
      <c r="CO250" s="4">
        <v>104</v>
      </c>
      <c r="CP250" s="8">
        <v>4862.08</v>
      </c>
      <c r="CQ250" s="7">
        <v>-0.7115</v>
      </c>
      <c r="CR250" s="7">
        <v>-0.6996</v>
      </c>
      <c r="CS250" s="2" t="s">
        <v>140</v>
      </c>
      <c r="CT250" s="2" t="s">
        <v>166</v>
      </c>
      <c r="CU250" s="2" t="s">
        <v>1654</v>
      </c>
      <c r="CV250" s="2" t="s">
        <v>2869</v>
      </c>
      <c r="CW250" s="2" t="s">
        <v>142</v>
      </c>
      <c r="CX250" s="2" t="s">
        <v>132</v>
      </c>
      <c r="CY250" s="4">
        <v>9</v>
      </c>
      <c r="CZ250" s="8">
        <v>391.05</v>
      </c>
      <c r="DA250" s="4">
        <v>24</v>
      </c>
      <c r="DB250" s="8">
        <v>1042.8</v>
      </c>
      <c r="DC250" s="7">
        <v>-0.625</v>
      </c>
      <c r="DD250" s="7">
        <v>-0.625</v>
      </c>
      <c r="DE250" s="2" t="s">
        <v>140</v>
      </c>
      <c r="DF250" s="2" t="s">
        <v>166</v>
      </c>
      <c r="DG250" s="2" t="s">
        <v>146</v>
      </c>
      <c r="DH250" s="2" t="s">
        <v>147</v>
      </c>
      <c r="DI250" s="2" t="s">
        <v>142</v>
      </c>
      <c r="DJ250" s="2" t="s">
        <v>132</v>
      </c>
      <c r="DK250" s="4">
        <v>4</v>
      </c>
      <c r="DL250" s="8">
        <v>197.32</v>
      </c>
      <c r="DM250" s="4"/>
      <c r="DN250" s="8"/>
      <c r="DO250" s="7"/>
      <c r="DP250" s="7"/>
      <c r="DQ250" s="2" t="s">
        <v>140</v>
      </c>
      <c r="DR250" s="2" t="s">
        <v>166</v>
      </c>
      <c r="DS250" s="2" t="s">
        <v>385</v>
      </c>
      <c r="DT250" s="2" t="s">
        <v>270</v>
      </c>
      <c r="DU250" s="2" t="s">
        <v>142</v>
      </c>
      <c r="DV250" s="2" t="s">
        <v>132</v>
      </c>
      <c r="DW250" s="4">
        <v>2</v>
      </c>
      <c r="DX250" s="8">
        <v>107.6</v>
      </c>
      <c r="DY250" s="4">
        <v>1</v>
      </c>
      <c r="DZ250" s="8">
        <v>53.8</v>
      </c>
      <c r="EA250" s="7">
        <v>1</v>
      </c>
      <c r="EB250" s="7">
        <v>1</v>
      </c>
      <c r="EC250" s="2" t="s">
        <v>140</v>
      </c>
      <c r="ED250" s="2" t="s">
        <v>166</v>
      </c>
      <c r="EE250" s="2" t="s">
        <v>1010</v>
      </c>
      <c r="EF250" s="2" t="s">
        <v>3105</v>
      </c>
      <c r="EG250" s="2" t="s">
        <v>142</v>
      </c>
      <c r="EH250" s="2" t="s">
        <v>132</v>
      </c>
      <c r="EI250" s="4">
        <v>7</v>
      </c>
      <c r="EJ250" s="8">
        <v>357</v>
      </c>
      <c r="EK250" s="4">
        <v>18</v>
      </c>
      <c r="EL250" s="8">
        <v>918</v>
      </c>
      <c r="EM250" s="7">
        <v>-0.6111</v>
      </c>
      <c r="EN250" s="7">
        <v>-0.6111</v>
      </c>
      <c r="EO250" s="2" t="s">
        <v>140</v>
      </c>
      <c r="EP250" s="2" t="s">
        <v>166</v>
      </c>
      <c r="EQ250" s="2" t="s">
        <v>327</v>
      </c>
      <c r="ER250" s="2" t="s">
        <v>789</v>
      </c>
      <c r="ES250" s="2" t="s">
        <v>142</v>
      </c>
      <c r="ET250" s="2" t="s">
        <v>132</v>
      </c>
      <c r="EU250" s="4">
        <v>3</v>
      </c>
      <c r="EV250" s="8">
        <v>138.75</v>
      </c>
      <c r="EW250" s="4"/>
      <c r="EX250" s="8"/>
      <c r="EY250" s="7"/>
      <c r="EZ250" s="7"/>
      <c r="FA250" s="2" t="s">
        <v>140</v>
      </c>
      <c r="FB250" s="2" t="s">
        <v>166</v>
      </c>
      <c r="FC250" s="2" t="s">
        <v>385</v>
      </c>
      <c r="FD250" s="2" t="s">
        <v>3106</v>
      </c>
      <c r="FE250" s="2" t="s">
        <v>142</v>
      </c>
      <c r="FF250" s="2" t="s">
        <v>132</v>
      </c>
      <c r="FG250" s="4">
        <v>2</v>
      </c>
      <c r="FH250" s="8">
        <v>88.1</v>
      </c>
      <c r="FI250" s="4">
        <v>4</v>
      </c>
      <c r="FJ250" s="8">
        <v>176.2</v>
      </c>
      <c r="FK250" s="7">
        <v>-0.5</v>
      </c>
      <c r="FL250" s="7">
        <v>-0.5</v>
      </c>
      <c r="FM250" s="2" t="s">
        <v>140</v>
      </c>
      <c r="FN250" s="2" t="s">
        <v>166</v>
      </c>
      <c r="FO250" s="2" t="s">
        <v>2552</v>
      </c>
      <c r="FP250" s="2" t="s">
        <v>384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181</v>
      </c>
      <c r="FZ250" s="2" t="s">
        <v>166</v>
      </c>
      <c r="GA250" s="2" t="s">
        <v>132</v>
      </c>
      <c r="GB250" s="2" t="s">
        <v>132</v>
      </c>
      <c r="GC250" s="2" t="s">
        <v>142</v>
      </c>
      <c r="GD250" s="2" t="s">
        <v>132</v>
      </c>
      <c r="GE250" s="4">
        <v>1</v>
      </c>
      <c r="GF250" s="8">
        <v>43.45</v>
      </c>
      <c r="GG250" s="4">
        <v>3</v>
      </c>
      <c r="GH250" s="8">
        <v>130.35</v>
      </c>
      <c r="GI250" s="7">
        <v>-0.6667</v>
      </c>
      <c r="GJ250" s="7">
        <v>-0.6667</v>
      </c>
      <c r="GK250" s="2" t="s">
        <v>140</v>
      </c>
      <c r="GL250" s="2" t="s">
        <v>166</v>
      </c>
      <c r="GM250" s="2" t="s">
        <v>1022</v>
      </c>
      <c r="GN250" s="2" t="s">
        <v>1518</v>
      </c>
      <c r="GO250" s="2" t="s">
        <v>142</v>
      </c>
      <c r="GP250" s="2" t="s">
        <v>132</v>
      </c>
      <c r="GQ250" s="4">
        <v>36</v>
      </c>
      <c r="GR250" s="8">
        <v>837.12</v>
      </c>
      <c r="GS250" s="4">
        <v>1</v>
      </c>
      <c r="GT250" s="8">
        <v>44.05</v>
      </c>
      <c r="GU250" s="7">
        <v>35</v>
      </c>
      <c r="GV250" s="7">
        <v>18.0039</v>
      </c>
      <c r="GW250" s="2" t="s">
        <v>140</v>
      </c>
      <c r="GX250" s="2" t="s">
        <v>166</v>
      </c>
      <c r="GY250" s="2" t="s">
        <v>334</v>
      </c>
      <c r="GZ250" s="2" t="s">
        <v>359</v>
      </c>
      <c r="HA250" s="2" t="s">
        <v>142</v>
      </c>
      <c r="HB250" s="2" t="s">
        <v>132</v>
      </c>
      <c r="HC250" s="4">
        <v>2</v>
      </c>
      <c r="HD250" s="8">
        <v>78.63</v>
      </c>
      <c r="HE250" s="4">
        <v>2</v>
      </c>
      <c r="HF250" s="8">
        <v>92.5</v>
      </c>
      <c r="HG250" s="7"/>
      <c r="HH250" s="7">
        <v>-0.1499</v>
      </c>
      <c r="HI250" s="2" t="s">
        <v>140</v>
      </c>
      <c r="HJ250" s="2" t="s">
        <v>166</v>
      </c>
      <c r="HK250" s="2" t="s">
        <v>233</v>
      </c>
      <c r="HL250" s="2" t="s">
        <v>2943</v>
      </c>
      <c r="HM250" s="2" t="s">
        <v>142</v>
      </c>
      <c r="HN250" s="2" t="s">
        <v>132</v>
      </c>
      <c r="HO250" s="4">
        <v>4</v>
      </c>
      <c r="HP250" s="8">
        <v>190.28</v>
      </c>
      <c r="HQ250" s="4">
        <v>8</v>
      </c>
      <c r="HR250" s="8">
        <v>338.56</v>
      </c>
      <c r="HS250" s="7">
        <v>-0.5</v>
      </c>
      <c r="HT250" s="7">
        <v>-0.438</v>
      </c>
      <c r="HU250" s="2" t="s">
        <v>140</v>
      </c>
      <c r="HV250" s="2" t="s">
        <v>166</v>
      </c>
      <c r="HW250" s="2" t="s">
        <v>512</v>
      </c>
      <c r="HX250" s="2" t="s">
        <v>1047</v>
      </c>
      <c r="HY250" s="2" t="s">
        <v>142</v>
      </c>
      <c r="HZ250" s="2" t="s">
        <v>132</v>
      </c>
      <c r="IA250" s="4"/>
      <c r="IB250" s="8"/>
      <c r="IC250" s="4">
        <v>5</v>
      </c>
      <c r="ID250" s="8">
        <v>220.25</v>
      </c>
      <c r="IE250" s="7">
        <v>-1</v>
      </c>
      <c r="IF250" s="7">
        <v>-1</v>
      </c>
      <c r="IG250" s="2" t="s">
        <v>140</v>
      </c>
      <c r="IH250" s="2" t="s">
        <v>166</v>
      </c>
      <c r="II250" s="2" t="s">
        <v>3081</v>
      </c>
      <c r="IJ250" s="2" t="s">
        <v>1035</v>
      </c>
      <c r="IK250" s="2" t="s">
        <v>142</v>
      </c>
      <c r="IL250" s="2" t="s">
        <v>132</v>
      </c>
      <c r="IM250" s="4"/>
      <c r="IN250" s="8"/>
      <c r="IO250" s="4">
        <v>1</v>
      </c>
      <c r="IP250" s="8">
        <v>47.57</v>
      </c>
      <c r="IQ250" s="7">
        <v>-1</v>
      </c>
      <c r="IR250" s="7">
        <v>-1</v>
      </c>
      <c r="IS250" s="2" t="s">
        <v>140</v>
      </c>
      <c r="IT250" s="2" t="s">
        <v>166</v>
      </c>
      <c r="IU250" s="2" t="s">
        <v>480</v>
      </c>
      <c r="IV250" s="2" t="s">
        <v>1453</v>
      </c>
      <c r="IW250" s="2" t="s">
        <v>142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181</v>
      </c>
      <c r="JF250" s="2" t="s">
        <v>166</v>
      </c>
      <c r="JG250" s="2" t="s">
        <v>132</v>
      </c>
      <c r="JH250" s="2" t="s">
        <v>132</v>
      </c>
      <c r="JI250" s="2" t="s">
        <v>142</v>
      </c>
      <c r="JJ250" s="2" t="s">
        <v>132</v>
      </c>
      <c r="JK250" s="4">
        <v>2</v>
      </c>
      <c r="JL250" s="8">
        <v>95.16</v>
      </c>
      <c r="JM250" s="4">
        <v>3</v>
      </c>
      <c r="JN250" s="8">
        <v>142.74</v>
      </c>
      <c r="JO250" s="7">
        <v>-0.3333</v>
      </c>
      <c r="JP250" s="7">
        <v>-0.3333</v>
      </c>
      <c r="JQ250" s="2" t="s">
        <v>140</v>
      </c>
      <c r="JR250" s="2" t="s">
        <v>166</v>
      </c>
      <c r="JS250" s="2" t="s">
        <v>1634</v>
      </c>
      <c r="JT250" s="2" t="s">
        <v>2024</v>
      </c>
      <c r="JU250" s="2" t="s">
        <v>142</v>
      </c>
      <c r="JV250" s="2" t="s">
        <v>132</v>
      </c>
      <c r="JW250" s="4"/>
      <c r="JX250" s="8"/>
      <c r="JY250" s="4">
        <v>2</v>
      </c>
      <c r="JZ250" s="8">
        <v>96.98</v>
      </c>
      <c r="KA250" s="7">
        <v>-1</v>
      </c>
      <c r="KB250" s="7">
        <v>-1</v>
      </c>
      <c r="KC250" s="2" t="s">
        <v>140</v>
      </c>
      <c r="KD250" s="2" t="s">
        <v>166</v>
      </c>
      <c r="KE250" s="2" t="s">
        <v>1350</v>
      </c>
      <c r="KF250" s="2" t="s">
        <v>3107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181</v>
      </c>
      <c r="KP250" s="2" t="s">
        <v>166</v>
      </c>
      <c r="KQ250" s="2" t="s">
        <v>132</v>
      </c>
      <c r="KR250" s="2" t="s">
        <v>132</v>
      </c>
      <c r="KS250" s="2" t="s">
        <v>142</v>
      </c>
      <c r="KT250" s="2" t="s">
        <v>132</v>
      </c>
      <c r="KU250" s="4">
        <v>1</v>
      </c>
      <c r="KV250" s="8">
        <v>46.36</v>
      </c>
      <c r="KW250" s="4">
        <v>7</v>
      </c>
      <c r="KX250" s="8">
        <v>324.52</v>
      </c>
      <c r="KY250" s="7">
        <v>-0.8571</v>
      </c>
      <c r="KZ250" s="7">
        <v>-0.8571</v>
      </c>
      <c r="LA250" s="2" t="s">
        <v>140</v>
      </c>
      <c r="LB250" s="2" t="s">
        <v>166</v>
      </c>
      <c r="LC250" s="2" t="s">
        <v>1692</v>
      </c>
      <c r="LD250" s="2" t="s">
        <v>605</v>
      </c>
      <c r="LE250" s="2" t="s">
        <v>142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166</v>
      </c>
      <c r="LO250" s="2" t="s">
        <v>132</v>
      </c>
      <c r="LP250" s="2" t="s">
        <v>132</v>
      </c>
      <c r="LQ250" s="2" t="s">
        <v>142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181</v>
      </c>
      <c r="ML250" s="2" t="s">
        <v>166</v>
      </c>
      <c r="MM250" s="2" t="s">
        <v>132</v>
      </c>
      <c r="MN250" s="2" t="s">
        <v>132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132</v>
      </c>
      <c r="MX250" s="2" t="s">
        <v>132</v>
      </c>
      <c r="MY250" s="2" t="s">
        <v>132</v>
      </c>
      <c r="MZ250" s="2" t="s">
        <v>132</v>
      </c>
      <c r="NA250" s="2" t="s">
        <v>132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181</v>
      </c>
      <c r="NV250" s="2" t="s">
        <v>166</v>
      </c>
      <c r="NW250" s="2" t="s">
        <v>132</v>
      </c>
      <c r="NX250" s="2" t="s">
        <v>132</v>
      </c>
      <c r="NY250" s="2" t="s">
        <v>142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178</v>
      </c>
      <c r="OH250" s="2" t="s">
        <v>166</v>
      </c>
      <c r="OI250" s="2" t="s">
        <v>132</v>
      </c>
      <c r="OJ250" s="2" t="s">
        <v>132</v>
      </c>
      <c r="OK250" s="2" t="s">
        <v>142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181</v>
      </c>
      <c r="OT250" s="2" t="s">
        <v>166</v>
      </c>
      <c r="OU250" s="2" t="s">
        <v>132</v>
      </c>
      <c r="OV250" s="2" t="s">
        <v>132</v>
      </c>
      <c r="OW250" s="2" t="s">
        <v>142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178</v>
      </c>
      <c r="PF250" s="2" t="s">
        <v>166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166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140</v>
      </c>
      <c r="RB250" s="2" t="s">
        <v>166</v>
      </c>
      <c r="RC250" s="2" t="s">
        <v>146</v>
      </c>
      <c r="RD250" s="2" t="s">
        <v>3108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181</v>
      </c>
      <c r="RN250" s="2" t="s">
        <v>166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3109</v>
      </c>
      <c r="B251" s="2" t="s">
        <v>121</v>
      </c>
      <c r="C251" s="2" t="s">
        <v>3052</v>
      </c>
      <c r="D251" s="2" t="s">
        <v>1104</v>
      </c>
      <c r="E251" s="2" t="s">
        <v>837</v>
      </c>
      <c r="F251" s="2" t="s">
        <v>3110</v>
      </c>
      <c r="G251" s="2" t="s">
        <v>3110</v>
      </c>
      <c r="H251" s="2" t="s">
        <v>3110</v>
      </c>
      <c r="I251" s="2" t="s">
        <v>3076</v>
      </c>
      <c r="J251" s="2" t="s">
        <v>127</v>
      </c>
      <c r="K251" s="2" t="s">
        <v>281</v>
      </c>
      <c r="L251" s="3">
        <v>15.92</v>
      </c>
      <c r="M251" s="3">
        <v>16.72</v>
      </c>
      <c r="N251" s="3">
        <v>38.24</v>
      </c>
      <c r="O251" s="2" t="s">
        <v>129</v>
      </c>
      <c r="P251" s="2" t="s">
        <v>422</v>
      </c>
      <c r="Q251" s="2" t="s">
        <v>131</v>
      </c>
      <c r="R251" s="2" t="s">
        <v>132</v>
      </c>
      <c r="S251" s="2" t="s">
        <v>3111</v>
      </c>
      <c r="T251" s="2" t="s">
        <v>132</v>
      </c>
      <c r="U251" s="2" t="s">
        <v>468</v>
      </c>
      <c r="V251" s="2" t="s">
        <v>1191</v>
      </c>
      <c r="W251" s="2" t="s">
        <v>1009</v>
      </c>
      <c r="X251" s="2" t="s">
        <v>3056</v>
      </c>
      <c r="Y251" s="2" t="s">
        <v>944</v>
      </c>
      <c r="Z251" s="4">
        <v>23</v>
      </c>
      <c r="AA251" s="4">
        <f>=ROUNDDOWN(8.21428571428572,0)</f>
      </c>
      <c r="AB251" s="5">
        <v>2.8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>
        <v>188</v>
      </c>
      <c r="AQ251" s="8">
        <v>4172.15</v>
      </c>
      <c r="AR251" s="4">
        <v>346</v>
      </c>
      <c r="AS251" s="8">
        <v>8166.39</v>
      </c>
      <c r="AT251" s="7">
        <v>-0.4566</v>
      </c>
      <c r="AU251" s="7">
        <v>-0.4891</v>
      </c>
      <c r="AV251" s="4">
        <v>188</v>
      </c>
      <c r="AW251" s="8">
        <v>4172.15</v>
      </c>
      <c r="AX251" s="4">
        <v>346</v>
      </c>
      <c r="AY251" s="8">
        <v>8166.39</v>
      </c>
      <c r="AZ251" s="7">
        <v>-0.4566</v>
      </c>
      <c r="BA251" s="7">
        <v>-0.4891</v>
      </c>
      <c r="BB251" s="7">
        <v>1</v>
      </c>
      <c r="BC251" s="4">
        <v>188</v>
      </c>
      <c r="BD251" s="8">
        <v>4172.15</v>
      </c>
      <c r="BE251" s="4">
        <v>346</v>
      </c>
      <c r="BF251" s="8">
        <v>8166.39</v>
      </c>
      <c r="BG251" s="7">
        <v>-0.4566</v>
      </c>
      <c r="BH251" s="7">
        <v>-0.4891</v>
      </c>
      <c r="BI251" s="7">
        <v>1</v>
      </c>
      <c r="BJ251" s="4">
        <v>188</v>
      </c>
      <c r="BK251" s="8">
        <v>4172.15</v>
      </c>
      <c r="BL251" s="2" t="s">
        <v>3112</v>
      </c>
      <c r="BM251" s="7">
        <v>1</v>
      </c>
      <c r="BN251" s="7">
        <v>1</v>
      </c>
      <c r="BO251" s="4">
        <v>53</v>
      </c>
      <c r="BP251" s="8">
        <v>1215.82</v>
      </c>
      <c r="BQ251" s="4">
        <v>47</v>
      </c>
      <c r="BR251" s="8">
        <v>1070.98</v>
      </c>
      <c r="BS251" s="7">
        <v>0.1277</v>
      </c>
      <c r="BT251" s="7">
        <v>0.1352</v>
      </c>
      <c r="BU251" s="2" t="s">
        <v>140</v>
      </c>
      <c r="BV251" s="2" t="s">
        <v>129</v>
      </c>
      <c r="BW251" s="2" t="s">
        <v>132</v>
      </c>
      <c r="BX251" s="2" t="s">
        <v>2225</v>
      </c>
      <c r="BY251" s="2" t="s">
        <v>142</v>
      </c>
      <c r="BZ251" s="2" t="s">
        <v>132</v>
      </c>
      <c r="CA251" s="4">
        <v>2</v>
      </c>
      <c r="CB251" s="8">
        <v>36.86</v>
      </c>
      <c r="CC251" s="4">
        <v>5</v>
      </c>
      <c r="CD251" s="8">
        <v>106.4</v>
      </c>
      <c r="CE251" s="7">
        <v>-0.6</v>
      </c>
      <c r="CF251" s="7">
        <v>-0.6536</v>
      </c>
      <c r="CG251" s="2" t="s">
        <v>140</v>
      </c>
      <c r="CH251" s="2" t="s">
        <v>129</v>
      </c>
      <c r="CI251" s="2" t="s">
        <v>143</v>
      </c>
      <c r="CJ251" s="2" t="s">
        <v>566</v>
      </c>
      <c r="CK251" s="2" t="s">
        <v>142</v>
      </c>
      <c r="CL251" s="2" t="s">
        <v>132</v>
      </c>
      <c r="CM251" s="4">
        <v>51</v>
      </c>
      <c r="CN251" s="8">
        <v>1188.59</v>
      </c>
      <c r="CO251" s="4">
        <v>85</v>
      </c>
      <c r="CP251" s="8">
        <v>2157.15</v>
      </c>
      <c r="CQ251" s="7">
        <v>-0.4</v>
      </c>
      <c r="CR251" s="7">
        <v>-0.449</v>
      </c>
      <c r="CS251" s="2" t="s">
        <v>140</v>
      </c>
      <c r="CT251" s="2" t="s">
        <v>129</v>
      </c>
      <c r="CU251" s="2" t="s">
        <v>944</v>
      </c>
      <c r="CV251" s="2" t="s">
        <v>323</v>
      </c>
      <c r="CW251" s="2" t="s">
        <v>142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140</v>
      </c>
      <c r="DF251" s="2" t="s">
        <v>166</v>
      </c>
      <c r="DG251" s="2" t="s">
        <v>146</v>
      </c>
      <c r="DH251" s="2" t="s">
        <v>1353</v>
      </c>
      <c r="DI251" s="2" t="s">
        <v>142</v>
      </c>
      <c r="DJ251" s="2" t="s">
        <v>132</v>
      </c>
      <c r="DK251" s="4">
        <v>11</v>
      </c>
      <c r="DL251" s="8">
        <v>218.4</v>
      </c>
      <c r="DM251" s="4"/>
      <c r="DN251" s="8"/>
      <c r="DO251" s="7"/>
      <c r="DP251" s="7"/>
      <c r="DQ251" s="2" t="s">
        <v>140</v>
      </c>
      <c r="DR251" s="2" t="s">
        <v>129</v>
      </c>
      <c r="DS251" s="2" t="s">
        <v>2430</v>
      </c>
      <c r="DT251" s="2" t="s">
        <v>1057</v>
      </c>
      <c r="DU251" s="2" t="s">
        <v>142</v>
      </c>
      <c r="DV251" s="2" t="s">
        <v>132</v>
      </c>
      <c r="DW251" s="4">
        <v>4</v>
      </c>
      <c r="DX251" s="8">
        <v>93.84</v>
      </c>
      <c r="DY251" s="4">
        <v>8</v>
      </c>
      <c r="DZ251" s="8">
        <v>187.68</v>
      </c>
      <c r="EA251" s="7">
        <v>-0.5</v>
      </c>
      <c r="EB251" s="7">
        <v>-0.5</v>
      </c>
      <c r="EC251" s="2" t="s">
        <v>140</v>
      </c>
      <c r="ED251" s="2" t="s">
        <v>129</v>
      </c>
      <c r="EE251" s="2" t="s">
        <v>2394</v>
      </c>
      <c r="EF251" s="2" t="s">
        <v>3113</v>
      </c>
      <c r="EG251" s="2" t="s">
        <v>142</v>
      </c>
      <c r="EH251" s="2" t="s">
        <v>132</v>
      </c>
      <c r="EI251" s="4">
        <v>17</v>
      </c>
      <c r="EJ251" s="8">
        <v>398.82</v>
      </c>
      <c r="EK251" s="4">
        <v>128</v>
      </c>
      <c r="EL251" s="8">
        <v>3002.88</v>
      </c>
      <c r="EM251" s="7">
        <v>-0.8672</v>
      </c>
      <c r="EN251" s="7">
        <v>-0.8672</v>
      </c>
      <c r="EO251" s="2" t="s">
        <v>140</v>
      </c>
      <c r="EP251" s="2" t="s">
        <v>129</v>
      </c>
      <c r="EQ251" s="2" t="s">
        <v>446</v>
      </c>
      <c r="ER251" s="2" t="s">
        <v>448</v>
      </c>
      <c r="ES251" s="2" t="s">
        <v>142</v>
      </c>
      <c r="ET251" s="2" t="s">
        <v>132</v>
      </c>
      <c r="EU251" s="4">
        <v>10</v>
      </c>
      <c r="EV251" s="8">
        <v>206.5</v>
      </c>
      <c r="EW251" s="4"/>
      <c r="EX251" s="8"/>
      <c r="EY251" s="7"/>
      <c r="EZ251" s="7"/>
      <c r="FA251" s="2" t="s">
        <v>140</v>
      </c>
      <c r="FB251" s="2" t="s">
        <v>129</v>
      </c>
      <c r="FC251" s="2" t="s">
        <v>1572</v>
      </c>
      <c r="FD251" s="2" t="s">
        <v>3114</v>
      </c>
      <c r="FE251" s="2" t="s">
        <v>142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129</v>
      </c>
      <c r="FO251" s="2" t="s">
        <v>329</v>
      </c>
      <c r="FP251" s="2" t="s">
        <v>132</v>
      </c>
      <c r="FQ251" s="2" t="s">
        <v>142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178</v>
      </c>
      <c r="FZ251" s="2" t="s">
        <v>129</v>
      </c>
      <c r="GA251" s="2" t="s">
        <v>132</v>
      </c>
      <c r="GB251" s="2" t="s">
        <v>132</v>
      </c>
      <c r="GC251" s="2" t="s">
        <v>142</v>
      </c>
      <c r="GD251" s="2" t="s">
        <v>132</v>
      </c>
      <c r="GE251" s="4">
        <v>5</v>
      </c>
      <c r="GF251" s="8">
        <v>116.59</v>
      </c>
      <c r="GG251" s="4">
        <v>14</v>
      </c>
      <c r="GH251" s="8">
        <v>307.43</v>
      </c>
      <c r="GI251" s="7">
        <v>-0.6429</v>
      </c>
      <c r="GJ251" s="7">
        <v>-0.6208</v>
      </c>
      <c r="GK251" s="2" t="s">
        <v>140</v>
      </c>
      <c r="GL251" s="2" t="s">
        <v>129</v>
      </c>
      <c r="GM251" s="2" t="s">
        <v>522</v>
      </c>
      <c r="GN251" s="2" t="s">
        <v>235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162</v>
      </c>
      <c r="GZ251" s="2" t="s">
        <v>132</v>
      </c>
      <c r="HA251" s="2" t="s">
        <v>142</v>
      </c>
      <c r="HB251" s="2" t="s">
        <v>132</v>
      </c>
      <c r="HC251" s="4">
        <v>18</v>
      </c>
      <c r="HD251" s="8">
        <v>362.4</v>
      </c>
      <c r="HE251" s="4">
        <v>17</v>
      </c>
      <c r="HF251" s="8">
        <v>402.66</v>
      </c>
      <c r="HG251" s="7">
        <v>0.0588</v>
      </c>
      <c r="HH251" s="7">
        <v>-0.1</v>
      </c>
      <c r="HI251" s="2" t="s">
        <v>140</v>
      </c>
      <c r="HJ251" s="2" t="s">
        <v>129</v>
      </c>
      <c r="HK251" s="2" t="s">
        <v>233</v>
      </c>
      <c r="HL251" s="2" t="s">
        <v>827</v>
      </c>
      <c r="HM251" s="2" t="s">
        <v>142</v>
      </c>
      <c r="HN251" s="2" t="s">
        <v>132</v>
      </c>
      <c r="HO251" s="4">
        <v>11</v>
      </c>
      <c r="HP251" s="8">
        <v>217.69</v>
      </c>
      <c r="HQ251" s="4">
        <v>19</v>
      </c>
      <c r="HR251" s="8">
        <v>429.96</v>
      </c>
      <c r="HS251" s="7">
        <v>-0.4211</v>
      </c>
      <c r="HT251" s="7">
        <v>-0.4937</v>
      </c>
      <c r="HU251" s="2" t="s">
        <v>140</v>
      </c>
      <c r="HV251" s="2" t="s">
        <v>129</v>
      </c>
      <c r="HW251" s="2" t="s">
        <v>512</v>
      </c>
      <c r="HX251" s="2" t="s">
        <v>702</v>
      </c>
      <c r="HY251" s="2" t="s">
        <v>142</v>
      </c>
      <c r="HZ251" s="2" t="s">
        <v>132</v>
      </c>
      <c r="IA251" s="4">
        <v>5</v>
      </c>
      <c r="IB251" s="8">
        <v>95.4</v>
      </c>
      <c r="IC251" s="4">
        <v>12</v>
      </c>
      <c r="ID251" s="8">
        <v>247.61</v>
      </c>
      <c r="IE251" s="7">
        <v>-0.5833</v>
      </c>
      <c r="IF251" s="7">
        <v>-0.6147</v>
      </c>
      <c r="IG251" s="2" t="s">
        <v>140</v>
      </c>
      <c r="IH251" s="2" t="s">
        <v>166</v>
      </c>
      <c r="II251" s="2" t="s">
        <v>3081</v>
      </c>
      <c r="IJ251" s="2" t="s">
        <v>605</v>
      </c>
      <c r="IK251" s="2" t="s">
        <v>142</v>
      </c>
      <c r="IL251" s="2" t="s">
        <v>132</v>
      </c>
      <c r="IM251" s="4">
        <v>1</v>
      </c>
      <c r="IN251" s="8">
        <v>21.24</v>
      </c>
      <c r="IO251" s="4">
        <v>1</v>
      </c>
      <c r="IP251" s="8">
        <v>21.24</v>
      </c>
      <c r="IQ251" s="7"/>
      <c r="IR251" s="7"/>
      <c r="IS251" s="2" t="s">
        <v>140</v>
      </c>
      <c r="IT251" s="2" t="s">
        <v>129</v>
      </c>
      <c r="IU251" s="2" t="s">
        <v>3088</v>
      </c>
      <c r="IV251" s="2" t="s">
        <v>966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159</v>
      </c>
      <c r="JF251" s="2" t="s">
        <v>129</v>
      </c>
      <c r="JG251" s="2" t="s">
        <v>132</v>
      </c>
      <c r="JH251" s="2" t="s">
        <v>132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1634</v>
      </c>
      <c r="JT251" s="2" t="s">
        <v>132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2066</v>
      </c>
      <c r="KF251" s="2" t="s">
        <v>2657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181</v>
      </c>
      <c r="KP251" s="2" t="s">
        <v>129</v>
      </c>
      <c r="KQ251" s="2" t="s">
        <v>132</v>
      </c>
      <c r="KR251" s="2" t="s">
        <v>132</v>
      </c>
      <c r="KS251" s="2" t="s">
        <v>142</v>
      </c>
      <c r="KT251" s="2" t="s">
        <v>132</v>
      </c>
      <c r="KU251" s="4"/>
      <c r="KV251" s="8"/>
      <c r="KW251" s="4">
        <v>10</v>
      </c>
      <c r="KX251" s="8">
        <v>232.4</v>
      </c>
      <c r="KY251" s="7">
        <v>-1</v>
      </c>
      <c r="KZ251" s="7">
        <v>-1</v>
      </c>
      <c r="LA251" s="2" t="s">
        <v>140</v>
      </c>
      <c r="LB251" s="2" t="s">
        <v>177</v>
      </c>
      <c r="LC251" s="2" t="s">
        <v>304</v>
      </c>
      <c r="LD251" s="2" t="s">
        <v>519</v>
      </c>
      <c r="LE251" s="2" t="s">
        <v>142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178</v>
      </c>
      <c r="LN251" s="2" t="s">
        <v>129</v>
      </c>
      <c r="LO251" s="2" t="s">
        <v>132</v>
      </c>
      <c r="LP251" s="2" t="s">
        <v>132</v>
      </c>
      <c r="LQ251" s="2" t="s">
        <v>142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181</v>
      </c>
      <c r="ML251" s="2" t="s">
        <v>129</v>
      </c>
      <c r="MM251" s="2" t="s">
        <v>132</v>
      </c>
      <c r="MN251" s="2" t="s">
        <v>132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178</v>
      </c>
      <c r="NV251" s="2" t="s">
        <v>129</v>
      </c>
      <c r="NW251" s="2" t="s">
        <v>132</v>
      </c>
      <c r="NX251" s="2" t="s">
        <v>132</v>
      </c>
      <c r="NY251" s="2" t="s">
        <v>142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178</v>
      </c>
      <c r="OH251" s="2" t="s">
        <v>129</v>
      </c>
      <c r="OI251" s="2" t="s">
        <v>132</v>
      </c>
      <c r="OJ251" s="2" t="s">
        <v>132</v>
      </c>
      <c r="OK251" s="2" t="s">
        <v>142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181</v>
      </c>
      <c r="OT251" s="2" t="s">
        <v>129</v>
      </c>
      <c r="OU251" s="2" t="s">
        <v>132</v>
      </c>
      <c r="OV251" s="2" t="s">
        <v>132</v>
      </c>
      <c r="OW251" s="2" t="s">
        <v>142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178</v>
      </c>
      <c r="PF251" s="2" t="s">
        <v>129</v>
      </c>
      <c r="PG251" s="2" t="s">
        <v>132</v>
      </c>
      <c r="PH251" s="2" t="s">
        <v>132</v>
      </c>
      <c r="PI251" s="2" t="s">
        <v>142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178</v>
      </c>
      <c r="PR251" s="2" t="s">
        <v>166</v>
      </c>
      <c r="PS251" s="2" t="s">
        <v>132</v>
      </c>
      <c r="PT251" s="2" t="s">
        <v>132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140</v>
      </c>
      <c r="RB251" s="2" t="s">
        <v>166</v>
      </c>
      <c r="RC251" s="2" t="s">
        <v>146</v>
      </c>
      <c r="RD251" s="2" t="s">
        <v>1425</v>
      </c>
      <c r="RE251" s="2" t="s">
        <v>142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181</v>
      </c>
      <c r="RN251" s="2" t="s">
        <v>129</v>
      </c>
      <c r="RO251" s="2" t="s">
        <v>132</v>
      </c>
      <c r="RP251" s="2" t="s">
        <v>132</v>
      </c>
      <c r="RQ251" s="2" t="s">
        <v>142</v>
      </c>
      <c r="RR251" s="2" t="s">
        <v>183</v>
      </c>
    </row>
    <row r="252">
      <c r="A252" s="2" t="s">
        <v>3115</v>
      </c>
      <c r="B252" s="2" t="s">
        <v>121</v>
      </c>
      <c r="C252" s="2" t="s">
        <v>3052</v>
      </c>
      <c r="D252" s="2" t="s">
        <v>1104</v>
      </c>
      <c r="E252" s="2" t="s">
        <v>837</v>
      </c>
      <c r="F252" s="2" t="s">
        <v>3116</v>
      </c>
      <c r="G252" s="2" t="s">
        <v>3116</v>
      </c>
      <c r="H252" s="2" t="s">
        <v>3116</v>
      </c>
      <c r="I252" s="2" t="s">
        <v>3117</v>
      </c>
      <c r="J252" s="2" t="s">
        <v>127</v>
      </c>
      <c r="K252" s="2" t="s">
        <v>281</v>
      </c>
      <c r="L252" s="3">
        <v>42</v>
      </c>
      <c r="M252" s="3">
        <v>44.1</v>
      </c>
      <c r="N252" s="3">
        <v>89.99</v>
      </c>
      <c r="O252" s="2" t="s">
        <v>421</v>
      </c>
      <c r="P252" s="2" t="s">
        <v>422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468</v>
      </c>
      <c r="V252" s="2" t="s">
        <v>815</v>
      </c>
      <c r="W252" s="2" t="s">
        <v>247</v>
      </c>
      <c r="X252" s="2" t="s">
        <v>3067</v>
      </c>
      <c r="Y252" s="2" t="s">
        <v>1654</v>
      </c>
      <c r="Z252" s="4"/>
      <c r="AA252" s="4">
        <f>=ROUNDDOWN({0},0)</f>
      </c>
      <c r="AB252" s="5">
        <v>1.6</v>
      </c>
      <c r="AC252" s="2" t="s">
        <v>132</v>
      </c>
      <c r="AD252" s="4"/>
      <c r="AE252" s="4"/>
      <c r="AF252" s="6">
        <v>63</v>
      </c>
      <c r="AG252" s="6"/>
      <c r="AH252" s="7">
        <v>0.6521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37</v>
      </c>
      <c r="AQ252" s="8">
        <v>1666.22</v>
      </c>
      <c r="AR252" s="4">
        <v>185</v>
      </c>
      <c r="AS252" s="8">
        <v>8559.13</v>
      </c>
      <c r="AT252" s="7">
        <v>-0.8</v>
      </c>
      <c r="AU252" s="7">
        <v>-0.8053</v>
      </c>
      <c r="AV252" s="4">
        <v>37</v>
      </c>
      <c r="AW252" s="8">
        <v>1666.22</v>
      </c>
      <c r="AX252" s="4">
        <v>185</v>
      </c>
      <c r="AY252" s="8">
        <v>8559.13</v>
      </c>
      <c r="AZ252" s="7">
        <v>-0.8</v>
      </c>
      <c r="BA252" s="7">
        <v>-0.8053</v>
      </c>
      <c r="BB252" s="7">
        <v>1</v>
      </c>
      <c r="BC252" s="4">
        <v>37</v>
      </c>
      <c r="BD252" s="8">
        <v>1666.22</v>
      </c>
      <c r="BE252" s="4">
        <v>185</v>
      </c>
      <c r="BF252" s="8">
        <v>8559.13</v>
      </c>
      <c r="BG252" s="7">
        <v>-0.8</v>
      </c>
      <c r="BH252" s="7">
        <v>-0.8053</v>
      </c>
      <c r="BI252" s="7">
        <v>1</v>
      </c>
      <c r="BJ252" s="4">
        <v>37</v>
      </c>
      <c r="BK252" s="8">
        <v>1666.22</v>
      </c>
      <c r="BL252" s="2" t="s">
        <v>3118</v>
      </c>
      <c r="BM252" s="7">
        <v>1</v>
      </c>
      <c r="BN252" s="7">
        <v>1</v>
      </c>
      <c r="BO252" s="4">
        <v>11</v>
      </c>
      <c r="BP252" s="8">
        <v>495.66</v>
      </c>
      <c r="BQ252" s="4">
        <v>44</v>
      </c>
      <c r="BR252" s="8">
        <v>1982.64</v>
      </c>
      <c r="BS252" s="7">
        <v>-0.75</v>
      </c>
      <c r="BT252" s="7">
        <v>-0.75</v>
      </c>
      <c r="BU252" s="2" t="s">
        <v>140</v>
      </c>
      <c r="BV252" s="2" t="s">
        <v>166</v>
      </c>
      <c r="BW252" s="2" t="s">
        <v>132</v>
      </c>
      <c r="BX252" s="2" t="s">
        <v>2225</v>
      </c>
      <c r="BY252" s="2" t="s">
        <v>142</v>
      </c>
      <c r="BZ252" s="2" t="s">
        <v>132</v>
      </c>
      <c r="CA252" s="4">
        <v>7</v>
      </c>
      <c r="CB252" s="8">
        <v>252.17</v>
      </c>
      <c r="CC252" s="4">
        <v>3</v>
      </c>
      <c r="CD252" s="8">
        <v>117.73</v>
      </c>
      <c r="CE252" s="7">
        <v>1.3333</v>
      </c>
      <c r="CF252" s="7">
        <v>1.1419</v>
      </c>
      <c r="CG252" s="2" t="s">
        <v>140</v>
      </c>
      <c r="CH252" s="2" t="s">
        <v>166</v>
      </c>
      <c r="CI252" s="2" t="s">
        <v>1908</v>
      </c>
      <c r="CJ252" s="2" t="s">
        <v>1239</v>
      </c>
      <c r="CK252" s="2" t="s">
        <v>142</v>
      </c>
      <c r="CL252" s="2" t="s">
        <v>132</v>
      </c>
      <c r="CM252" s="4">
        <v>4</v>
      </c>
      <c r="CN252" s="8">
        <v>209.86</v>
      </c>
      <c r="CO252" s="4">
        <v>71</v>
      </c>
      <c r="CP252" s="8">
        <v>3391.81</v>
      </c>
      <c r="CQ252" s="7">
        <v>-0.9437</v>
      </c>
      <c r="CR252" s="7">
        <v>-0.9381</v>
      </c>
      <c r="CS252" s="2" t="s">
        <v>140</v>
      </c>
      <c r="CT252" s="2" t="s">
        <v>166</v>
      </c>
      <c r="CU252" s="2" t="s">
        <v>1654</v>
      </c>
      <c r="CV252" s="2" t="s">
        <v>2004</v>
      </c>
      <c r="CW252" s="2" t="s">
        <v>142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140</v>
      </c>
      <c r="DF252" s="2" t="s">
        <v>166</v>
      </c>
      <c r="DG252" s="2" t="s">
        <v>1016</v>
      </c>
      <c r="DH252" s="2" t="s">
        <v>297</v>
      </c>
      <c r="DI252" s="2" t="s">
        <v>142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166</v>
      </c>
      <c r="DS252" s="2" t="s">
        <v>2430</v>
      </c>
      <c r="DT252" s="2" t="s">
        <v>132</v>
      </c>
      <c r="DU252" s="2" t="s">
        <v>142</v>
      </c>
      <c r="DV252" s="2" t="s">
        <v>132</v>
      </c>
      <c r="DW252" s="4">
        <v>3</v>
      </c>
      <c r="DX252" s="8">
        <v>141</v>
      </c>
      <c r="DY252" s="4">
        <v>24</v>
      </c>
      <c r="DZ252" s="8">
        <v>1128</v>
      </c>
      <c r="EA252" s="7">
        <v>-0.875</v>
      </c>
      <c r="EB252" s="7">
        <v>-0.875</v>
      </c>
      <c r="EC252" s="2" t="s">
        <v>140</v>
      </c>
      <c r="ED252" s="2" t="s">
        <v>166</v>
      </c>
      <c r="EE252" s="2" t="s">
        <v>1010</v>
      </c>
      <c r="EF252" s="2" t="s">
        <v>1304</v>
      </c>
      <c r="EG252" s="2" t="s">
        <v>142</v>
      </c>
      <c r="EH252" s="2" t="s">
        <v>132</v>
      </c>
      <c r="EI252" s="4">
        <v>5</v>
      </c>
      <c r="EJ252" s="8">
        <v>242.5</v>
      </c>
      <c r="EK252" s="4">
        <v>9</v>
      </c>
      <c r="EL252" s="8">
        <v>436.5</v>
      </c>
      <c r="EM252" s="7">
        <v>-0.4444</v>
      </c>
      <c r="EN252" s="7">
        <v>-0.4444</v>
      </c>
      <c r="EO252" s="2" t="s">
        <v>140</v>
      </c>
      <c r="EP252" s="2" t="s">
        <v>166</v>
      </c>
      <c r="EQ252" s="2" t="s">
        <v>327</v>
      </c>
      <c r="ER252" s="2" t="s">
        <v>328</v>
      </c>
      <c r="ES252" s="2" t="s">
        <v>142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159</v>
      </c>
      <c r="FB252" s="2" t="s">
        <v>166</v>
      </c>
      <c r="FC252" s="2" t="s">
        <v>132</v>
      </c>
      <c r="FD252" s="2" t="s">
        <v>132</v>
      </c>
      <c r="FE252" s="2" t="s">
        <v>142</v>
      </c>
      <c r="FF252" s="2" t="s">
        <v>132</v>
      </c>
      <c r="FG252" s="4">
        <v>1</v>
      </c>
      <c r="FH252" s="8">
        <v>44.1</v>
      </c>
      <c r="FI252" s="4">
        <v>3</v>
      </c>
      <c r="FJ252" s="8">
        <v>132.3</v>
      </c>
      <c r="FK252" s="7">
        <v>-0.6667</v>
      </c>
      <c r="FL252" s="7">
        <v>-0.6667</v>
      </c>
      <c r="FM252" s="2" t="s">
        <v>140</v>
      </c>
      <c r="FN252" s="2" t="s">
        <v>166</v>
      </c>
      <c r="FO252" s="2" t="s">
        <v>2552</v>
      </c>
      <c r="FP252" s="2" t="s">
        <v>546</v>
      </c>
      <c r="FQ252" s="2" t="s">
        <v>142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181</v>
      </c>
      <c r="FZ252" s="2" t="s">
        <v>166</v>
      </c>
      <c r="GA252" s="2" t="s">
        <v>132</v>
      </c>
      <c r="GB252" s="2" t="s">
        <v>132</v>
      </c>
      <c r="GC252" s="2" t="s">
        <v>142</v>
      </c>
      <c r="GD252" s="2" t="s">
        <v>132</v>
      </c>
      <c r="GE252" s="4"/>
      <c r="GF252" s="8"/>
      <c r="GG252" s="4">
        <v>11</v>
      </c>
      <c r="GH252" s="8">
        <v>422.18</v>
      </c>
      <c r="GI252" s="7">
        <v>-1</v>
      </c>
      <c r="GJ252" s="7">
        <v>-1</v>
      </c>
      <c r="GK252" s="2" t="s">
        <v>140</v>
      </c>
      <c r="GL252" s="2" t="s">
        <v>166</v>
      </c>
      <c r="GM252" s="2" t="s">
        <v>1022</v>
      </c>
      <c r="GN252" s="2" t="s">
        <v>1036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166</v>
      </c>
      <c r="GY252" s="2" t="s">
        <v>162</v>
      </c>
      <c r="GZ252" s="2" t="s">
        <v>132</v>
      </c>
      <c r="HA252" s="2" t="s">
        <v>142</v>
      </c>
      <c r="HB252" s="2" t="s">
        <v>132</v>
      </c>
      <c r="HC252" s="4">
        <v>1</v>
      </c>
      <c r="HD252" s="8">
        <v>46.31</v>
      </c>
      <c r="HE252" s="4">
        <v>3</v>
      </c>
      <c r="HF252" s="8">
        <v>138.93</v>
      </c>
      <c r="HG252" s="7">
        <v>-0.6667</v>
      </c>
      <c r="HH252" s="7">
        <v>-0.6667</v>
      </c>
      <c r="HI252" s="2" t="s">
        <v>140</v>
      </c>
      <c r="HJ252" s="2" t="s">
        <v>166</v>
      </c>
      <c r="HK252" s="2" t="s">
        <v>233</v>
      </c>
      <c r="HL252" s="2" t="s">
        <v>329</v>
      </c>
      <c r="HM252" s="2" t="s">
        <v>142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140</v>
      </c>
      <c r="HV252" s="2" t="s">
        <v>166</v>
      </c>
      <c r="HW252" s="2" t="s">
        <v>566</v>
      </c>
      <c r="HX252" s="2" t="s">
        <v>877</v>
      </c>
      <c r="HY252" s="2" t="s">
        <v>142</v>
      </c>
      <c r="HZ252" s="2" t="s">
        <v>132</v>
      </c>
      <c r="IA252" s="4">
        <v>1</v>
      </c>
      <c r="IB252" s="8">
        <v>44.1</v>
      </c>
      <c r="IC252" s="4">
        <v>2</v>
      </c>
      <c r="ID252" s="8">
        <v>83.79</v>
      </c>
      <c r="IE252" s="7">
        <v>-0.5</v>
      </c>
      <c r="IF252" s="7">
        <v>-0.4737</v>
      </c>
      <c r="IG252" s="2" t="s">
        <v>140</v>
      </c>
      <c r="IH252" s="2" t="s">
        <v>166</v>
      </c>
      <c r="II252" s="2" t="s">
        <v>3081</v>
      </c>
      <c r="IJ252" s="2" t="s">
        <v>1035</v>
      </c>
      <c r="IK252" s="2" t="s">
        <v>142</v>
      </c>
      <c r="IL252" s="2" t="s">
        <v>132</v>
      </c>
      <c r="IM252" s="4">
        <v>1</v>
      </c>
      <c r="IN252" s="8">
        <v>47.63</v>
      </c>
      <c r="IO252" s="4">
        <v>2</v>
      </c>
      <c r="IP252" s="8">
        <v>95.26</v>
      </c>
      <c r="IQ252" s="7">
        <v>-0.5</v>
      </c>
      <c r="IR252" s="7">
        <v>-0.5</v>
      </c>
      <c r="IS252" s="2" t="s">
        <v>140</v>
      </c>
      <c r="IT252" s="2" t="s">
        <v>166</v>
      </c>
      <c r="IU252" s="2" t="s">
        <v>480</v>
      </c>
      <c r="IV252" s="2" t="s">
        <v>1042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181</v>
      </c>
      <c r="JF252" s="2" t="s">
        <v>166</v>
      </c>
      <c r="JG252" s="2" t="s">
        <v>132</v>
      </c>
      <c r="JH252" s="2" t="s">
        <v>132</v>
      </c>
      <c r="JI252" s="2" t="s">
        <v>142</v>
      </c>
      <c r="JJ252" s="2" t="s">
        <v>132</v>
      </c>
      <c r="JK252" s="4">
        <v>3</v>
      </c>
      <c r="JL252" s="8">
        <v>142.89</v>
      </c>
      <c r="JM252" s="4"/>
      <c r="JN252" s="8"/>
      <c r="JO252" s="7"/>
      <c r="JP252" s="7"/>
      <c r="JQ252" s="2" t="s">
        <v>140</v>
      </c>
      <c r="JR252" s="2" t="s">
        <v>166</v>
      </c>
      <c r="JS252" s="2" t="s">
        <v>1634</v>
      </c>
      <c r="JT252" s="2" t="s">
        <v>631</v>
      </c>
      <c r="JU252" s="2" t="s">
        <v>142</v>
      </c>
      <c r="JV252" s="2" t="s">
        <v>132</v>
      </c>
      <c r="JW252" s="4"/>
      <c r="JX252" s="8"/>
      <c r="JY252" s="4">
        <v>1</v>
      </c>
      <c r="JZ252" s="8">
        <v>89.99</v>
      </c>
      <c r="KA252" s="7">
        <v>-1</v>
      </c>
      <c r="KB252" s="7">
        <v>-1</v>
      </c>
      <c r="KC252" s="2" t="s">
        <v>140</v>
      </c>
      <c r="KD252" s="2" t="s">
        <v>166</v>
      </c>
      <c r="KE252" s="2" t="s">
        <v>1350</v>
      </c>
      <c r="KF252" s="2" t="s">
        <v>2466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181</v>
      </c>
      <c r="KP252" s="2" t="s">
        <v>166</v>
      </c>
      <c r="KQ252" s="2" t="s">
        <v>132</v>
      </c>
      <c r="KR252" s="2" t="s">
        <v>132</v>
      </c>
      <c r="KS252" s="2" t="s">
        <v>142</v>
      </c>
      <c r="KT252" s="2" t="s">
        <v>132</v>
      </c>
      <c r="KU252" s="4"/>
      <c r="KV252" s="8"/>
      <c r="KW252" s="4">
        <v>12</v>
      </c>
      <c r="KX252" s="8">
        <v>540</v>
      </c>
      <c r="KY252" s="7">
        <v>-1</v>
      </c>
      <c r="KZ252" s="7">
        <v>-1</v>
      </c>
      <c r="LA252" s="2" t="s">
        <v>140</v>
      </c>
      <c r="LB252" s="2" t="s">
        <v>166</v>
      </c>
      <c r="LC252" s="2" t="s">
        <v>1692</v>
      </c>
      <c r="LD252" s="2" t="s">
        <v>3048</v>
      </c>
      <c r="LE252" s="2" t="s">
        <v>142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181</v>
      </c>
      <c r="LN252" s="2" t="s">
        <v>166</v>
      </c>
      <c r="LO252" s="2" t="s">
        <v>132</v>
      </c>
      <c r="LP252" s="2" t="s">
        <v>132</v>
      </c>
      <c r="LQ252" s="2" t="s">
        <v>142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181</v>
      </c>
      <c r="ML252" s="2" t="s">
        <v>166</v>
      </c>
      <c r="MM252" s="2" t="s">
        <v>132</v>
      </c>
      <c r="MN252" s="2" t="s">
        <v>132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181</v>
      </c>
      <c r="NV252" s="2" t="s">
        <v>166</v>
      </c>
      <c r="NW252" s="2" t="s">
        <v>132</v>
      </c>
      <c r="NX252" s="2" t="s">
        <v>132</v>
      </c>
      <c r="NY252" s="2" t="s">
        <v>142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181</v>
      </c>
      <c r="OT252" s="2" t="s">
        <v>166</v>
      </c>
      <c r="OU252" s="2" t="s">
        <v>132</v>
      </c>
      <c r="OV252" s="2" t="s">
        <v>132</v>
      </c>
      <c r="OW252" s="2" t="s">
        <v>142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178</v>
      </c>
      <c r="PF252" s="2" t="s">
        <v>166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166</v>
      </c>
      <c r="PS252" s="2" t="s">
        <v>132</v>
      </c>
      <c r="PT252" s="2" t="s">
        <v>132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140</v>
      </c>
      <c r="RB252" s="2" t="s">
        <v>166</v>
      </c>
      <c r="RC252" s="2" t="s">
        <v>146</v>
      </c>
      <c r="RD252" s="2" t="s">
        <v>304</v>
      </c>
      <c r="RE252" s="2" t="s">
        <v>142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181</v>
      </c>
      <c r="RN252" s="2" t="s">
        <v>166</v>
      </c>
      <c r="RO252" s="2" t="s">
        <v>132</v>
      </c>
      <c r="RP252" s="2" t="s">
        <v>132</v>
      </c>
      <c r="RQ252" s="2" t="s">
        <v>142</v>
      </c>
      <c r="RR252" s="2" t="s">
        <v>132</v>
      </c>
    </row>
    <row r="253">
      <c r="A253" s="2" t="s">
        <v>3119</v>
      </c>
      <c r="B253" s="2" t="s">
        <v>121</v>
      </c>
      <c r="C253" s="2" t="s">
        <v>3052</v>
      </c>
      <c r="D253" s="2" t="s">
        <v>1104</v>
      </c>
      <c r="E253" s="2" t="s">
        <v>837</v>
      </c>
      <c r="F253" s="2" t="s">
        <v>3120</v>
      </c>
      <c r="G253" s="2" t="s">
        <v>3120</v>
      </c>
      <c r="H253" s="2" t="s">
        <v>3120</v>
      </c>
      <c r="I253" s="2" t="s">
        <v>3121</v>
      </c>
      <c r="J253" s="2" t="s">
        <v>127</v>
      </c>
      <c r="K253" s="2" t="s">
        <v>281</v>
      </c>
      <c r="L253" s="3">
        <v>39.96</v>
      </c>
      <c r="M253" s="3">
        <v>41.96</v>
      </c>
      <c r="N253" s="3">
        <v>86.99</v>
      </c>
      <c r="O253" s="2" t="s">
        <v>421</v>
      </c>
      <c r="P253" s="2" t="s">
        <v>422</v>
      </c>
      <c r="Q253" s="2" t="s">
        <v>131</v>
      </c>
      <c r="R253" s="2" t="s">
        <v>132</v>
      </c>
      <c r="S253" s="2" t="s">
        <v>3122</v>
      </c>
      <c r="T253" s="2" t="s">
        <v>132</v>
      </c>
      <c r="U253" s="2" t="s">
        <v>468</v>
      </c>
      <c r="V253" s="2" t="s">
        <v>815</v>
      </c>
      <c r="W253" s="2" t="s">
        <v>247</v>
      </c>
      <c r="X253" s="2" t="s">
        <v>132</v>
      </c>
      <c r="Y253" s="2" t="s">
        <v>944</v>
      </c>
      <c r="Z253" s="4"/>
      <c r="AA253" s="4">
        <f>=ROUNDDOWN({0},0)</f>
      </c>
      <c r="AB253" s="5">
        <v>0.8</v>
      </c>
      <c r="AC253" s="2" t="s">
        <v>132</v>
      </c>
      <c r="AD253" s="4"/>
      <c r="AE253" s="4"/>
      <c r="AF253" s="6">
        <v>63</v>
      </c>
      <c r="AG253" s="6"/>
      <c r="AH253" s="7">
        <v>0.4137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17</v>
      </c>
      <c r="AQ253" s="8">
        <v>584.83</v>
      </c>
      <c r="AR253" s="4">
        <v>96</v>
      </c>
      <c r="AS253" s="8">
        <v>3635.93</v>
      </c>
      <c r="AT253" s="7">
        <v>-0.8229</v>
      </c>
      <c r="AU253" s="7">
        <v>-0.8392</v>
      </c>
      <c r="AV253" s="4">
        <v>17</v>
      </c>
      <c r="AW253" s="8">
        <v>584.83</v>
      </c>
      <c r="AX253" s="4">
        <v>96</v>
      </c>
      <c r="AY253" s="8">
        <v>3635.93</v>
      </c>
      <c r="AZ253" s="7">
        <v>-0.8229</v>
      </c>
      <c r="BA253" s="7">
        <v>-0.8392</v>
      </c>
      <c r="BB253" s="7">
        <v>1</v>
      </c>
      <c r="BC253" s="4">
        <v>17</v>
      </c>
      <c r="BD253" s="8">
        <v>584.83</v>
      </c>
      <c r="BE253" s="4">
        <v>96</v>
      </c>
      <c r="BF253" s="8">
        <v>3635.93</v>
      </c>
      <c r="BG253" s="7">
        <v>-0.8229</v>
      </c>
      <c r="BH253" s="7">
        <v>-0.8392</v>
      </c>
      <c r="BI253" s="7">
        <v>1</v>
      </c>
      <c r="BJ253" s="4">
        <v>17</v>
      </c>
      <c r="BK253" s="8">
        <v>584.83</v>
      </c>
      <c r="BL253" s="2" t="s">
        <v>3123</v>
      </c>
      <c r="BM253" s="7">
        <v>1</v>
      </c>
      <c r="BN253" s="7">
        <v>1</v>
      </c>
      <c r="BO253" s="4"/>
      <c r="BP253" s="8"/>
      <c r="BQ253" s="4">
        <v>8</v>
      </c>
      <c r="BR253" s="8">
        <v>337.28</v>
      </c>
      <c r="BS253" s="7">
        <v>-1</v>
      </c>
      <c r="BT253" s="7">
        <v>-1</v>
      </c>
      <c r="BU253" s="2" t="s">
        <v>140</v>
      </c>
      <c r="BV253" s="2" t="s">
        <v>166</v>
      </c>
      <c r="BW253" s="2" t="s">
        <v>132</v>
      </c>
      <c r="BX253" s="2" t="s">
        <v>2225</v>
      </c>
      <c r="BY253" s="2" t="s">
        <v>142</v>
      </c>
      <c r="BZ253" s="2" t="s">
        <v>132</v>
      </c>
      <c r="CA253" s="4">
        <v>7</v>
      </c>
      <c r="CB253" s="8">
        <v>151.34</v>
      </c>
      <c r="CC253" s="4">
        <v>18</v>
      </c>
      <c r="CD253" s="8">
        <v>457.03</v>
      </c>
      <c r="CE253" s="7">
        <v>-0.6111</v>
      </c>
      <c r="CF253" s="7">
        <v>-0.6689</v>
      </c>
      <c r="CG253" s="2" t="s">
        <v>140</v>
      </c>
      <c r="CH253" s="2" t="s">
        <v>166</v>
      </c>
      <c r="CI253" s="2" t="s">
        <v>944</v>
      </c>
      <c r="CJ253" s="2" t="s">
        <v>323</v>
      </c>
      <c r="CK253" s="2" t="s">
        <v>183</v>
      </c>
      <c r="CL253" s="2" t="s">
        <v>132</v>
      </c>
      <c r="CM253" s="4">
        <v>10</v>
      </c>
      <c r="CN253" s="8">
        <v>433.49</v>
      </c>
      <c r="CO253" s="4">
        <v>33</v>
      </c>
      <c r="CP253" s="8">
        <v>1415.65</v>
      </c>
      <c r="CQ253" s="7">
        <v>-0.697</v>
      </c>
      <c r="CR253" s="7">
        <v>-0.6938</v>
      </c>
      <c r="CS253" s="2" t="s">
        <v>140</v>
      </c>
      <c r="CT253" s="2" t="s">
        <v>166</v>
      </c>
      <c r="CU253" s="2" t="s">
        <v>944</v>
      </c>
      <c r="CV253" s="2" t="s">
        <v>517</v>
      </c>
      <c r="CW253" s="2" t="s">
        <v>142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140</v>
      </c>
      <c r="DF253" s="2" t="s">
        <v>166</v>
      </c>
      <c r="DG253" s="2" t="s">
        <v>584</v>
      </c>
      <c r="DH253" s="2" t="s">
        <v>2978</v>
      </c>
      <c r="DI253" s="2" t="s">
        <v>142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182</v>
      </c>
      <c r="DR253" s="2" t="s">
        <v>166</v>
      </c>
      <c r="DS253" s="2" t="s">
        <v>132</v>
      </c>
      <c r="DT253" s="2" t="s">
        <v>132</v>
      </c>
      <c r="DU253" s="2" t="s">
        <v>142</v>
      </c>
      <c r="DV253" s="2" t="s">
        <v>132</v>
      </c>
      <c r="DW253" s="4"/>
      <c r="DX253" s="8"/>
      <c r="DY253" s="4">
        <v>16</v>
      </c>
      <c r="DZ253" s="8">
        <v>486.56</v>
      </c>
      <c r="EA253" s="7">
        <v>-1</v>
      </c>
      <c r="EB253" s="7">
        <v>-1</v>
      </c>
      <c r="EC253" s="2" t="s">
        <v>140</v>
      </c>
      <c r="ED253" s="2" t="s">
        <v>166</v>
      </c>
      <c r="EE253" s="2" t="s">
        <v>2394</v>
      </c>
      <c r="EF253" s="2" t="s">
        <v>167</v>
      </c>
      <c r="EG253" s="2" t="s">
        <v>142</v>
      </c>
      <c r="EH253" s="2" t="s">
        <v>132</v>
      </c>
      <c r="EI253" s="4"/>
      <c r="EJ253" s="8"/>
      <c r="EK253" s="4">
        <v>7</v>
      </c>
      <c r="EL253" s="8">
        <v>327.53</v>
      </c>
      <c r="EM253" s="7">
        <v>-1</v>
      </c>
      <c r="EN253" s="7">
        <v>-1</v>
      </c>
      <c r="EO253" s="2" t="s">
        <v>140</v>
      </c>
      <c r="EP253" s="2" t="s">
        <v>166</v>
      </c>
      <c r="EQ253" s="2" t="s">
        <v>327</v>
      </c>
      <c r="ER253" s="2" t="s">
        <v>446</v>
      </c>
      <c r="ES253" s="2" t="s">
        <v>142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159</v>
      </c>
      <c r="FB253" s="2" t="s">
        <v>166</v>
      </c>
      <c r="FC253" s="2" t="s">
        <v>132</v>
      </c>
      <c r="FD253" s="2" t="s">
        <v>132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178</v>
      </c>
      <c r="FN253" s="2" t="s">
        <v>166</v>
      </c>
      <c r="FO253" s="2" t="s">
        <v>132</v>
      </c>
      <c r="FP253" s="2" t="s">
        <v>132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181</v>
      </c>
      <c r="FZ253" s="2" t="s">
        <v>166</v>
      </c>
      <c r="GA253" s="2" t="s">
        <v>132</v>
      </c>
      <c r="GB253" s="2" t="s">
        <v>132</v>
      </c>
      <c r="GC253" s="2" t="s">
        <v>142</v>
      </c>
      <c r="GD253" s="2" t="s">
        <v>132</v>
      </c>
      <c r="GE253" s="4"/>
      <c r="GF253" s="8"/>
      <c r="GG253" s="4">
        <v>6</v>
      </c>
      <c r="GH253" s="8">
        <v>260.7</v>
      </c>
      <c r="GI253" s="7">
        <v>-1</v>
      </c>
      <c r="GJ253" s="7">
        <v>-1</v>
      </c>
      <c r="GK253" s="2" t="s">
        <v>140</v>
      </c>
      <c r="GL253" s="2" t="s">
        <v>166</v>
      </c>
      <c r="GM253" s="2" t="s">
        <v>522</v>
      </c>
      <c r="GN253" s="2" t="s">
        <v>434</v>
      </c>
      <c r="GO253" s="2" t="s">
        <v>142</v>
      </c>
      <c r="GP253" s="2" t="s">
        <v>132</v>
      </c>
      <c r="GQ253" s="4"/>
      <c r="GR253" s="8"/>
      <c r="GS253" s="4">
        <v>1</v>
      </c>
      <c r="GT253" s="8">
        <v>41.96</v>
      </c>
      <c r="GU253" s="7">
        <v>-1</v>
      </c>
      <c r="GV253" s="7">
        <v>-1</v>
      </c>
      <c r="GW253" s="2" t="s">
        <v>140</v>
      </c>
      <c r="GX253" s="2" t="s">
        <v>166</v>
      </c>
      <c r="GY253" s="2" t="s">
        <v>334</v>
      </c>
      <c r="GZ253" s="2" t="s">
        <v>367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181</v>
      </c>
      <c r="HJ253" s="2" t="s">
        <v>166</v>
      </c>
      <c r="HK253" s="2" t="s">
        <v>132</v>
      </c>
      <c r="HL253" s="2" t="s">
        <v>132</v>
      </c>
      <c r="HM253" s="2" t="s">
        <v>142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140</v>
      </c>
      <c r="HV253" s="2" t="s">
        <v>166</v>
      </c>
      <c r="HW253" s="2" t="s">
        <v>512</v>
      </c>
      <c r="HX253" s="2" t="s">
        <v>2069</v>
      </c>
      <c r="HY253" s="2" t="s">
        <v>142</v>
      </c>
      <c r="HZ253" s="2" t="s">
        <v>132</v>
      </c>
      <c r="IA253" s="4"/>
      <c r="IB253" s="8"/>
      <c r="IC253" s="4">
        <v>3</v>
      </c>
      <c r="ID253" s="8">
        <v>125.88</v>
      </c>
      <c r="IE253" s="7">
        <v>-1</v>
      </c>
      <c r="IF253" s="7">
        <v>-1</v>
      </c>
      <c r="IG253" s="2" t="s">
        <v>140</v>
      </c>
      <c r="IH253" s="2" t="s">
        <v>166</v>
      </c>
      <c r="II253" s="2" t="s">
        <v>3081</v>
      </c>
      <c r="IJ253" s="2" t="s">
        <v>605</v>
      </c>
      <c r="IK253" s="2" t="s">
        <v>142</v>
      </c>
      <c r="IL253" s="2" t="s">
        <v>132</v>
      </c>
      <c r="IM253" s="4"/>
      <c r="IN253" s="8"/>
      <c r="IO253" s="4">
        <v>2</v>
      </c>
      <c r="IP253" s="8">
        <v>90.62</v>
      </c>
      <c r="IQ253" s="7">
        <v>-1</v>
      </c>
      <c r="IR253" s="7">
        <v>-1</v>
      </c>
      <c r="IS253" s="2" t="s">
        <v>140</v>
      </c>
      <c r="IT253" s="2" t="s">
        <v>166</v>
      </c>
      <c r="IU253" s="2" t="s">
        <v>614</v>
      </c>
      <c r="IV253" s="2" t="s">
        <v>895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178</v>
      </c>
      <c r="JF253" s="2" t="s">
        <v>166</v>
      </c>
      <c r="JG253" s="2" t="s">
        <v>132</v>
      </c>
      <c r="JH253" s="2" t="s">
        <v>132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166</v>
      </c>
      <c r="JS253" s="2" t="s">
        <v>1634</v>
      </c>
      <c r="JT253" s="2" t="s">
        <v>132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166</v>
      </c>
      <c r="KE253" s="2" t="s">
        <v>944</v>
      </c>
      <c r="KF253" s="2" t="s">
        <v>2728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181</v>
      </c>
      <c r="KP253" s="2" t="s">
        <v>166</v>
      </c>
      <c r="KQ253" s="2" t="s">
        <v>132</v>
      </c>
      <c r="KR253" s="2" t="s">
        <v>132</v>
      </c>
      <c r="KS253" s="2" t="s">
        <v>142</v>
      </c>
      <c r="KT253" s="2" t="s">
        <v>132</v>
      </c>
      <c r="KU253" s="4"/>
      <c r="KV253" s="8"/>
      <c r="KW253" s="4">
        <v>2</v>
      </c>
      <c r="KX253" s="8">
        <v>92.72</v>
      </c>
      <c r="KY253" s="7">
        <v>-1</v>
      </c>
      <c r="KZ253" s="7">
        <v>-1</v>
      </c>
      <c r="LA253" s="2" t="s">
        <v>140</v>
      </c>
      <c r="LB253" s="2" t="s">
        <v>166</v>
      </c>
      <c r="LC253" s="2" t="s">
        <v>304</v>
      </c>
      <c r="LD253" s="2" t="s">
        <v>3124</v>
      </c>
      <c r="LE253" s="2" t="s">
        <v>183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178</v>
      </c>
      <c r="LN253" s="2" t="s">
        <v>166</v>
      </c>
      <c r="LO253" s="2" t="s">
        <v>132</v>
      </c>
      <c r="LP253" s="2" t="s">
        <v>132</v>
      </c>
      <c r="LQ253" s="2" t="s">
        <v>142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181</v>
      </c>
      <c r="ML253" s="2" t="s">
        <v>166</v>
      </c>
      <c r="MM253" s="2" t="s">
        <v>132</v>
      </c>
      <c r="MN253" s="2" t="s">
        <v>132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132</v>
      </c>
      <c r="MX253" s="2" t="s">
        <v>132</v>
      </c>
      <c r="MY253" s="2" t="s">
        <v>132</v>
      </c>
      <c r="MZ253" s="2" t="s">
        <v>132</v>
      </c>
      <c r="NA253" s="2" t="s">
        <v>132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178</v>
      </c>
      <c r="NV253" s="2" t="s">
        <v>166</v>
      </c>
      <c r="NW253" s="2" t="s">
        <v>132</v>
      </c>
      <c r="NX253" s="2" t="s">
        <v>132</v>
      </c>
      <c r="NY253" s="2" t="s">
        <v>142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132</v>
      </c>
      <c r="OH253" s="2" t="s">
        <v>132</v>
      </c>
      <c r="OI253" s="2" t="s">
        <v>132</v>
      </c>
      <c r="OJ253" s="2" t="s">
        <v>132</v>
      </c>
      <c r="OK253" s="2" t="s">
        <v>132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181</v>
      </c>
      <c r="OT253" s="2" t="s">
        <v>166</v>
      </c>
      <c r="OU253" s="2" t="s">
        <v>132</v>
      </c>
      <c r="OV253" s="2" t="s">
        <v>132</v>
      </c>
      <c r="OW253" s="2" t="s">
        <v>142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178</v>
      </c>
      <c r="PF253" s="2" t="s">
        <v>166</v>
      </c>
      <c r="PG253" s="2" t="s">
        <v>132</v>
      </c>
      <c r="PH253" s="2" t="s">
        <v>132</v>
      </c>
      <c r="PI253" s="2" t="s">
        <v>142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178</v>
      </c>
      <c r="PR253" s="2" t="s">
        <v>166</v>
      </c>
      <c r="PS253" s="2" t="s">
        <v>132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140</v>
      </c>
      <c r="RB253" s="2" t="s">
        <v>166</v>
      </c>
      <c r="RC253" s="2" t="s">
        <v>146</v>
      </c>
      <c r="RD253" s="2" t="s">
        <v>132</v>
      </c>
      <c r="RE253" s="2" t="s">
        <v>142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181</v>
      </c>
      <c r="RN253" s="2" t="s">
        <v>166</v>
      </c>
      <c r="RO253" s="2" t="s">
        <v>132</v>
      </c>
      <c r="RP253" s="2" t="s">
        <v>132</v>
      </c>
      <c r="RQ253" s="2" t="s">
        <v>142</v>
      </c>
      <c r="RR253" s="2" t="s">
        <v>132</v>
      </c>
    </row>
    <row r="254">
      <c r="A254" s="2" t="s">
        <v>3125</v>
      </c>
      <c r="B254" s="2" t="s">
        <v>121</v>
      </c>
      <c r="C254" s="2" t="s">
        <v>3052</v>
      </c>
      <c r="D254" s="2" t="s">
        <v>1104</v>
      </c>
      <c r="E254" s="2" t="s">
        <v>837</v>
      </c>
      <c r="F254" s="2" t="s">
        <v>3126</v>
      </c>
      <c r="G254" s="2" t="s">
        <v>3126</v>
      </c>
      <c r="H254" s="2" t="s">
        <v>3126</v>
      </c>
      <c r="I254" s="2" t="s">
        <v>3127</v>
      </c>
      <c r="J254" s="2" t="s">
        <v>127</v>
      </c>
      <c r="K254" s="2" t="s">
        <v>313</v>
      </c>
      <c r="L254" s="3">
        <v>38.15</v>
      </c>
      <c r="M254" s="3">
        <v>40.06</v>
      </c>
      <c r="N254" s="3">
        <v>84.99</v>
      </c>
      <c r="O254" s="2" t="s">
        <v>421</v>
      </c>
      <c r="P254" s="2" t="s">
        <v>422</v>
      </c>
      <c r="Q254" s="2" t="s">
        <v>131</v>
      </c>
      <c r="R254" s="2" t="s">
        <v>132</v>
      </c>
      <c r="S254" s="2" t="s">
        <v>3128</v>
      </c>
      <c r="T254" s="2" t="s">
        <v>132</v>
      </c>
      <c r="U254" s="2" t="s">
        <v>468</v>
      </c>
      <c r="V254" s="2" t="s">
        <v>815</v>
      </c>
      <c r="W254" s="2" t="s">
        <v>247</v>
      </c>
      <c r="X254" s="2" t="s">
        <v>3067</v>
      </c>
      <c r="Y254" s="2" t="s">
        <v>944</v>
      </c>
      <c r="Z254" s="4"/>
      <c r="AA254" s="4">
        <f>=ROUNDDOWN({0},0)</f>
      </c>
      <c r="AB254" s="5">
        <v>5.2</v>
      </c>
      <c r="AC254" s="2" t="s">
        <v>132</v>
      </c>
      <c r="AD254" s="4"/>
      <c r="AE254" s="4"/>
      <c r="AF254" s="6">
        <v>63</v>
      </c>
      <c r="AG254" s="6"/>
      <c r="AH254" s="7">
        <v>0.0521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13</v>
      </c>
      <c r="AQ254" s="8">
        <v>423.33</v>
      </c>
      <c r="AR254" s="4">
        <v>150</v>
      </c>
      <c r="AS254" s="8">
        <v>5261.43</v>
      </c>
      <c r="AT254" s="7">
        <v>-0.9133</v>
      </c>
      <c r="AU254" s="7">
        <v>-0.9195</v>
      </c>
      <c r="AV254" s="4">
        <v>13</v>
      </c>
      <c r="AW254" s="8">
        <v>423.33</v>
      </c>
      <c r="AX254" s="4">
        <v>150</v>
      </c>
      <c r="AY254" s="8">
        <v>5261.43</v>
      </c>
      <c r="AZ254" s="7">
        <v>-0.9133</v>
      </c>
      <c r="BA254" s="7">
        <v>-0.9195</v>
      </c>
      <c r="BB254" s="7">
        <v>1</v>
      </c>
      <c r="BC254" s="4">
        <v>13</v>
      </c>
      <c r="BD254" s="8">
        <v>423.33</v>
      </c>
      <c r="BE254" s="4">
        <v>150</v>
      </c>
      <c r="BF254" s="8">
        <v>5261.43</v>
      </c>
      <c r="BG254" s="7">
        <v>-0.9133</v>
      </c>
      <c r="BH254" s="7">
        <v>-0.9195</v>
      </c>
      <c r="BI254" s="7">
        <v>1</v>
      </c>
      <c r="BJ254" s="4">
        <v>13</v>
      </c>
      <c r="BK254" s="8">
        <v>423.33</v>
      </c>
      <c r="BL254" s="2" t="s">
        <v>3129</v>
      </c>
      <c r="BM254" s="7">
        <v>1</v>
      </c>
      <c r="BN254" s="7">
        <v>1</v>
      </c>
      <c r="BO254" s="4">
        <v>3</v>
      </c>
      <c r="BP254" s="8">
        <v>132.84</v>
      </c>
      <c r="BQ254" s="4">
        <v>11</v>
      </c>
      <c r="BR254" s="8">
        <v>487.08</v>
      </c>
      <c r="BS254" s="7">
        <v>-0.7273</v>
      </c>
      <c r="BT254" s="7">
        <v>-0.7273</v>
      </c>
      <c r="BU254" s="2" t="s">
        <v>140</v>
      </c>
      <c r="BV254" s="2" t="s">
        <v>166</v>
      </c>
      <c r="BW254" s="2" t="s">
        <v>132</v>
      </c>
      <c r="BX254" s="2" t="s">
        <v>2225</v>
      </c>
      <c r="BY254" s="2" t="s">
        <v>142</v>
      </c>
      <c r="BZ254" s="2" t="s">
        <v>132</v>
      </c>
      <c r="CA254" s="4">
        <v>1</v>
      </c>
      <c r="CB254" s="8">
        <v>33.03</v>
      </c>
      <c r="CC254" s="4">
        <v>3</v>
      </c>
      <c r="CD254" s="8">
        <v>110.66</v>
      </c>
      <c r="CE254" s="7">
        <v>-0.6667</v>
      </c>
      <c r="CF254" s="7">
        <v>-0.7015</v>
      </c>
      <c r="CG254" s="2" t="s">
        <v>140</v>
      </c>
      <c r="CH254" s="2" t="s">
        <v>166</v>
      </c>
      <c r="CI254" s="2" t="s">
        <v>944</v>
      </c>
      <c r="CJ254" s="2" t="s">
        <v>560</v>
      </c>
      <c r="CK254" s="2" t="s">
        <v>183</v>
      </c>
      <c r="CL254" s="2" t="s">
        <v>132</v>
      </c>
      <c r="CM254" s="4">
        <v>1</v>
      </c>
      <c r="CN254" s="8">
        <v>40.06</v>
      </c>
      <c r="CO254" s="4">
        <v>41</v>
      </c>
      <c r="CP254" s="8">
        <v>1757.33</v>
      </c>
      <c r="CQ254" s="7">
        <v>-0.9756</v>
      </c>
      <c r="CR254" s="7">
        <v>-0.9772</v>
      </c>
      <c r="CS254" s="2" t="s">
        <v>140</v>
      </c>
      <c r="CT254" s="2" t="s">
        <v>166</v>
      </c>
      <c r="CU254" s="2" t="s">
        <v>944</v>
      </c>
      <c r="CV254" s="2" t="s">
        <v>2721</v>
      </c>
      <c r="CW254" s="2" t="s">
        <v>142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140</v>
      </c>
      <c r="DF254" s="2" t="s">
        <v>166</v>
      </c>
      <c r="DG254" s="2" t="s">
        <v>146</v>
      </c>
      <c r="DH254" s="2" t="s">
        <v>1331</v>
      </c>
      <c r="DI254" s="2" t="s">
        <v>142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166</v>
      </c>
      <c r="DS254" s="2" t="s">
        <v>132</v>
      </c>
      <c r="DT254" s="2" t="s">
        <v>132</v>
      </c>
      <c r="DU254" s="2" t="s">
        <v>142</v>
      </c>
      <c r="DV254" s="2" t="s">
        <v>132</v>
      </c>
      <c r="DW254" s="4">
        <v>1</v>
      </c>
      <c r="DX254" s="8">
        <v>22.03</v>
      </c>
      <c r="DY254" s="4">
        <v>13</v>
      </c>
      <c r="DZ254" s="8">
        <v>331.65</v>
      </c>
      <c r="EA254" s="7">
        <v>-0.9231</v>
      </c>
      <c r="EB254" s="7">
        <v>-0.9336</v>
      </c>
      <c r="EC254" s="2" t="s">
        <v>140</v>
      </c>
      <c r="ED254" s="2" t="s">
        <v>166</v>
      </c>
      <c r="EE254" s="2" t="s">
        <v>2394</v>
      </c>
      <c r="EF254" s="2" t="s">
        <v>3130</v>
      </c>
      <c r="EG254" s="2" t="s">
        <v>142</v>
      </c>
      <c r="EH254" s="2" t="s">
        <v>132</v>
      </c>
      <c r="EI254" s="4">
        <v>1</v>
      </c>
      <c r="EJ254" s="8">
        <v>44.66</v>
      </c>
      <c r="EK254" s="4">
        <v>14</v>
      </c>
      <c r="EL254" s="8">
        <v>625.24</v>
      </c>
      <c r="EM254" s="7">
        <v>-0.9286</v>
      </c>
      <c r="EN254" s="7">
        <v>-0.9286</v>
      </c>
      <c r="EO254" s="2" t="s">
        <v>140</v>
      </c>
      <c r="EP254" s="2" t="s">
        <v>166</v>
      </c>
      <c r="EQ254" s="2" t="s">
        <v>327</v>
      </c>
      <c r="ER254" s="2" t="s">
        <v>789</v>
      </c>
      <c r="ES254" s="2" t="s">
        <v>142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159</v>
      </c>
      <c r="FB254" s="2" t="s">
        <v>166</v>
      </c>
      <c r="FC254" s="2" t="s">
        <v>132</v>
      </c>
      <c r="FD254" s="2" t="s">
        <v>132</v>
      </c>
      <c r="FE254" s="2" t="s">
        <v>142</v>
      </c>
      <c r="FF254" s="2" t="s">
        <v>132</v>
      </c>
      <c r="FG254" s="4">
        <v>1</v>
      </c>
      <c r="FH254" s="8">
        <v>40.06</v>
      </c>
      <c r="FI254" s="4">
        <v>5</v>
      </c>
      <c r="FJ254" s="8">
        <v>200.3</v>
      </c>
      <c r="FK254" s="7">
        <v>-0.8</v>
      </c>
      <c r="FL254" s="7">
        <v>-0.8</v>
      </c>
      <c r="FM254" s="2" t="s">
        <v>140</v>
      </c>
      <c r="FN254" s="2" t="s">
        <v>166</v>
      </c>
      <c r="FO254" s="2" t="s">
        <v>2552</v>
      </c>
      <c r="FP254" s="2" t="s">
        <v>766</v>
      </c>
      <c r="FQ254" s="2" t="s">
        <v>142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181</v>
      </c>
      <c r="FZ254" s="2" t="s">
        <v>166</v>
      </c>
      <c r="GA254" s="2" t="s">
        <v>132</v>
      </c>
      <c r="GB254" s="2" t="s">
        <v>132</v>
      </c>
      <c r="GC254" s="2" t="s">
        <v>142</v>
      </c>
      <c r="GD254" s="2" t="s">
        <v>132</v>
      </c>
      <c r="GE254" s="4"/>
      <c r="GF254" s="8"/>
      <c r="GG254" s="4">
        <v>5</v>
      </c>
      <c r="GH254" s="8">
        <v>207.4</v>
      </c>
      <c r="GI254" s="7">
        <v>-1</v>
      </c>
      <c r="GJ254" s="7">
        <v>-1</v>
      </c>
      <c r="GK254" s="2" t="s">
        <v>140</v>
      </c>
      <c r="GL254" s="2" t="s">
        <v>166</v>
      </c>
      <c r="GM254" s="2" t="s">
        <v>522</v>
      </c>
      <c r="GN254" s="2" t="s">
        <v>2491</v>
      </c>
      <c r="GO254" s="2" t="s">
        <v>183</v>
      </c>
      <c r="GP254" s="2" t="s">
        <v>132</v>
      </c>
      <c r="GQ254" s="4"/>
      <c r="GR254" s="8"/>
      <c r="GS254" s="4">
        <v>1</v>
      </c>
      <c r="GT254" s="8">
        <v>40.06</v>
      </c>
      <c r="GU254" s="7">
        <v>-1</v>
      </c>
      <c r="GV254" s="7">
        <v>-1</v>
      </c>
      <c r="GW254" s="2" t="s">
        <v>140</v>
      </c>
      <c r="GX254" s="2" t="s">
        <v>166</v>
      </c>
      <c r="GY254" s="2" t="s">
        <v>334</v>
      </c>
      <c r="GZ254" s="2" t="s">
        <v>2420</v>
      </c>
      <c r="HA254" s="2" t="s">
        <v>142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181</v>
      </c>
      <c r="HJ254" s="2" t="s">
        <v>166</v>
      </c>
      <c r="HK254" s="2" t="s">
        <v>132</v>
      </c>
      <c r="HL254" s="2" t="s">
        <v>132</v>
      </c>
      <c r="HM254" s="2" t="s">
        <v>142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140</v>
      </c>
      <c r="HV254" s="2" t="s">
        <v>166</v>
      </c>
      <c r="HW254" s="2" t="s">
        <v>512</v>
      </c>
      <c r="HX254" s="2" t="s">
        <v>2895</v>
      </c>
      <c r="HY254" s="2" t="s">
        <v>142</v>
      </c>
      <c r="HZ254" s="2" t="s">
        <v>132</v>
      </c>
      <c r="IA254" s="4"/>
      <c r="IB254" s="8"/>
      <c r="IC254" s="4">
        <v>6</v>
      </c>
      <c r="ID254" s="8">
        <v>240.36</v>
      </c>
      <c r="IE254" s="7">
        <v>-1</v>
      </c>
      <c r="IF254" s="7">
        <v>-1</v>
      </c>
      <c r="IG254" s="2" t="s">
        <v>140</v>
      </c>
      <c r="IH254" s="2" t="s">
        <v>166</v>
      </c>
      <c r="II254" s="2" t="s">
        <v>3081</v>
      </c>
      <c r="IJ254" s="2" t="s">
        <v>605</v>
      </c>
      <c r="IK254" s="2" t="s">
        <v>142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178</v>
      </c>
      <c r="IT254" s="2" t="s">
        <v>166</v>
      </c>
      <c r="IU254" s="2" t="s">
        <v>132</v>
      </c>
      <c r="IV254" s="2" t="s">
        <v>132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181</v>
      </c>
      <c r="JF254" s="2" t="s">
        <v>166</v>
      </c>
      <c r="JG254" s="2" t="s">
        <v>132</v>
      </c>
      <c r="JH254" s="2" t="s">
        <v>132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166</v>
      </c>
      <c r="JS254" s="2" t="s">
        <v>1634</v>
      </c>
      <c r="JT254" s="2" t="s">
        <v>3131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166</v>
      </c>
      <c r="KE254" s="2" t="s">
        <v>944</v>
      </c>
      <c r="KF254" s="2" t="s">
        <v>132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181</v>
      </c>
      <c r="KP254" s="2" t="s">
        <v>166</v>
      </c>
      <c r="KQ254" s="2" t="s">
        <v>132</v>
      </c>
      <c r="KR254" s="2" t="s">
        <v>132</v>
      </c>
      <c r="KS254" s="2" t="s">
        <v>142</v>
      </c>
      <c r="KT254" s="2" t="s">
        <v>132</v>
      </c>
      <c r="KU254" s="4">
        <v>5</v>
      </c>
      <c r="KV254" s="8">
        <v>110.65</v>
      </c>
      <c r="KW254" s="4">
        <v>51</v>
      </c>
      <c r="KX254" s="8">
        <v>1261.35</v>
      </c>
      <c r="KY254" s="7">
        <v>-0.902</v>
      </c>
      <c r="KZ254" s="7">
        <v>-0.9123</v>
      </c>
      <c r="LA254" s="2" t="s">
        <v>140</v>
      </c>
      <c r="LB254" s="2" t="s">
        <v>166</v>
      </c>
      <c r="LC254" s="2" t="s">
        <v>304</v>
      </c>
      <c r="LD254" s="2" t="s">
        <v>2822</v>
      </c>
      <c r="LE254" s="2" t="s">
        <v>183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178</v>
      </c>
      <c r="LN254" s="2" t="s">
        <v>166</v>
      </c>
      <c r="LO254" s="2" t="s">
        <v>132</v>
      </c>
      <c r="LP254" s="2" t="s">
        <v>132</v>
      </c>
      <c r="LQ254" s="2" t="s">
        <v>142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181</v>
      </c>
      <c r="ML254" s="2" t="s">
        <v>166</v>
      </c>
      <c r="MM254" s="2" t="s">
        <v>132</v>
      </c>
      <c r="MN254" s="2" t="s">
        <v>132</v>
      </c>
      <c r="MO254" s="2" t="s">
        <v>142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178</v>
      </c>
      <c r="NV254" s="2" t="s">
        <v>166</v>
      </c>
      <c r="NW254" s="2" t="s">
        <v>132</v>
      </c>
      <c r="NX254" s="2" t="s">
        <v>132</v>
      </c>
      <c r="NY254" s="2" t="s">
        <v>142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132</v>
      </c>
      <c r="OH254" s="2" t="s">
        <v>132</v>
      </c>
      <c r="OI254" s="2" t="s">
        <v>132</v>
      </c>
      <c r="OJ254" s="2" t="s">
        <v>132</v>
      </c>
      <c r="OK254" s="2" t="s">
        <v>132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181</v>
      </c>
      <c r="OT254" s="2" t="s">
        <v>166</v>
      </c>
      <c r="OU254" s="2" t="s">
        <v>132</v>
      </c>
      <c r="OV254" s="2" t="s">
        <v>132</v>
      </c>
      <c r="OW254" s="2" t="s">
        <v>142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178</v>
      </c>
      <c r="PF254" s="2" t="s">
        <v>166</v>
      </c>
      <c r="PG254" s="2" t="s">
        <v>132</v>
      </c>
      <c r="PH254" s="2" t="s">
        <v>132</v>
      </c>
      <c r="PI254" s="2" t="s">
        <v>142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178</v>
      </c>
      <c r="PR254" s="2" t="s">
        <v>166</v>
      </c>
      <c r="PS254" s="2" t="s">
        <v>132</v>
      </c>
      <c r="PT254" s="2" t="s">
        <v>132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140</v>
      </c>
      <c r="RB254" s="2" t="s">
        <v>166</v>
      </c>
      <c r="RC254" s="2" t="s">
        <v>146</v>
      </c>
      <c r="RD254" s="2" t="s">
        <v>3132</v>
      </c>
      <c r="RE254" s="2" t="s">
        <v>142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181</v>
      </c>
      <c r="RN254" s="2" t="s">
        <v>166</v>
      </c>
      <c r="RO254" s="2" t="s">
        <v>132</v>
      </c>
      <c r="RP254" s="2" t="s">
        <v>132</v>
      </c>
      <c r="RQ254" s="2" t="s">
        <v>142</v>
      </c>
      <c r="RR254" s="2" t="s">
        <v>132</v>
      </c>
    </row>
    <row r="255">
      <c r="A255" s="2" t="s">
        <v>3133</v>
      </c>
      <c r="B255" s="2" t="s">
        <v>121</v>
      </c>
      <c r="C255" s="2" t="s">
        <v>3052</v>
      </c>
      <c r="D255" s="2" t="s">
        <v>1104</v>
      </c>
      <c r="E255" s="2" t="s">
        <v>837</v>
      </c>
      <c r="F255" s="2" t="s">
        <v>3134</v>
      </c>
      <c r="G255" s="2" t="s">
        <v>3134</v>
      </c>
      <c r="H255" s="2" t="s">
        <v>3134</v>
      </c>
      <c r="I255" s="2" t="s">
        <v>3121</v>
      </c>
      <c r="J255" s="2" t="s">
        <v>127</v>
      </c>
      <c r="K255" s="2" t="s">
        <v>281</v>
      </c>
      <c r="L255" s="3">
        <v>36.66</v>
      </c>
      <c r="M255" s="3">
        <v>38.49</v>
      </c>
      <c r="N255" s="3">
        <v>76.99</v>
      </c>
      <c r="O255" s="2" t="s">
        <v>421</v>
      </c>
      <c r="P255" s="2" t="s">
        <v>422</v>
      </c>
      <c r="Q255" s="2" t="s">
        <v>131</v>
      </c>
      <c r="R255" s="2" t="s">
        <v>132</v>
      </c>
      <c r="S255" s="2" t="s">
        <v>3135</v>
      </c>
      <c r="T255" s="2" t="s">
        <v>132</v>
      </c>
      <c r="U255" s="2" t="s">
        <v>468</v>
      </c>
      <c r="V255" s="2" t="s">
        <v>815</v>
      </c>
      <c r="W255" s="2" t="s">
        <v>247</v>
      </c>
      <c r="X255" s="2" t="s">
        <v>132</v>
      </c>
      <c r="Y255" s="2" t="s">
        <v>944</v>
      </c>
      <c r="Z255" s="4"/>
      <c r="AA255" s="4">
        <f>=ROUNDDOWN({0},0)</f>
      </c>
      <c r="AB255" s="5">
        <v>0.6</v>
      </c>
      <c r="AC255" s="2" t="s">
        <v>132</v>
      </c>
      <c r="AD255" s="4"/>
      <c r="AE255" s="4"/>
      <c r="AF255" s="6"/>
      <c r="AG255" s="6"/>
      <c r="AH255" s="7">
        <v>0.5507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1</v>
      </c>
      <c r="AQ255" s="8">
        <v>38.49</v>
      </c>
      <c r="AR255" s="4"/>
      <c r="AS255" s="8"/>
      <c r="AT255" s="7"/>
      <c r="AU255" s="7"/>
      <c r="AV255" s="4">
        <v>1</v>
      </c>
      <c r="AW255" s="8">
        <v>38.49</v>
      </c>
      <c r="AX255" s="4"/>
      <c r="AY255" s="8"/>
      <c r="AZ255" s="7"/>
      <c r="BA255" s="7"/>
      <c r="BB255" s="7">
        <v>1</v>
      </c>
      <c r="BC255" s="4">
        <v>1</v>
      </c>
      <c r="BD255" s="8">
        <v>38.49</v>
      </c>
      <c r="BE255" s="4"/>
      <c r="BF255" s="8"/>
      <c r="BG255" s="7"/>
      <c r="BH255" s="7"/>
      <c r="BI255" s="7">
        <v>1</v>
      </c>
      <c r="BJ255" s="4">
        <v>1</v>
      </c>
      <c r="BK255" s="8">
        <v>38.49</v>
      </c>
      <c r="BL255" s="2" t="s">
        <v>18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140</v>
      </c>
      <c r="BV255" s="2" t="s">
        <v>166</v>
      </c>
      <c r="BW255" s="2" t="s">
        <v>132</v>
      </c>
      <c r="BX255" s="2" t="s">
        <v>559</v>
      </c>
      <c r="BY255" s="2" t="s">
        <v>142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140</v>
      </c>
      <c r="CH255" s="2" t="s">
        <v>166</v>
      </c>
      <c r="CI255" s="2" t="s">
        <v>944</v>
      </c>
      <c r="CJ255" s="2" t="s">
        <v>1353</v>
      </c>
      <c r="CK255" s="2" t="s">
        <v>142</v>
      </c>
      <c r="CL255" s="2" t="s">
        <v>132</v>
      </c>
      <c r="CM255" s="4">
        <v>1</v>
      </c>
      <c r="CN255" s="8">
        <v>38.49</v>
      </c>
      <c r="CO255" s="4"/>
      <c r="CP255" s="8"/>
      <c r="CQ255" s="7"/>
      <c r="CR255" s="7"/>
      <c r="CS255" s="2" t="s">
        <v>140</v>
      </c>
      <c r="CT255" s="2" t="s">
        <v>166</v>
      </c>
      <c r="CU255" s="2" t="s">
        <v>944</v>
      </c>
      <c r="CV255" s="2" t="s">
        <v>517</v>
      </c>
      <c r="CW255" s="2" t="s">
        <v>142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140</v>
      </c>
      <c r="DF255" s="2" t="s">
        <v>166</v>
      </c>
      <c r="DG255" s="2" t="s">
        <v>584</v>
      </c>
      <c r="DH255" s="2" t="s">
        <v>2279</v>
      </c>
      <c r="DI255" s="2" t="s">
        <v>142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178</v>
      </c>
      <c r="DR255" s="2" t="s">
        <v>166</v>
      </c>
      <c r="DS255" s="2" t="s">
        <v>132</v>
      </c>
      <c r="DT255" s="2" t="s">
        <v>132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140</v>
      </c>
      <c r="ED255" s="2" t="s">
        <v>166</v>
      </c>
      <c r="EE255" s="2" t="s">
        <v>2394</v>
      </c>
      <c r="EF255" s="2" t="s">
        <v>304</v>
      </c>
      <c r="EG255" s="2" t="s">
        <v>142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140</v>
      </c>
      <c r="EP255" s="2" t="s">
        <v>166</v>
      </c>
      <c r="EQ255" s="2" t="s">
        <v>327</v>
      </c>
      <c r="ER255" s="2" t="s">
        <v>789</v>
      </c>
      <c r="ES255" s="2" t="s">
        <v>142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159</v>
      </c>
      <c r="FB255" s="2" t="s">
        <v>166</v>
      </c>
      <c r="FC255" s="2" t="s">
        <v>132</v>
      </c>
      <c r="FD255" s="2" t="s">
        <v>132</v>
      </c>
      <c r="FE255" s="2" t="s">
        <v>142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178</v>
      </c>
      <c r="FN255" s="2" t="s">
        <v>166</v>
      </c>
      <c r="FO255" s="2" t="s">
        <v>132</v>
      </c>
      <c r="FP255" s="2" t="s">
        <v>132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181</v>
      </c>
      <c r="FZ255" s="2" t="s">
        <v>166</v>
      </c>
      <c r="GA255" s="2" t="s">
        <v>132</v>
      </c>
      <c r="GB255" s="2" t="s">
        <v>132</v>
      </c>
      <c r="GC255" s="2" t="s">
        <v>142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140</v>
      </c>
      <c r="GL255" s="2" t="s">
        <v>166</v>
      </c>
      <c r="GM255" s="2" t="s">
        <v>522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132</v>
      </c>
      <c r="GX255" s="2" t="s">
        <v>132</v>
      </c>
      <c r="GY255" s="2" t="s">
        <v>132</v>
      </c>
      <c r="GZ255" s="2" t="s">
        <v>132</v>
      </c>
      <c r="HA255" s="2" t="s">
        <v>132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181</v>
      </c>
      <c r="HJ255" s="2" t="s">
        <v>166</v>
      </c>
      <c r="HK255" s="2" t="s">
        <v>132</v>
      </c>
      <c r="HL255" s="2" t="s">
        <v>132</v>
      </c>
      <c r="HM255" s="2" t="s">
        <v>142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140</v>
      </c>
      <c r="HV255" s="2" t="s">
        <v>166</v>
      </c>
      <c r="HW255" s="2" t="s">
        <v>512</v>
      </c>
      <c r="HX255" s="2" t="s">
        <v>2824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140</v>
      </c>
      <c r="IH255" s="2" t="s">
        <v>166</v>
      </c>
      <c r="II255" s="2" t="s">
        <v>3081</v>
      </c>
      <c r="IJ255" s="2" t="s">
        <v>605</v>
      </c>
      <c r="IK255" s="2" t="s">
        <v>142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178</v>
      </c>
      <c r="IT255" s="2" t="s">
        <v>166</v>
      </c>
      <c r="IU255" s="2" t="s">
        <v>132</v>
      </c>
      <c r="IV255" s="2" t="s">
        <v>132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181</v>
      </c>
      <c r="JF255" s="2" t="s">
        <v>166</v>
      </c>
      <c r="JG255" s="2" t="s">
        <v>132</v>
      </c>
      <c r="JH255" s="2" t="s">
        <v>132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181</v>
      </c>
      <c r="JR255" s="2" t="s">
        <v>166</v>
      </c>
      <c r="JS255" s="2" t="s">
        <v>1634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140</v>
      </c>
      <c r="KD255" s="2" t="s">
        <v>166</v>
      </c>
      <c r="KE255" s="2" t="s">
        <v>944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181</v>
      </c>
      <c r="KP255" s="2" t="s">
        <v>166</v>
      </c>
      <c r="KQ255" s="2" t="s">
        <v>132</v>
      </c>
      <c r="KR255" s="2" t="s">
        <v>132</v>
      </c>
      <c r="KS255" s="2" t="s">
        <v>142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140</v>
      </c>
      <c r="LB255" s="2" t="s">
        <v>166</v>
      </c>
      <c r="LC255" s="2" t="s">
        <v>304</v>
      </c>
      <c r="LD255" s="2" t="s">
        <v>3124</v>
      </c>
      <c r="LE255" s="2" t="s">
        <v>142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178</v>
      </c>
      <c r="LN255" s="2" t="s">
        <v>166</v>
      </c>
      <c r="LO255" s="2" t="s">
        <v>132</v>
      </c>
      <c r="LP255" s="2" t="s">
        <v>132</v>
      </c>
      <c r="LQ255" s="2" t="s">
        <v>142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181</v>
      </c>
      <c r="ML255" s="2" t="s">
        <v>166</v>
      </c>
      <c r="MM255" s="2" t="s">
        <v>132</v>
      </c>
      <c r="MN255" s="2" t="s">
        <v>132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178</v>
      </c>
      <c r="NV255" s="2" t="s">
        <v>166</v>
      </c>
      <c r="NW255" s="2" t="s">
        <v>132</v>
      </c>
      <c r="NX255" s="2" t="s">
        <v>132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132</v>
      </c>
      <c r="OH255" s="2" t="s">
        <v>132</v>
      </c>
      <c r="OI255" s="2" t="s">
        <v>132</v>
      </c>
      <c r="OJ255" s="2" t="s">
        <v>132</v>
      </c>
      <c r="OK255" s="2" t="s">
        <v>132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181</v>
      </c>
      <c r="OT255" s="2" t="s">
        <v>166</v>
      </c>
      <c r="OU255" s="2" t="s">
        <v>132</v>
      </c>
      <c r="OV255" s="2" t="s">
        <v>132</v>
      </c>
      <c r="OW255" s="2" t="s">
        <v>142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178</v>
      </c>
      <c r="PF255" s="2" t="s">
        <v>166</v>
      </c>
      <c r="PG255" s="2" t="s">
        <v>132</v>
      </c>
      <c r="PH255" s="2" t="s">
        <v>132</v>
      </c>
      <c r="PI255" s="2" t="s">
        <v>142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178</v>
      </c>
      <c r="PR255" s="2" t="s">
        <v>166</v>
      </c>
      <c r="PS255" s="2" t="s">
        <v>132</v>
      </c>
      <c r="PT255" s="2" t="s">
        <v>132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140</v>
      </c>
      <c r="RB255" s="2" t="s">
        <v>166</v>
      </c>
      <c r="RC255" s="2" t="s">
        <v>146</v>
      </c>
      <c r="RD255" s="2" t="s">
        <v>132</v>
      </c>
      <c r="RE255" s="2" t="s">
        <v>142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181</v>
      </c>
      <c r="RN255" s="2" t="s">
        <v>166</v>
      </c>
      <c r="RO255" s="2" t="s">
        <v>132</v>
      </c>
      <c r="RP255" s="2" t="s">
        <v>132</v>
      </c>
      <c r="RQ255" s="2" t="s">
        <v>142</v>
      </c>
      <c r="RR255" s="2" t="s">
        <v>132</v>
      </c>
    </row>
    <row r="256">
      <c r="A256" s="2" t="s">
        <v>3136</v>
      </c>
      <c r="B256" s="2" t="s">
        <v>121</v>
      </c>
      <c r="C256" s="2" t="s">
        <v>3052</v>
      </c>
      <c r="D256" s="2" t="s">
        <v>1104</v>
      </c>
      <c r="E256" s="2" t="s">
        <v>837</v>
      </c>
      <c r="F256" s="2" t="s">
        <v>3137</v>
      </c>
      <c r="G256" s="2" t="s">
        <v>3137</v>
      </c>
      <c r="H256" s="2" t="s">
        <v>3137</v>
      </c>
      <c r="I256" s="2" t="s">
        <v>3138</v>
      </c>
      <c r="J256" s="2" t="s">
        <v>127</v>
      </c>
      <c r="K256" s="2" t="s">
        <v>281</v>
      </c>
      <c r="L256" s="3">
        <v>52</v>
      </c>
      <c r="M256" s="3">
        <v>54.6</v>
      </c>
      <c r="N256" s="3">
        <v>109.99</v>
      </c>
      <c r="O256" s="2" t="s">
        <v>421</v>
      </c>
      <c r="P256" s="2" t="s">
        <v>422</v>
      </c>
      <c r="Q256" s="2" t="s">
        <v>131</v>
      </c>
      <c r="R256" s="2" t="s">
        <v>132</v>
      </c>
      <c r="S256" s="2" t="s">
        <v>132</v>
      </c>
      <c r="T256" s="2" t="s">
        <v>132</v>
      </c>
      <c r="U256" s="2" t="s">
        <v>134</v>
      </c>
      <c r="V256" s="2" t="s">
        <v>135</v>
      </c>
      <c r="W256" s="2" t="s">
        <v>136</v>
      </c>
      <c r="X256" s="2" t="s">
        <v>247</v>
      </c>
      <c r="Y256" s="2" t="s">
        <v>1654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/>
      <c r="AQ256" s="8"/>
      <c r="AR256" s="4">
        <v>36</v>
      </c>
      <c r="AS256" s="8">
        <v>2105.52</v>
      </c>
      <c r="AT256" s="7">
        <v>-1</v>
      </c>
      <c r="AU256" s="7">
        <v>-1</v>
      </c>
      <c r="AV256" s="4"/>
      <c r="AW256" s="8"/>
      <c r="AX256" s="4">
        <v>36</v>
      </c>
      <c r="AY256" s="8">
        <v>2105.52</v>
      </c>
      <c r="AZ256" s="7">
        <v>-1</v>
      </c>
      <c r="BA256" s="7">
        <v>-1</v>
      </c>
      <c r="BB256" s="7"/>
      <c r="BC256" s="4"/>
      <c r="BD256" s="8"/>
      <c r="BE256" s="4">
        <v>36</v>
      </c>
      <c r="BF256" s="8">
        <v>2105.52</v>
      </c>
      <c r="BG256" s="7">
        <v>-1</v>
      </c>
      <c r="BH256" s="7">
        <v>-1</v>
      </c>
      <c r="BI256" s="7"/>
      <c r="BJ256" s="4"/>
      <c r="BK256" s="8"/>
      <c r="BL256" s="2" t="s">
        <v>3139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166</v>
      </c>
      <c r="BW256" s="2" t="s">
        <v>132</v>
      </c>
      <c r="BX256" s="2" t="s">
        <v>3140</v>
      </c>
      <c r="BY256" s="2" t="s">
        <v>142</v>
      </c>
      <c r="BZ256" s="2" t="s">
        <v>132</v>
      </c>
      <c r="CA256" s="4"/>
      <c r="CB256" s="8"/>
      <c r="CC256" s="4">
        <v>2</v>
      </c>
      <c r="CD256" s="8">
        <v>52.3</v>
      </c>
      <c r="CE256" s="7">
        <v>-1</v>
      </c>
      <c r="CF256" s="7">
        <v>-1</v>
      </c>
      <c r="CG256" s="2" t="s">
        <v>140</v>
      </c>
      <c r="CH256" s="2" t="s">
        <v>166</v>
      </c>
      <c r="CI256" s="2" t="s">
        <v>1908</v>
      </c>
      <c r="CJ256" s="2" t="s">
        <v>1018</v>
      </c>
      <c r="CK256" s="2" t="s">
        <v>142</v>
      </c>
      <c r="CL256" s="2" t="s">
        <v>132</v>
      </c>
      <c r="CM256" s="4"/>
      <c r="CN256" s="8"/>
      <c r="CO256" s="4">
        <v>16</v>
      </c>
      <c r="CP256" s="8">
        <v>1054.68</v>
      </c>
      <c r="CQ256" s="7">
        <v>-1</v>
      </c>
      <c r="CR256" s="7">
        <v>-1</v>
      </c>
      <c r="CS256" s="2" t="s">
        <v>140</v>
      </c>
      <c r="CT256" s="2" t="s">
        <v>166</v>
      </c>
      <c r="CU256" s="2" t="s">
        <v>1654</v>
      </c>
      <c r="CV256" s="2" t="s">
        <v>3141</v>
      </c>
      <c r="CW256" s="2" t="s">
        <v>142</v>
      </c>
      <c r="CX256" s="2" t="s">
        <v>132</v>
      </c>
      <c r="CY256" s="4"/>
      <c r="CZ256" s="8"/>
      <c r="DA256" s="4">
        <v>8</v>
      </c>
      <c r="DB256" s="8">
        <v>428.88</v>
      </c>
      <c r="DC256" s="7">
        <v>-1</v>
      </c>
      <c r="DD256" s="7">
        <v>-1</v>
      </c>
      <c r="DE256" s="2" t="s">
        <v>140</v>
      </c>
      <c r="DF256" s="2" t="s">
        <v>166</v>
      </c>
      <c r="DG256" s="2" t="s">
        <v>146</v>
      </c>
      <c r="DH256" s="2" t="s">
        <v>701</v>
      </c>
      <c r="DI256" s="2" t="s">
        <v>142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181</v>
      </c>
      <c r="DR256" s="2" t="s">
        <v>166</v>
      </c>
      <c r="DS256" s="2" t="s">
        <v>132</v>
      </c>
      <c r="DT256" s="2" t="s">
        <v>132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166</v>
      </c>
      <c r="EE256" s="2" t="s">
        <v>1010</v>
      </c>
      <c r="EF256" s="2" t="s">
        <v>788</v>
      </c>
      <c r="EG256" s="2" t="s">
        <v>142</v>
      </c>
      <c r="EH256" s="2" t="s">
        <v>132</v>
      </c>
      <c r="EI256" s="4"/>
      <c r="EJ256" s="8"/>
      <c r="EK256" s="4">
        <v>4</v>
      </c>
      <c r="EL256" s="8">
        <v>248</v>
      </c>
      <c r="EM256" s="7">
        <v>-1</v>
      </c>
      <c r="EN256" s="7">
        <v>-1</v>
      </c>
      <c r="EO256" s="2" t="s">
        <v>140</v>
      </c>
      <c r="EP256" s="2" t="s">
        <v>166</v>
      </c>
      <c r="EQ256" s="2" t="s">
        <v>327</v>
      </c>
      <c r="ER256" s="2" t="s">
        <v>2978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181</v>
      </c>
      <c r="FB256" s="2" t="s">
        <v>166</v>
      </c>
      <c r="FC256" s="2" t="s">
        <v>132</v>
      </c>
      <c r="FD256" s="2" t="s">
        <v>132</v>
      </c>
      <c r="FE256" s="2" t="s">
        <v>142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178</v>
      </c>
      <c r="FN256" s="2" t="s">
        <v>166</v>
      </c>
      <c r="FO256" s="2" t="s">
        <v>132</v>
      </c>
      <c r="FP256" s="2" t="s">
        <v>132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181</v>
      </c>
      <c r="FZ256" s="2" t="s">
        <v>166</v>
      </c>
      <c r="GA256" s="2" t="s">
        <v>132</v>
      </c>
      <c r="GB256" s="2" t="s">
        <v>132</v>
      </c>
      <c r="GC256" s="2" t="s">
        <v>142</v>
      </c>
      <c r="GD256" s="2" t="s">
        <v>132</v>
      </c>
      <c r="GE256" s="4"/>
      <c r="GF256" s="8"/>
      <c r="GG256" s="4">
        <v>6</v>
      </c>
      <c r="GH256" s="8">
        <v>321.66</v>
      </c>
      <c r="GI256" s="7">
        <v>-1</v>
      </c>
      <c r="GJ256" s="7">
        <v>-1</v>
      </c>
      <c r="GK256" s="2" t="s">
        <v>140</v>
      </c>
      <c r="GL256" s="2" t="s">
        <v>166</v>
      </c>
      <c r="GM256" s="2" t="s">
        <v>1022</v>
      </c>
      <c r="GN256" s="2" t="s">
        <v>1517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140</v>
      </c>
      <c r="GX256" s="2" t="s">
        <v>166</v>
      </c>
      <c r="GY256" s="2" t="s">
        <v>334</v>
      </c>
      <c r="GZ256" s="2" t="s">
        <v>132</v>
      </c>
      <c r="HA256" s="2" t="s">
        <v>142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181</v>
      </c>
      <c r="HJ256" s="2" t="s">
        <v>166</v>
      </c>
      <c r="HK256" s="2" t="s">
        <v>132</v>
      </c>
      <c r="HL256" s="2" t="s">
        <v>132</v>
      </c>
      <c r="HM256" s="2" t="s">
        <v>142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140</v>
      </c>
      <c r="HV256" s="2" t="s">
        <v>166</v>
      </c>
      <c r="HW256" s="2" t="s">
        <v>512</v>
      </c>
      <c r="HX256" s="2" t="s">
        <v>2868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166</v>
      </c>
      <c r="II256" s="2" t="s">
        <v>3081</v>
      </c>
      <c r="IJ256" s="2" t="s">
        <v>605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181</v>
      </c>
      <c r="IT256" s="2" t="s">
        <v>166</v>
      </c>
      <c r="IU256" s="2" t="s">
        <v>132</v>
      </c>
      <c r="IV256" s="2" t="s">
        <v>132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181</v>
      </c>
      <c r="JF256" s="2" t="s">
        <v>166</v>
      </c>
      <c r="JG256" s="2" t="s">
        <v>132</v>
      </c>
      <c r="JH256" s="2" t="s">
        <v>132</v>
      </c>
      <c r="JI256" s="2" t="s">
        <v>142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140</v>
      </c>
      <c r="JR256" s="2" t="s">
        <v>166</v>
      </c>
      <c r="JS256" s="2" t="s">
        <v>1634</v>
      </c>
      <c r="JT256" s="2" t="s">
        <v>132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140</v>
      </c>
      <c r="KD256" s="2" t="s">
        <v>166</v>
      </c>
      <c r="KE256" s="2" t="s">
        <v>1350</v>
      </c>
      <c r="KF256" s="2" t="s">
        <v>2956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181</v>
      </c>
      <c r="KP256" s="2" t="s">
        <v>166</v>
      </c>
      <c r="KQ256" s="2" t="s">
        <v>132</v>
      </c>
      <c r="KR256" s="2" t="s">
        <v>132</v>
      </c>
      <c r="KS256" s="2" t="s">
        <v>142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140</v>
      </c>
      <c r="LB256" s="2" t="s">
        <v>166</v>
      </c>
      <c r="LC256" s="2" t="s">
        <v>1692</v>
      </c>
      <c r="LD256" s="2" t="s">
        <v>3142</v>
      </c>
      <c r="LE256" s="2" t="s">
        <v>142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181</v>
      </c>
      <c r="LN256" s="2" t="s">
        <v>166</v>
      </c>
      <c r="LO256" s="2" t="s">
        <v>132</v>
      </c>
      <c r="LP256" s="2" t="s">
        <v>132</v>
      </c>
      <c r="LQ256" s="2" t="s">
        <v>142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181</v>
      </c>
      <c r="ML256" s="2" t="s">
        <v>166</v>
      </c>
      <c r="MM256" s="2" t="s">
        <v>132</v>
      </c>
      <c r="MN256" s="2" t="s">
        <v>132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132</v>
      </c>
      <c r="MX256" s="2" t="s">
        <v>132</v>
      </c>
      <c r="MY256" s="2" t="s">
        <v>132</v>
      </c>
      <c r="MZ256" s="2" t="s">
        <v>132</v>
      </c>
      <c r="NA256" s="2" t="s">
        <v>132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181</v>
      </c>
      <c r="NV256" s="2" t="s">
        <v>166</v>
      </c>
      <c r="NW256" s="2" t="s">
        <v>132</v>
      </c>
      <c r="NX256" s="2" t="s">
        <v>132</v>
      </c>
      <c r="NY256" s="2" t="s">
        <v>142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181</v>
      </c>
      <c r="OT256" s="2" t="s">
        <v>166</v>
      </c>
      <c r="OU256" s="2" t="s">
        <v>132</v>
      </c>
      <c r="OV256" s="2" t="s">
        <v>132</v>
      </c>
      <c r="OW256" s="2" t="s">
        <v>142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178</v>
      </c>
      <c r="PF256" s="2" t="s">
        <v>166</v>
      </c>
      <c r="PG256" s="2" t="s">
        <v>132</v>
      </c>
      <c r="PH256" s="2" t="s">
        <v>132</v>
      </c>
      <c r="PI256" s="2" t="s">
        <v>142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181</v>
      </c>
      <c r="PR256" s="2" t="s">
        <v>166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140</v>
      </c>
      <c r="RB256" s="2" t="s">
        <v>166</v>
      </c>
      <c r="RC256" s="2" t="s">
        <v>146</v>
      </c>
      <c r="RD256" s="2" t="s">
        <v>1017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181</v>
      </c>
      <c r="RN256" s="2" t="s">
        <v>166</v>
      </c>
      <c r="RO256" s="2" t="s">
        <v>132</v>
      </c>
      <c r="RP256" s="2" t="s">
        <v>132</v>
      </c>
      <c r="RQ256" s="2" t="s">
        <v>142</v>
      </c>
      <c r="RR256" s="2" t="s">
        <v>132</v>
      </c>
    </row>
    <row r="257">
      <c r="A257" s="2" t="s">
        <v>3143</v>
      </c>
      <c r="B257" s="2" t="s">
        <v>121</v>
      </c>
      <c r="C257" s="2" t="s">
        <v>3052</v>
      </c>
      <c r="D257" s="2" t="s">
        <v>1104</v>
      </c>
      <c r="E257" s="2" t="s">
        <v>837</v>
      </c>
      <c r="F257" s="2" t="s">
        <v>3144</v>
      </c>
      <c r="G257" s="2" t="s">
        <v>3144</v>
      </c>
      <c r="H257" s="2" t="s">
        <v>3144</v>
      </c>
      <c r="I257" s="2" t="s">
        <v>3145</v>
      </c>
      <c r="J257" s="2" t="s">
        <v>127</v>
      </c>
      <c r="K257" s="2" t="s">
        <v>506</v>
      </c>
      <c r="L257" s="3">
        <v>65.14</v>
      </c>
      <c r="M257" s="3">
        <v>68.4</v>
      </c>
      <c r="N257" s="3">
        <v>139.99</v>
      </c>
      <c r="O257" s="2" t="s">
        <v>421</v>
      </c>
      <c r="P257" s="2" t="s">
        <v>422</v>
      </c>
      <c r="Q257" s="2" t="s">
        <v>131</v>
      </c>
      <c r="R257" s="2" t="s">
        <v>132</v>
      </c>
      <c r="S257" s="2" t="s">
        <v>3146</v>
      </c>
      <c r="T257" s="2" t="s">
        <v>132</v>
      </c>
      <c r="U257" s="2" t="s">
        <v>468</v>
      </c>
      <c r="V257" s="2" t="s">
        <v>815</v>
      </c>
      <c r="W257" s="2" t="s">
        <v>247</v>
      </c>
      <c r="X257" s="2" t="s">
        <v>3067</v>
      </c>
      <c r="Y257" s="2" t="s">
        <v>2549</v>
      </c>
      <c r="Z257" s="4"/>
      <c r="AA257" s="4">
        <f>=ROUNDDOWN({0},0)</f>
      </c>
      <c r="AB257" s="5">
        <v>0.1</v>
      </c>
      <c r="AC257" s="2" t="s">
        <v>132</v>
      </c>
      <c r="AD257" s="4"/>
      <c r="AE257" s="4"/>
      <c r="AF257" s="6">
        <v>63</v>
      </c>
      <c r="AG257" s="6"/>
      <c r="AH257" s="7">
        <v>0.3671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/>
      <c r="AQ257" s="8"/>
      <c r="AR257" s="4">
        <v>95</v>
      </c>
      <c r="AS257" s="8">
        <v>7204.69</v>
      </c>
      <c r="AT257" s="7">
        <v>-1</v>
      </c>
      <c r="AU257" s="7">
        <v>-1</v>
      </c>
      <c r="AV257" s="4"/>
      <c r="AW257" s="8"/>
      <c r="AX257" s="4">
        <v>95</v>
      </c>
      <c r="AY257" s="8">
        <v>7204.69</v>
      </c>
      <c r="AZ257" s="7">
        <v>-1</v>
      </c>
      <c r="BA257" s="7">
        <v>-1</v>
      </c>
      <c r="BB257" s="7"/>
      <c r="BC257" s="4"/>
      <c r="BD257" s="8"/>
      <c r="BE257" s="4">
        <v>95</v>
      </c>
      <c r="BF257" s="8">
        <v>7204.69</v>
      </c>
      <c r="BG257" s="7">
        <v>-1</v>
      </c>
      <c r="BH257" s="7">
        <v>-1</v>
      </c>
      <c r="BI257" s="7"/>
      <c r="BJ257" s="4"/>
      <c r="BK257" s="8"/>
      <c r="BL257" s="2" t="s">
        <v>3147</v>
      </c>
      <c r="BM257" s="7"/>
      <c r="BN257" s="7"/>
      <c r="BO257" s="4"/>
      <c r="BP257" s="8"/>
      <c r="BQ257" s="4">
        <v>2</v>
      </c>
      <c r="BR257" s="8">
        <v>157.72</v>
      </c>
      <c r="BS257" s="7">
        <v>-1</v>
      </c>
      <c r="BT257" s="7">
        <v>-1</v>
      </c>
      <c r="BU257" s="2" t="s">
        <v>140</v>
      </c>
      <c r="BV257" s="2" t="s">
        <v>166</v>
      </c>
      <c r="BW257" s="2" t="s">
        <v>132</v>
      </c>
      <c r="BX257" s="2" t="s">
        <v>1469</v>
      </c>
      <c r="BY257" s="2" t="s">
        <v>142</v>
      </c>
      <c r="BZ257" s="2" t="s">
        <v>132</v>
      </c>
      <c r="CA257" s="4"/>
      <c r="CB257" s="8"/>
      <c r="CC257" s="4">
        <v>4</v>
      </c>
      <c r="CD257" s="8">
        <v>288</v>
      </c>
      <c r="CE257" s="7">
        <v>-1</v>
      </c>
      <c r="CF257" s="7">
        <v>-1</v>
      </c>
      <c r="CG257" s="2" t="s">
        <v>140</v>
      </c>
      <c r="CH257" s="2" t="s">
        <v>166</v>
      </c>
      <c r="CI257" s="2" t="s">
        <v>462</v>
      </c>
      <c r="CJ257" s="2" t="s">
        <v>609</v>
      </c>
      <c r="CK257" s="2" t="s">
        <v>142</v>
      </c>
      <c r="CL257" s="2" t="s">
        <v>132</v>
      </c>
      <c r="CM257" s="4"/>
      <c r="CN257" s="8"/>
      <c r="CO257" s="4">
        <v>72</v>
      </c>
      <c r="CP257" s="8">
        <v>5438.38</v>
      </c>
      <c r="CQ257" s="7">
        <v>-1</v>
      </c>
      <c r="CR257" s="7">
        <v>-1</v>
      </c>
      <c r="CS257" s="2" t="s">
        <v>140</v>
      </c>
      <c r="CT257" s="2" t="s">
        <v>166</v>
      </c>
      <c r="CU257" s="2" t="s">
        <v>426</v>
      </c>
      <c r="CV257" s="2" t="s">
        <v>273</v>
      </c>
      <c r="CW257" s="2" t="s">
        <v>142</v>
      </c>
      <c r="CX257" s="2" t="s">
        <v>132</v>
      </c>
      <c r="CY257" s="4"/>
      <c r="CZ257" s="8"/>
      <c r="DA257" s="4">
        <v>5</v>
      </c>
      <c r="DB257" s="8">
        <v>378</v>
      </c>
      <c r="DC257" s="7">
        <v>-1</v>
      </c>
      <c r="DD257" s="7">
        <v>-1</v>
      </c>
      <c r="DE257" s="2" t="s">
        <v>140</v>
      </c>
      <c r="DF257" s="2" t="s">
        <v>166</v>
      </c>
      <c r="DG257" s="2" t="s">
        <v>474</v>
      </c>
      <c r="DH257" s="2" t="s">
        <v>225</v>
      </c>
      <c r="DI257" s="2" t="s">
        <v>142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140</v>
      </c>
      <c r="DR257" s="2" t="s">
        <v>166</v>
      </c>
      <c r="DS257" s="2" t="s">
        <v>132</v>
      </c>
      <c r="DT257" s="2" t="s">
        <v>132</v>
      </c>
      <c r="DU257" s="2" t="s">
        <v>142</v>
      </c>
      <c r="DV257" s="2" t="s">
        <v>132</v>
      </c>
      <c r="DW257" s="4"/>
      <c r="DX257" s="8"/>
      <c r="DY257" s="4">
        <v>4</v>
      </c>
      <c r="DZ257" s="8">
        <v>316.8</v>
      </c>
      <c r="EA257" s="7">
        <v>-1</v>
      </c>
      <c r="EB257" s="7">
        <v>-1</v>
      </c>
      <c r="EC257" s="2" t="s">
        <v>140</v>
      </c>
      <c r="ED257" s="2" t="s">
        <v>166</v>
      </c>
      <c r="EE257" s="2" t="s">
        <v>425</v>
      </c>
      <c r="EF257" s="2" t="s">
        <v>454</v>
      </c>
      <c r="EG257" s="2" t="s">
        <v>142</v>
      </c>
      <c r="EH257" s="2" t="s">
        <v>132</v>
      </c>
      <c r="EI257" s="4"/>
      <c r="EJ257" s="8"/>
      <c r="EK257" s="4">
        <v>5</v>
      </c>
      <c r="EL257" s="8">
        <v>396</v>
      </c>
      <c r="EM257" s="7">
        <v>-1</v>
      </c>
      <c r="EN257" s="7">
        <v>-1</v>
      </c>
      <c r="EO257" s="2" t="s">
        <v>140</v>
      </c>
      <c r="EP257" s="2" t="s">
        <v>166</v>
      </c>
      <c r="EQ257" s="2" t="s">
        <v>261</v>
      </c>
      <c r="ER257" s="2" t="s">
        <v>2418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159</v>
      </c>
      <c r="FB257" s="2" t="s">
        <v>166</v>
      </c>
      <c r="FC257" s="2" t="s">
        <v>132</v>
      </c>
      <c r="FD257" s="2" t="s">
        <v>132</v>
      </c>
      <c r="FE257" s="2" t="s">
        <v>142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178</v>
      </c>
      <c r="FN257" s="2" t="s">
        <v>166</v>
      </c>
      <c r="FO257" s="2" t="s">
        <v>132</v>
      </c>
      <c r="FP257" s="2" t="s">
        <v>132</v>
      </c>
      <c r="FQ257" s="2" t="s">
        <v>142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181</v>
      </c>
      <c r="FZ257" s="2" t="s">
        <v>166</v>
      </c>
      <c r="GA257" s="2" t="s">
        <v>132</v>
      </c>
      <c r="GB257" s="2" t="s">
        <v>132</v>
      </c>
      <c r="GC257" s="2" t="s">
        <v>142</v>
      </c>
      <c r="GD257" s="2" t="s">
        <v>132</v>
      </c>
      <c r="GE257" s="4"/>
      <c r="GF257" s="8"/>
      <c r="GG257" s="4">
        <v>1</v>
      </c>
      <c r="GH257" s="8">
        <v>75.6</v>
      </c>
      <c r="GI257" s="7">
        <v>-1</v>
      </c>
      <c r="GJ257" s="7">
        <v>-1</v>
      </c>
      <c r="GK257" s="2" t="s">
        <v>140</v>
      </c>
      <c r="GL257" s="2" t="s">
        <v>166</v>
      </c>
      <c r="GM257" s="2" t="s">
        <v>205</v>
      </c>
      <c r="GN257" s="2" t="s">
        <v>541</v>
      </c>
      <c r="GO257" s="2" t="s">
        <v>142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178</v>
      </c>
      <c r="GX257" s="2" t="s">
        <v>166</v>
      </c>
      <c r="GY257" s="2" t="s">
        <v>132</v>
      </c>
      <c r="GZ257" s="2" t="s">
        <v>132</v>
      </c>
      <c r="HA257" s="2" t="s">
        <v>142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181</v>
      </c>
      <c r="HJ257" s="2" t="s">
        <v>166</v>
      </c>
      <c r="HK257" s="2" t="s">
        <v>132</v>
      </c>
      <c r="HL257" s="2" t="s">
        <v>132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140</v>
      </c>
      <c r="HV257" s="2" t="s">
        <v>166</v>
      </c>
      <c r="HW257" s="2" t="s">
        <v>383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178</v>
      </c>
      <c r="IH257" s="2" t="s">
        <v>166</v>
      </c>
      <c r="II257" s="2" t="s">
        <v>132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178</v>
      </c>
      <c r="IT257" s="2" t="s">
        <v>166</v>
      </c>
      <c r="IU257" s="2" t="s">
        <v>132</v>
      </c>
      <c r="IV257" s="2" t="s">
        <v>132</v>
      </c>
      <c r="IW257" s="2" t="s">
        <v>142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178</v>
      </c>
      <c r="JF257" s="2" t="s">
        <v>166</v>
      </c>
      <c r="JG257" s="2" t="s">
        <v>132</v>
      </c>
      <c r="JH257" s="2" t="s">
        <v>132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140</v>
      </c>
      <c r="JR257" s="2" t="s">
        <v>166</v>
      </c>
      <c r="JS257" s="2" t="s">
        <v>550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>
        <v>1</v>
      </c>
      <c r="JZ257" s="8">
        <v>74.99</v>
      </c>
      <c r="KA257" s="7">
        <v>-1</v>
      </c>
      <c r="KB257" s="7">
        <v>-1</v>
      </c>
      <c r="KC257" s="2" t="s">
        <v>140</v>
      </c>
      <c r="KD257" s="2" t="s">
        <v>166</v>
      </c>
      <c r="KE257" s="2" t="s">
        <v>474</v>
      </c>
      <c r="KF257" s="2" t="s">
        <v>3148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181</v>
      </c>
      <c r="KP257" s="2" t="s">
        <v>166</v>
      </c>
      <c r="KQ257" s="2" t="s">
        <v>132</v>
      </c>
      <c r="KR257" s="2" t="s">
        <v>132</v>
      </c>
      <c r="KS257" s="2" t="s">
        <v>142</v>
      </c>
      <c r="KT257" s="2" t="s">
        <v>132</v>
      </c>
      <c r="KU257" s="4"/>
      <c r="KV257" s="8"/>
      <c r="KW257" s="4">
        <v>1</v>
      </c>
      <c r="KX257" s="8">
        <v>79.2</v>
      </c>
      <c r="KY257" s="7">
        <v>-1</v>
      </c>
      <c r="KZ257" s="7">
        <v>-1</v>
      </c>
      <c r="LA257" s="2" t="s">
        <v>140</v>
      </c>
      <c r="LB257" s="2" t="s">
        <v>166</v>
      </c>
      <c r="LC257" s="2" t="s">
        <v>273</v>
      </c>
      <c r="LD257" s="2" t="s">
        <v>2768</v>
      </c>
      <c r="LE257" s="2" t="s">
        <v>142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178</v>
      </c>
      <c r="LN257" s="2" t="s">
        <v>166</v>
      </c>
      <c r="LO257" s="2" t="s">
        <v>132</v>
      </c>
      <c r="LP257" s="2" t="s">
        <v>132</v>
      </c>
      <c r="LQ257" s="2" t="s">
        <v>142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181</v>
      </c>
      <c r="LZ257" s="2" t="s">
        <v>166</v>
      </c>
      <c r="MA257" s="2" t="s">
        <v>132</v>
      </c>
      <c r="MB257" s="2" t="s">
        <v>132</v>
      </c>
      <c r="MC257" s="2" t="s">
        <v>142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181</v>
      </c>
      <c r="ML257" s="2" t="s">
        <v>166</v>
      </c>
      <c r="MM257" s="2" t="s">
        <v>132</v>
      </c>
      <c r="MN257" s="2" t="s">
        <v>132</v>
      </c>
      <c r="MO257" s="2" t="s">
        <v>142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132</v>
      </c>
      <c r="MX257" s="2" t="s">
        <v>132</v>
      </c>
      <c r="MY257" s="2" t="s">
        <v>132</v>
      </c>
      <c r="MZ257" s="2" t="s">
        <v>132</v>
      </c>
      <c r="NA257" s="2" t="s">
        <v>132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178</v>
      </c>
      <c r="NV257" s="2" t="s">
        <v>166</v>
      </c>
      <c r="NW257" s="2" t="s">
        <v>132</v>
      </c>
      <c r="NX257" s="2" t="s">
        <v>132</v>
      </c>
      <c r="NY257" s="2" t="s">
        <v>142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132</v>
      </c>
      <c r="OH257" s="2" t="s">
        <v>132</v>
      </c>
      <c r="OI257" s="2" t="s">
        <v>132</v>
      </c>
      <c r="OJ257" s="2" t="s">
        <v>132</v>
      </c>
      <c r="OK257" s="2" t="s">
        <v>132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181</v>
      </c>
      <c r="OT257" s="2" t="s">
        <v>166</v>
      </c>
      <c r="OU257" s="2" t="s">
        <v>132</v>
      </c>
      <c r="OV257" s="2" t="s">
        <v>132</v>
      </c>
      <c r="OW257" s="2" t="s">
        <v>142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178</v>
      </c>
      <c r="PF257" s="2" t="s">
        <v>166</v>
      </c>
      <c r="PG257" s="2" t="s">
        <v>132</v>
      </c>
      <c r="PH257" s="2" t="s">
        <v>132</v>
      </c>
      <c r="PI257" s="2" t="s">
        <v>142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178</v>
      </c>
      <c r="PR257" s="2" t="s">
        <v>166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178</v>
      </c>
      <c r="RB257" s="2" t="s">
        <v>166</v>
      </c>
      <c r="RC257" s="2" t="s">
        <v>132</v>
      </c>
      <c r="RD257" s="2" t="s">
        <v>132</v>
      </c>
      <c r="RE257" s="2" t="s">
        <v>142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181</v>
      </c>
      <c r="RN257" s="2" t="s">
        <v>166</v>
      </c>
      <c r="RO257" s="2" t="s">
        <v>132</v>
      </c>
      <c r="RP257" s="2" t="s">
        <v>132</v>
      </c>
      <c r="RQ257" s="2" t="s">
        <v>142</v>
      </c>
      <c r="RR257" s="2" t="s">
        <v>132</v>
      </c>
    </row>
    <row r="258">
      <c r="A258" s="2" t="s">
        <v>3149</v>
      </c>
      <c r="B258" s="2" t="s">
        <v>121</v>
      </c>
      <c r="C258" s="2" t="s">
        <v>3052</v>
      </c>
      <c r="D258" s="2" t="s">
        <v>1104</v>
      </c>
      <c r="E258" s="2" t="s">
        <v>1105</v>
      </c>
      <c r="F258" s="2" t="s">
        <v>3150</v>
      </c>
      <c r="G258" s="2" t="s">
        <v>3150</v>
      </c>
      <c r="H258" s="2" t="s">
        <v>3150</v>
      </c>
      <c r="I258" s="2" t="s">
        <v>2433</v>
      </c>
      <c r="J258" s="2" t="s">
        <v>127</v>
      </c>
      <c r="K258" s="2" t="s">
        <v>394</v>
      </c>
      <c r="L258" s="3">
        <v>32.78</v>
      </c>
      <c r="M258" s="3">
        <v>34.42</v>
      </c>
      <c r="N258" s="3">
        <v>67.99</v>
      </c>
      <c r="O258" s="2" t="s">
        <v>421</v>
      </c>
      <c r="P258" s="2" t="s">
        <v>422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134</v>
      </c>
      <c r="V258" s="2" t="s">
        <v>135</v>
      </c>
      <c r="W258" s="2" t="s">
        <v>891</v>
      </c>
      <c r="X258" s="2" t="s">
        <v>3056</v>
      </c>
      <c r="Y258" s="2" t="s">
        <v>749</v>
      </c>
      <c r="Z258" s="4"/>
      <c r="AA258" s="4">
        <f>=ROUNDDOWN({0},0)</f>
      </c>
      <c r="AB258" s="5">
        <v>2.2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115</v>
      </c>
      <c r="AQ258" s="8">
        <v>4952.39</v>
      </c>
      <c r="AR258" s="4">
        <v>10</v>
      </c>
      <c r="AS258" s="8">
        <v>556.79</v>
      </c>
      <c r="AT258" s="7">
        <v>10.5</v>
      </c>
      <c r="AU258" s="7">
        <v>7.8945</v>
      </c>
      <c r="AV258" s="4">
        <v>115</v>
      </c>
      <c r="AW258" s="8">
        <v>4952.39</v>
      </c>
      <c r="AX258" s="4">
        <v>10</v>
      </c>
      <c r="AY258" s="8">
        <v>556.79</v>
      </c>
      <c r="AZ258" s="7">
        <v>10.5</v>
      </c>
      <c r="BA258" s="7">
        <v>7.8945</v>
      </c>
      <c r="BB258" s="7">
        <v>1</v>
      </c>
      <c r="BC258" s="4">
        <v>115</v>
      </c>
      <c r="BD258" s="8">
        <v>4952.39</v>
      </c>
      <c r="BE258" s="4">
        <v>10</v>
      </c>
      <c r="BF258" s="8">
        <v>556.79</v>
      </c>
      <c r="BG258" s="7">
        <v>10.5</v>
      </c>
      <c r="BH258" s="7">
        <v>7.8945</v>
      </c>
      <c r="BI258" s="7">
        <v>1</v>
      </c>
      <c r="BJ258" s="4">
        <v>115</v>
      </c>
      <c r="BK258" s="8">
        <v>4952.39</v>
      </c>
      <c r="BL258" s="2" t="s">
        <v>3151</v>
      </c>
      <c r="BM258" s="7">
        <v>1</v>
      </c>
      <c r="BN258" s="7">
        <v>1</v>
      </c>
      <c r="BO258" s="4">
        <v>19</v>
      </c>
      <c r="BP258" s="8">
        <v>836</v>
      </c>
      <c r="BQ258" s="4"/>
      <c r="BR258" s="8"/>
      <c r="BS258" s="7"/>
      <c r="BT258" s="7"/>
      <c r="BU258" s="2" t="s">
        <v>140</v>
      </c>
      <c r="BV258" s="2" t="s">
        <v>166</v>
      </c>
      <c r="BW258" s="2" t="s">
        <v>132</v>
      </c>
      <c r="BX258" s="2" t="s">
        <v>132</v>
      </c>
      <c r="BY258" s="2" t="s">
        <v>142</v>
      </c>
      <c r="BZ258" s="2" t="s">
        <v>132</v>
      </c>
      <c r="CA258" s="4">
        <v>5</v>
      </c>
      <c r="CB258" s="8">
        <v>172.07</v>
      </c>
      <c r="CC258" s="4"/>
      <c r="CD258" s="8"/>
      <c r="CE258" s="7"/>
      <c r="CF258" s="7"/>
      <c r="CG258" s="2" t="s">
        <v>140</v>
      </c>
      <c r="CH258" s="2" t="s">
        <v>166</v>
      </c>
      <c r="CI258" s="2" t="s">
        <v>3152</v>
      </c>
      <c r="CJ258" s="2" t="s">
        <v>214</v>
      </c>
      <c r="CK258" s="2" t="s">
        <v>142</v>
      </c>
      <c r="CL258" s="2" t="s">
        <v>132</v>
      </c>
      <c r="CM258" s="4">
        <v>38</v>
      </c>
      <c r="CN258" s="8">
        <v>1652.31</v>
      </c>
      <c r="CO258" s="4">
        <v>9</v>
      </c>
      <c r="CP258" s="8">
        <v>508.79</v>
      </c>
      <c r="CQ258" s="7">
        <v>3.2222</v>
      </c>
      <c r="CR258" s="7">
        <v>2.2475</v>
      </c>
      <c r="CS258" s="2" t="s">
        <v>140</v>
      </c>
      <c r="CT258" s="2" t="s">
        <v>166</v>
      </c>
      <c r="CU258" s="2" t="s">
        <v>705</v>
      </c>
      <c r="CV258" s="2" t="s">
        <v>3153</v>
      </c>
      <c r="CW258" s="2" t="s">
        <v>142</v>
      </c>
      <c r="CX258" s="2" t="s">
        <v>132</v>
      </c>
      <c r="CY258" s="4">
        <v>14</v>
      </c>
      <c r="CZ258" s="8">
        <v>595.28</v>
      </c>
      <c r="DA258" s="4"/>
      <c r="DB258" s="8"/>
      <c r="DC258" s="7"/>
      <c r="DD258" s="7"/>
      <c r="DE258" s="2" t="s">
        <v>140</v>
      </c>
      <c r="DF258" s="2" t="s">
        <v>166</v>
      </c>
      <c r="DG258" s="2" t="s">
        <v>2499</v>
      </c>
      <c r="DH258" s="2" t="s">
        <v>2983</v>
      </c>
      <c r="DI258" s="2" t="s">
        <v>142</v>
      </c>
      <c r="DJ258" s="2" t="s">
        <v>132</v>
      </c>
      <c r="DK258" s="4">
        <v>14</v>
      </c>
      <c r="DL258" s="8">
        <v>616</v>
      </c>
      <c r="DM258" s="4"/>
      <c r="DN258" s="8"/>
      <c r="DO258" s="7"/>
      <c r="DP258" s="7"/>
      <c r="DQ258" s="2" t="s">
        <v>140</v>
      </c>
      <c r="DR258" s="2" t="s">
        <v>166</v>
      </c>
      <c r="DS258" s="2" t="s">
        <v>2430</v>
      </c>
      <c r="DT258" s="2" t="s">
        <v>270</v>
      </c>
      <c r="DU258" s="2" t="s">
        <v>142</v>
      </c>
      <c r="DV258" s="2" t="s">
        <v>132</v>
      </c>
      <c r="DW258" s="4">
        <v>2</v>
      </c>
      <c r="DX258" s="8">
        <v>96</v>
      </c>
      <c r="DY258" s="4">
        <v>1</v>
      </c>
      <c r="DZ258" s="8">
        <v>48</v>
      </c>
      <c r="EA258" s="7">
        <v>1</v>
      </c>
      <c r="EB258" s="7">
        <v>1</v>
      </c>
      <c r="EC258" s="2" t="s">
        <v>140</v>
      </c>
      <c r="ED258" s="2" t="s">
        <v>166</v>
      </c>
      <c r="EE258" s="2" t="s">
        <v>864</v>
      </c>
      <c r="EF258" s="2" t="s">
        <v>2282</v>
      </c>
      <c r="EG258" s="2" t="s">
        <v>142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166</v>
      </c>
      <c r="EQ258" s="2" t="s">
        <v>375</v>
      </c>
      <c r="ER258" s="2" t="s">
        <v>132</v>
      </c>
      <c r="ES258" s="2" t="s">
        <v>142</v>
      </c>
      <c r="ET258" s="2" t="s">
        <v>132</v>
      </c>
      <c r="EU258" s="4">
        <v>19</v>
      </c>
      <c r="EV258" s="8">
        <v>807.88</v>
      </c>
      <c r="EW258" s="4"/>
      <c r="EX258" s="8"/>
      <c r="EY258" s="7"/>
      <c r="EZ258" s="7"/>
      <c r="FA258" s="2" t="s">
        <v>140</v>
      </c>
      <c r="FB258" s="2" t="s">
        <v>166</v>
      </c>
      <c r="FC258" s="2" t="s">
        <v>1572</v>
      </c>
      <c r="FD258" s="2" t="s">
        <v>761</v>
      </c>
      <c r="FE258" s="2" t="s">
        <v>142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178</v>
      </c>
      <c r="FN258" s="2" t="s">
        <v>166</v>
      </c>
      <c r="FO258" s="2" t="s">
        <v>132</v>
      </c>
      <c r="FP258" s="2" t="s">
        <v>132</v>
      </c>
      <c r="FQ258" s="2" t="s">
        <v>142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181</v>
      </c>
      <c r="FZ258" s="2" t="s">
        <v>166</v>
      </c>
      <c r="GA258" s="2" t="s">
        <v>132</v>
      </c>
      <c r="GB258" s="2" t="s">
        <v>132</v>
      </c>
      <c r="GC258" s="2" t="s">
        <v>142</v>
      </c>
      <c r="GD258" s="2" t="s">
        <v>132</v>
      </c>
      <c r="GE258" s="4">
        <v>3</v>
      </c>
      <c r="GF258" s="8">
        <v>119.06</v>
      </c>
      <c r="GG258" s="4"/>
      <c r="GH258" s="8"/>
      <c r="GI258" s="7"/>
      <c r="GJ258" s="7"/>
      <c r="GK258" s="2" t="s">
        <v>140</v>
      </c>
      <c r="GL258" s="2" t="s">
        <v>166</v>
      </c>
      <c r="GM258" s="2" t="s">
        <v>677</v>
      </c>
      <c r="GN258" s="2" t="s">
        <v>882</v>
      </c>
      <c r="GO258" s="2" t="s">
        <v>142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178</v>
      </c>
      <c r="GX258" s="2" t="s">
        <v>166</v>
      </c>
      <c r="GY258" s="2" t="s">
        <v>132</v>
      </c>
      <c r="GZ258" s="2" t="s">
        <v>132</v>
      </c>
      <c r="HA258" s="2" t="s">
        <v>142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140</v>
      </c>
      <c r="HJ258" s="2" t="s">
        <v>166</v>
      </c>
      <c r="HK258" s="2" t="s">
        <v>382</v>
      </c>
      <c r="HL258" s="2" t="s">
        <v>132</v>
      </c>
      <c r="HM258" s="2" t="s">
        <v>142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165</v>
      </c>
      <c r="HV258" s="2" t="s">
        <v>166</v>
      </c>
      <c r="HW258" s="2" t="s">
        <v>132</v>
      </c>
      <c r="HX258" s="2" t="s">
        <v>132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178</v>
      </c>
      <c r="IH258" s="2" t="s">
        <v>166</v>
      </c>
      <c r="II258" s="2" t="s">
        <v>132</v>
      </c>
      <c r="IJ258" s="2" t="s">
        <v>132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140</v>
      </c>
      <c r="IT258" s="2" t="s">
        <v>166</v>
      </c>
      <c r="IU258" s="2" t="s">
        <v>1060</v>
      </c>
      <c r="IV258" s="2" t="s">
        <v>132</v>
      </c>
      <c r="IW258" s="2" t="s">
        <v>142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159</v>
      </c>
      <c r="JF258" s="2" t="s">
        <v>166</v>
      </c>
      <c r="JG258" s="2" t="s">
        <v>132</v>
      </c>
      <c r="JH258" s="2" t="s">
        <v>132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166</v>
      </c>
      <c r="JS258" s="2" t="s">
        <v>484</v>
      </c>
      <c r="JT258" s="2" t="s">
        <v>132</v>
      </c>
      <c r="JU258" s="2" t="s">
        <v>142</v>
      </c>
      <c r="JV258" s="2" t="s">
        <v>132</v>
      </c>
      <c r="JW258" s="4">
        <v>1</v>
      </c>
      <c r="JX258" s="8">
        <v>57.79</v>
      </c>
      <c r="JY258" s="4"/>
      <c r="JZ258" s="8"/>
      <c r="KA258" s="7"/>
      <c r="KB258" s="7"/>
      <c r="KC258" s="2" t="s">
        <v>140</v>
      </c>
      <c r="KD258" s="2" t="s">
        <v>166</v>
      </c>
      <c r="KE258" s="2" t="s">
        <v>705</v>
      </c>
      <c r="KF258" s="2" t="s">
        <v>2702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181</v>
      </c>
      <c r="KP258" s="2" t="s">
        <v>166</v>
      </c>
      <c r="KQ258" s="2" t="s">
        <v>132</v>
      </c>
      <c r="KR258" s="2" t="s">
        <v>132</v>
      </c>
      <c r="KS258" s="2" t="s">
        <v>142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178</v>
      </c>
      <c r="LB258" s="2" t="s">
        <v>166</v>
      </c>
      <c r="LC258" s="2" t="s">
        <v>132</v>
      </c>
      <c r="LD258" s="2" t="s">
        <v>132</v>
      </c>
      <c r="LE258" s="2" t="s">
        <v>142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178</v>
      </c>
      <c r="LN258" s="2" t="s">
        <v>166</v>
      </c>
      <c r="LO258" s="2" t="s">
        <v>132</v>
      </c>
      <c r="LP258" s="2" t="s">
        <v>132</v>
      </c>
      <c r="LQ258" s="2" t="s">
        <v>142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181</v>
      </c>
      <c r="LZ258" s="2" t="s">
        <v>166</v>
      </c>
      <c r="MA258" s="2" t="s">
        <v>132</v>
      </c>
      <c r="MB258" s="2" t="s">
        <v>132</v>
      </c>
      <c r="MC258" s="2" t="s">
        <v>142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181</v>
      </c>
      <c r="ML258" s="2" t="s">
        <v>166</v>
      </c>
      <c r="MM258" s="2" t="s">
        <v>132</v>
      </c>
      <c r="MN258" s="2" t="s">
        <v>132</v>
      </c>
      <c r="MO258" s="2" t="s">
        <v>142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132</v>
      </c>
      <c r="MX258" s="2" t="s">
        <v>132</v>
      </c>
      <c r="MY258" s="2" t="s">
        <v>132</v>
      </c>
      <c r="MZ258" s="2" t="s">
        <v>132</v>
      </c>
      <c r="NA258" s="2" t="s">
        <v>132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178</v>
      </c>
      <c r="NV258" s="2" t="s">
        <v>166</v>
      </c>
      <c r="NW258" s="2" t="s">
        <v>132</v>
      </c>
      <c r="NX258" s="2" t="s">
        <v>132</v>
      </c>
      <c r="NY258" s="2" t="s">
        <v>142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178</v>
      </c>
      <c r="OH258" s="2" t="s">
        <v>166</v>
      </c>
      <c r="OI258" s="2" t="s">
        <v>132</v>
      </c>
      <c r="OJ258" s="2" t="s">
        <v>132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132</v>
      </c>
      <c r="OT258" s="2" t="s">
        <v>132</v>
      </c>
      <c r="OU258" s="2" t="s">
        <v>132</v>
      </c>
      <c r="OV258" s="2" t="s">
        <v>132</v>
      </c>
      <c r="OW258" s="2" t="s">
        <v>132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178</v>
      </c>
      <c r="PF258" s="2" t="s">
        <v>166</v>
      </c>
      <c r="PG258" s="2" t="s">
        <v>132</v>
      </c>
      <c r="PH258" s="2" t="s">
        <v>132</v>
      </c>
      <c r="PI258" s="2" t="s">
        <v>142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132</v>
      </c>
      <c r="PR258" s="2" t="s">
        <v>132</v>
      </c>
      <c r="PS258" s="2" t="s">
        <v>132</v>
      </c>
      <c r="PT258" s="2" t="s">
        <v>132</v>
      </c>
      <c r="PU258" s="2" t="s">
        <v>132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178</v>
      </c>
      <c r="QP258" s="2" t="s">
        <v>166</v>
      </c>
      <c r="QQ258" s="2" t="s">
        <v>132</v>
      </c>
      <c r="QR258" s="2" t="s">
        <v>132</v>
      </c>
      <c r="QS258" s="2" t="s">
        <v>142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132</v>
      </c>
      <c r="RB258" s="2" t="s">
        <v>132</v>
      </c>
      <c r="RC258" s="2" t="s">
        <v>132</v>
      </c>
      <c r="RD258" s="2" t="s">
        <v>132</v>
      </c>
      <c r="RE258" s="2" t="s">
        <v>132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181</v>
      </c>
      <c r="RN258" s="2" t="s">
        <v>166</v>
      </c>
      <c r="RO258" s="2" t="s">
        <v>132</v>
      </c>
      <c r="RP258" s="2" t="s">
        <v>132</v>
      </c>
      <c r="RQ258" s="2" t="s">
        <v>142</v>
      </c>
      <c r="RR258" s="2" t="s">
        <v>132</v>
      </c>
    </row>
    <row r="259">
      <c r="A259" s="2" t="s">
        <v>3154</v>
      </c>
      <c r="B259" s="2" t="s">
        <v>121</v>
      </c>
      <c r="C259" s="2" t="s">
        <v>3052</v>
      </c>
      <c r="D259" s="2" t="s">
        <v>1104</v>
      </c>
      <c r="E259" s="2" t="s">
        <v>1105</v>
      </c>
      <c r="F259" s="2" t="s">
        <v>3155</v>
      </c>
      <c r="G259" s="2" t="s">
        <v>3155</v>
      </c>
      <c r="H259" s="2" t="s">
        <v>3155</v>
      </c>
      <c r="I259" s="2" t="s">
        <v>2433</v>
      </c>
      <c r="J259" s="2" t="s">
        <v>127</v>
      </c>
      <c r="K259" s="2" t="s">
        <v>3156</v>
      </c>
      <c r="L259" s="3">
        <v>32.78</v>
      </c>
      <c r="M259" s="3">
        <v>34.42</v>
      </c>
      <c r="N259" s="3">
        <v>67.99</v>
      </c>
      <c r="O259" s="2" t="s">
        <v>421</v>
      </c>
      <c r="P259" s="2" t="s">
        <v>422</v>
      </c>
      <c r="Q259" s="2" t="s">
        <v>131</v>
      </c>
      <c r="R259" s="2" t="s">
        <v>132</v>
      </c>
      <c r="S259" s="2" t="s">
        <v>132</v>
      </c>
      <c r="T259" s="2" t="s">
        <v>132</v>
      </c>
      <c r="U259" s="2" t="s">
        <v>134</v>
      </c>
      <c r="V259" s="2" t="s">
        <v>135</v>
      </c>
      <c r="W259" s="2" t="s">
        <v>891</v>
      </c>
      <c r="X259" s="2" t="s">
        <v>3056</v>
      </c>
      <c r="Y259" s="2" t="s">
        <v>749</v>
      </c>
      <c r="Z259" s="4"/>
      <c r="AA259" s="4">
        <f>=ROUNDDOWN({0},0)</f>
      </c>
      <c r="AB259" s="5">
        <v>1.8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93</v>
      </c>
      <c r="AQ259" s="8">
        <v>4205.41</v>
      </c>
      <c r="AR259" s="4">
        <v>14</v>
      </c>
      <c r="AS259" s="8">
        <v>739.98</v>
      </c>
      <c r="AT259" s="7">
        <v>5.6429</v>
      </c>
      <c r="AU259" s="7">
        <v>4.6831</v>
      </c>
      <c r="AV259" s="4">
        <v>93</v>
      </c>
      <c r="AW259" s="8">
        <v>4205.41</v>
      </c>
      <c r="AX259" s="4">
        <v>14</v>
      </c>
      <c r="AY259" s="8">
        <v>739.98</v>
      </c>
      <c r="AZ259" s="7">
        <v>5.6429</v>
      </c>
      <c r="BA259" s="7">
        <v>4.6831</v>
      </c>
      <c r="BB259" s="7">
        <v>1</v>
      </c>
      <c r="BC259" s="4">
        <v>93</v>
      </c>
      <c r="BD259" s="8">
        <v>4205.41</v>
      </c>
      <c r="BE259" s="4">
        <v>14</v>
      </c>
      <c r="BF259" s="8">
        <v>739.98</v>
      </c>
      <c r="BG259" s="7">
        <v>5.6429</v>
      </c>
      <c r="BH259" s="7">
        <v>4.6831</v>
      </c>
      <c r="BI259" s="7">
        <v>1</v>
      </c>
      <c r="BJ259" s="4">
        <v>93</v>
      </c>
      <c r="BK259" s="8">
        <v>4205.41</v>
      </c>
      <c r="BL259" s="2" t="s">
        <v>3157</v>
      </c>
      <c r="BM259" s="7">
        <v>1</v>
      </c>
      <c r="BN259" s="7">
        <v>1</v>
      </c>
      <c r="BO259" s="4">
        <v>17</v>
      </c>
      <c r="BP259" s="8">
        <v>748</v>
      </c>
      <c r="BQ259" s="4"/>
      <c r="BR259" s="8"/>
      <c r="BS259" s="7"/>
      <c r="BT259" s="7"/>
      <c r="BU259" s="2" t="s">
        <v>140</v>
      </c>
      <c r="BV259" s="2" t="s">
        <v>166</v>
      </c>
      <c r="BW259" s="2" t="s">
        <v>132</v>
      </c>
      <c r="BX259" s="2" t="s">
        <v>132</v>
      </c>
      <c r="BY259" s="2" t="s">
        <v>142</v>
      </c>
      <c r="BZ259" s="2" t="s">
        <v>132</v>
      </c>
      <c r="CA259" s="4">
        <v>2</v>
      </c>
      <c r="CB259" s="8">
        <v>56.59</v>
      </c>
      <c r="CC259" s="4"/>
      <c r="CD259" s="8"/>
      <c r="CE259" s="7"/>
      <c r="CF259" s="7"/>
      <c r="CG259" s="2" t="s">
        <v>140</v>
      </c>
      <c r="CH259" s="2" t="s">
        <v>166</v>
      </c>
      <c r="CI259" s="2" t="s">
        <v>3152</v>
      </c>
      <c r="CJ259" s="2" t="s">
        <v>2933</v>
      </c>
      <c r="CK259" s="2" t="s">
        <v>142</v>
      </c>
      <c r="CL259" s="2" t="s">
        <v>132</v>
      </c>
      <c r="CM259" s="4">
        <v>30</v>
      </c>
      <c r="CN259" s="8">
        <v>1441.78</v>
      </c>
      <c r="CO259" s="4">
        <v>12</v>
      </c>
      <c r="CP259" s="8">
        <v>645.5</v>
      </c>
      <c r="CQ259" s="7">
        <v>1.5</v>
      </c>
      <c r="CR259" s="7">
        <v>1.2336</v>
      </c>
      <c r="CS259" s="2" t="s">
        <v>140</v>
      </c>
      <c r="CT259" s="2" t="s">
        <v>166</v>
      </c>
      <c r="CU259" s="2" t="s">
        <v>705</v>
      </c>
      <c r="CV259" s="2" t="s">
        <v>3153</v>
      </c>
      <c r="CW259" s="2" t="s">
        <v>142</v>
      </c>
      <c r="CX259" s="2" t="s">
        <v>132</v>
      </c>
      <c r="CY259" s="4">
        <v>14</v>
      </c>
      <c r="CZ259" s="8">
        <v>618.88</v>
      </c>
      <c r="DA259" s="4">
        <v>2</v>
      </c>
      <c r="DB259" s="8">
        <v>94.48</v>
      </c>
      <c r="DC259" s="7">
        <v>6</v>
      </c>
      <c r="DD259" s="7">
        <v>5.5504</v>
      </c>
      <c r="DE259" s="2" t="s">
        <v>140</v>
      </c>
      <c r="DF259" s="2" t="s">
        <v>166</v>
      </c>
      <c r="DG259" s="2" t="s">
        <v>353</v>
      </c>
      <c r="DH259" s="2" t="s">
        <v>860</v>
      </c>
      <c r="DI259" s="2" t="s">
        <v>142</v>
      </c>
      <c r="DJ259" s="2" t="s">
        <v>132</v>
      </c>
      <c r="DK259" s="4">
        <v>8</v>
      </c>
      <c r="DL259" s="8">
        <v>352</v>
      </c>
      <c r="DM259" s="4"/>
      <c r="DN259" s="8"/>
      <c r="DO259" s="7"/>
      <c r="DP259" s="7"/>
      <c r="DQ259" s="2" t="s">
        <v>140</v>
      </c>
      <c r="DR259" s="2" t="s">
        <v>166</v>
      </c>
      <c r="DS259" s="2" t="s">
        <v>2430</v>
      </c>
      <c r="DT259" s="2" t="s">
        <v>162</v>
      </c>
      <c r="DU259" s="2" t="s">
        <v>142</v>
      </c>
      <c r="DV259" s="2" t="s">
        <v>132</v>
      </c>
      <c r="DW259" s="4">
        <v>1</v>
      </c>
      <c r="DX259" s="8">
        <v>48</v>
      </c>
      <c r="DY259" s="4"/>
      <c r="DZ259" s="8"/>
      <c r="EA259" s="7"/>
      <c r="EB259" s="7"/>
      <c r="EC259" s="2" t="s">
        <v>140</v>
      </c>
      <c r="ED259" s="2" t="s">
        <v>166</v>
      </c>
      <c r="EE259" s="2" t="s">
        <v>864</v>
      </c>
      <c r="EF259" s="2" t="s">
        <v>3158</v>
      </c>
      <c r="EG259" s="2" t="s">
        <v>142</v>
      </c>
      <c r="EH259" s="2" t="s">
        <v>132</v>
      </c>
      <c r="EI259" s="4">
        <v>2</v>
      </c>
      <c r="EJ259" s="8">
        <v>90.72</v>
      </c>
      <c r="EK259" s="4"/>
      <c r="EL259" s="8"/>
      <c r="EM259" s="7"/>
      <c r="EN259" s="7"/>
      <c r="EO259" s="2" t="s">
        <v>140</v>
      </c>
      <c r="EP259" s="2" t="s">
        <v>166</v>
      </c>
      <c r="EQ259" s="2" t="s">
        <v>375</v>
      </c>
      <c r="ER259" s="2" t="s">
        <v>863</v>
      </c>
      <c r="ES259" s="2" t="s">
        <v>142</v>
      </c>
      <c r="ET259" s="2" t="s">
        <v>132</v>
      </c>
      <c r="EU259" s="4">
        <v>15</v>
      </c>
      <c r="EV259" s="8">
        <v>637.8</v>
      </c>
      <c r="EW259" s="4"/>
      <c r="EX259" s="8"/>
      <c r="EY259" s="7"/>
      <c r="EZ259" s="7"/>
      <c r="FA259" s="2" t="s">
        <v>140</v>
      </c>
      <c r="FB259" s="2" t="s">
        <v>166</v>
      </c>
      <c r="FC259" s="2" t="s">
        <v>1572</v>
      </c>
      <c r="FD259" s="2" t="s">
        <v>3094</v>
      </c>
      <c r="FE259" s="2" t="s">
        <v>142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178</v>
      </c>
      <c r="FN259" s="2" t="s">
        <v>166</v>
      </c>
      <c r="FO259" s="2" t="s">
        <v>132</v>
      </c>
      <c r="FP259" s="2" t="s">
        <v>132</v>
      </c>
      <c r="FQ259" s="2" t="s">
        <v>142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181</v>
      </c>
      <c r="FZ259" s="2" t="s">
        <v>166</v>
      </c>
      <c r="GA259" s="2" t="s">
        <v>132</v>
      </c>
      <c r="GB259" s="2" t="s">
        <v>132</v>
      </c>
      <c r="GC259" s="2" t="s">
        <v>142</v>
      </c>
      <c r="GD259" s="2" t="s">
        <v>132</v>
      </c>
      <c r="GE259" s="4">
        <v>1</v>
      </c>
      <c r="GF259" s="8">
        <v>38.27</v>
      </c>
      <c r="GG259" s="4"/>
      <c r="GH259" s="8"/>
      <c r="GI259" s="7"/>
      <c r="GJ259" s="7"/>
      <c r="GK259" s="2" t="s">
        <v>140</v>
      </c>
      <c r="GL259" s="2" t="s">
        <v>166</v>
      </c>
      <c r="GM259" s="2" t="s">
        <v>677</v>
      </c>
      <c r="GN259" s="2" t="s">
        <v>2286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178</v>
      </c>
      <c r="GX259" s="2" t="s">
        <v>166</v>
      </c>
      <c r="GY259" s="2" t="s">
        <v>132</v>
      </c>
      <c r="GZ259" s="2" t="s">
        <v>132</v>
      </c>
      <c r="HA259" s="2" t="s">
        <v>142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140</v>
      </c>
      <c r="HJ259" s="2" t="s">
        <v>166</v>
      </c>
      <c r="HK259" s="2" t="s">
        <v>382</v>
      </c>
      <c r="HL259" s="2" t="s">
        <v>132</v>
      </c>
      <c r="HM259" s="2" t="s">
        <v>142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165</v>
      </c>
      <c r="HV259" s="2" t="s">
        <v>166</v>
      </c>
      <c r="HW259" s="2" t="s">
        <v>132</v>
      </c>
      <c r="HX259" s="2" t="s">
        <v>132</v>
      </c>
      <c r="HY259" s="2" t="s">
        <v>142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178</v>
      </c>
      <c r="IH259" s="2" t="s">
        <v>166</v>
      </c>
      <c r="II259" s="2" t="s">
        <v>132</v>
      </c>
      <c r="IJ259" s="2" t="s">
        <v>132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140</v>
      </c>
      <c r="IT259" s="2" t="s">
        <v>166</v>
      </c>
      <c r="IU259" s="2" t="s">
        <v>1060</v>
      </c>
      <c r="IV259" s="2" t="s">
        <v>132</v>
      </c>
      <c r="IW259" s="2" t="s">
        <v>142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159</v>
      </c>
      <c r="JF259" s="2" t="s">
        <v>166</v>
      </c>
      <c r="JG259" s="2" t="s">
        <v>132</v>
      </c>
      <c r="JH259" s="2" t="s">
        <v>132</v>
      </c>
      <c r="JI259" s="2" t="s">
        <v>142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140</v>
      </c>
      <c r="JR259" s="2" t="s">
        <v>166</v>
      </c>
      <c r="JS259" s="2" t="s">
        <v>484</v>
      </c>
      <c r="JT259" s="2" t="s">
        <v>132</v>
      </c>
      <c r="JU259" s="2" t="s">
        <v>142</v>
      </c>
      <c r="JV259" s="2" t="s">
        <v>132</v>
      </c>
      <c r="JW259" s="4">
        <v>3</v>
      </c>
      <c r="JX259" s="8">
        <v>173.37</v>
      </c>
      <c r="JY259" s="4"/>
      <c r="JZ259" s="8"/>
      <c r="KA259" s="7"/>
      <c r="KB259" s="7"/>
      <c r="KC259" s="2" t="s">
        <v>140</v>
      </c>
      <c r="KD259" s="2" t="s">
        <v>166</v>
      </c>
      <c r="KE259" s="2" t="s">
        <v>705</v>
      </c>
      <c r="KF259" s="2" t="s">
        <v>3159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181</v>
      </c>
      <c r="KP259" s="2" t="s">
        <v>166</v>
      </c>
      <c r="KQ259" s="2" t="s">
        <v>132</v>
      </c>
      <c r="KR259" s="2" t="s">
        <v>132</v>
      </c>
      <c r="KS259" s="2" t="s">
        <v>142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178</v>
      </c>
      <c r="LB259" s="2" t="s">
        <v>166</v>
      </c>
      <c r="LC259" s="2" t="s">
        <v>132</v>
      </c>
      <c r="LD259" s="2" t="s">
        <v>132</v>
      </c>
      <c r="LE259" s="2" t="s">
        <v>142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178</v>
      </c>
      <c r="LN259" s="2" t="s">
        <v>166</v>
      </c>
      <c r="LO259" s="2" t="s">
        <v>132</v>
      </c>
      <c r="LP259" s="2" t="s">
        <v>132</v>
      </c>
      <c r="LQ259" s="2" t="s">
        <v>142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181</v>
      </c>
      <c r="LZ259" s="2" t="s">
        <v>166</v>
      </c>
      <c r="MA259" s="2" t="s">
        <v>132</v>
      </c>
      <c r="MB259" s="2" t="s">
        <v>132</v>
      </c>
      <c r="MC259" s="2" t="s">
        <v>142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181</v>
      </c>
      <c r="ML259" s="2" t="s">
        <v>166</v>
      </c>
      <c r="MM259" s="2" t="s">
        <v>132</v>
      </c>
      <c r="MN259" s="2" t="s">
        <v>132</v>
      </c>
      <c r="MO259" s="2" t="s">
        <v>142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132</v>
      </c>
      <c r="MX259" s="2" t="s">
        <v>132</v>
      </c>
      <c r="MY259" s="2" t="s">
        <v>132</v>
      </c>
      <c r="MZ259" s="2" t="s">
        <v>132</v>
      </c>
      <c r="NA259" s="2" t="s">
        <v>132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178</v>
      </c>
      <c r="NV259" s="2" t="s">
        <v>166</v>
      </c>
      <c r="NW259" s="2" t="s">
        <v>132</v>
      </c>
      <c r="NX259" s="2" t="s">
        <v>132</v>
      </c>
      <c r="NY259" s="2" t="s">
        <v>142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178</v>
      </c>
      <c r="OH259" s="2" t="s">
        <v>166</v>
      </c>
      <c r="OI259" s="2" t="s">
        <v>132</v>
      </c>
      <c r="OJ259" s="2" t="s">
        <v>132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178</v>
      </c>
      <c r="PF259" s="2" t="s">
        <v>166</v>
      </c>
      <c r="PG259" s="2" t="s">
        <v>132</v>
      </c>
      <c r="PH259" s="2" t="s">
        <v>132</v>
      </c>
      <c r="PI259" s="2" t="s">
        <v>142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132</v>
      </c>
      <c r="PR259" s="2" t="s">
        <v>132</v>
      </c>
      <c r="PS259" s="2" t="s">
        <v>132</v>
      </c>
      <c r="PT259" s="2" t="s">
        <v>132</v>
      </c>
      <c r="PU259" s="2" t="s">
        <v>132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178</v>
      </c>
      <c r="QP259" s="2" t="s">
        <v>166</v>
      </c>
      <c r="QQ259" s="2" t="s">
        <v>132</v>
      </c>
      <c r="QR259" s="2" t="s">
        <v>132</v>
      </c>
      <c r="QS259" s="2" t="s">
        <v>142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132</v>
      </c>
      <c r="RB259" s="2" t="s">
        <v>132</v>
      </c>
      <c r="RC259" s="2" t="s">
        <v>132</v>
      </c>
      <c r="RD259" s="2" t="s">
        <v>132</v>
      </c>
      <c r="RE259" s="2" t="s">
        <v>132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181</v>
      </c>
      <c r="RN259" s="2" t="s">
        <v>166</v>
      </c>
      <c r="RO259" s="2" t="s">
        <v>132</v>
      </c>
      <c r="RP259" s="2" t="s">
        <v>132</v>
      </c>
      <c r="RQ259" s="2" t="s">
        <v>142</v>
      </c>
      <c r="RR259" s="2" t="s">
        <v>132</v>
      </c>
    </row>
    <row r="260">
      <c r="A260" s="2" t="s">
        <v>3160</v>
      </c>
      <c r="B260" s="2" t="s">
        <v>121</v>
      </c>
      <c r="C260" s="2" t="s">
        <v>3052</v>
      </c>
      <c r="D260" s="2" t="s">
        <v>123</v>
      </c>
      <c r="E260" s="2" t="s">
        <v>124</v>
      </c>
      <c r="F260" s="2" t="s">
        <v>3161</v>
      </c>
      <c r="G260" s="2" t="s">
        <v>3161</v>
      </c>
      <c r="H260" s="2" t="s">
        <v>3161</v>
      </c>
      <c r="I260" s="2" t="s">
        <v>3162</v>
      </c>
      <c r="J260" s="2" t="s">
        <v>127</v>
      </c>
      <c r="K260" s="2" t="s">
        <v>1078</v>
      </c>
      <c r="L260" s="3">
        <v>37.19</v>
      </c>
      <c r="M260" s="3">
        <v>39.05</v>
      </c>
      <c r="N260" s="3">
        <v>76.49</v>
      </c>
      <c r="O260" s="2" t="s">
        <v>129</v>
      </c>
      <c r="P260" s="2" t="s">
        <v>130</v>
      </c>
      <c r="Q260" s="2" t="s">
        <v>131</v>
      </c>
      <c r="R260" s="2" t="s">
        <v>132</v>
      </c>
      <c r="S260" s="2" t="s">
        <v>132</v>
      </c>
      <c r="T260" s="2" t="s">
        <v>132</v>
      </c>
      <c r="U260" s="2" t="s">
        <v>468</v>
      </c>
      <c r="V260" s="2" t="s">
        <v>2667</v>
      </c>
      <c r="W260" s="2" t="s">
        <v>136</v>
      </c>
      <c r="X260" s="2" t="s">
        <v>3067</v>
      </c>
      <c r="Y260" s="2" t="s">
        <v>3163</v>
      </c>
      <c r="Z260" s="4">
        <v>128</v>
      </c>
      <c r="AA260" s="4">
        <f>=ROUNDDOWN(4.57142857142857,0)</f>
      </c>
      <c r="AB260" s="5">
        <v>28</v>
      </c>
      <c r="AC260" s="2" t="s">
        <v>2633</v>
      </c>
      <c r="AD260" s="4">
        <v>150</v>
      </c>
      <c r="AE260" s="4">
        <v>500</v>
      </c>
      <c r="AF260" s="6">
        <v>65</v>
      </c>
      <c r="AG260" s="6"/>
      <c r="AH260" s="7">
        <v>0.9315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1063</v>
      </c>
      <c r="AQ260" s="8">
        <v>50254.35</v>
      </c>
      <c r="AR260" s="4">
        <v>848</v>
      </c>
      <c r="AS260" s="8">
        <v>40606.09</v>
      </c>
      <c r="AT260" s="7">
        <v>0.2535</v>
      </c>
      <c r="AU260" s="7">
        <v>0.2376</v>
      </c>
      <c r="AV260" s="4">
        <v>1063</v>
      </c>
      <c r="AW260" s="8">
        <v>50254.35</v>
      </c>
      <c r="AX260" s="4">
        <v>848</v>
      </c>
      <c r="AY260" s="8">
        <v>40606.09</v>
      </c>
      <c r="AZ260" s="7">
        <v>0.2535</v>
      </c>
      <c r="BA260" s="7">
        <v>0.2376</v>
      </c>
      <c r="BB260" s="7">
        <v>1</v>
      </c>
      <c r="BC260" s="4">
        <v>1063</v>
      </c>
      <c r="BD260" s="8">
        <v>50254.35</v>
      </c>
      <c r="BE260" s="4">
        <v>848</v>
      </c>
      <c r="BF260" s="8">
        <v>40606.09</v>
      </c>
      <c r="BG260" s="7">
        <v>0.2535</v>
      </c>
      <c r="BH260" s="7">
        <v>0.2376</v>
      </c>
      <c r="BI260" s="7">
        <v>1</v>
      </c>
      <c r="BJ260" s="4">
        <v>1063</v>
      </c>
      <c r="BK260" s="8">
        <v>50254.35</v>
      </c>
      <c r="BL260" s="2" t="s">
        <v>3164</v>
      </c>
      <c r="BM260" s="7">
        <v>1</v>
      </c>
      <c r="BN260" s="7">
        <v>1</v>
      </c>
      <c r="BO260" s="4">
        <v>350</v>
      </c>
      <c r="BP260" s="8">
        <v>16849</v>
      </c>
      <c r="BQ260" s="4">
        <v>179</v>
      </c>
      <c r="BR260" s="8">
        <v>8617.06</v>
      </c>
      <c r="BS260" s="7">
        <v>0.9553</v>
      </c>
      <c r="BT260" s="7">
        <v>0.9553</v>
      </c>
      <c r="BU260" s="2" t="s">
        <v>140</v>
      </c>
      <c r="BV260" s="2" t="s">
        <v>129</v>
      </c>
      <c r="BW260" s="2" t="s">
        <v>132</v>
      </c>
      <c r="BX260" s="2" t="s">
        <v>2438</v>
      </c>
      <c r="BY260" s="2" t="s">
        <v>142</v>
      </c>
      <c r="BZ260" s="2" t="s">
        <v>132</v>
      </c>
      <c r="CA260" s="4">
        <v>88</v>
      </c>
      <c r="CB260" s="8">
        <v>3322.68</v>
      </c>
      <c r="CC260" s="4">
        <v>49</v>
      </c>
      <c r="CD260" s="8">
        <v>2167</v>
      </c>
      <c r="CE260" s="7">
        <v>0.7959</v>
      </c>
      <c r="CF260" s="7">
        <v>0.5333</v>
      </c>
      <c r="CG260" s="2" t="s">
        <v>140</v>
      </c>
      <c r="CH260" s="2" t="s">
        <v>129</v>
      </c>
      <c r="CI260" s="2" t="s">
        <v>1487</v>
      </c>
      <c r="CJ260" s="2" t="s">
        <v>1035</v>
      </c>
      <c r="CK260" s="2" t="s">
        <v>142</v>
      </c>
      <c r="CL260" s="2" t="s">
        <v>132</v>
      </c>
      <c r="CM260" s="4">
        <v>69</v>
      </c>
      <c r="CN260" s="8">
        <v>3380.63</v>
      </c>
      <c r="CO260" s="4">
        <v>252</v>
      </c>
      <c r="CP260" s="8">
        <v>11910.64</v>
      </c>
      <c r="CQ260" s="7">
        <v>-0.7262</v>
      </c>
      <c r="CR260" s="7">
        <v>-0.7162</v>
      </c>
      <c r="CS260" s="2" t="s">
        <v>140</v>
      </c>
      <c r="CT260" s="2" t="s">
        <v>129</v>
      </c>
      <c r="CU260" s="2" t="s">
        <v>3165</v>
      </c>
      <c r="CV260" s="2" t="s">
        <v>1029</v>
      </c>
      <c r="CW260" s="2" t="s">
        <v>142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129</v>
      </c>
      <c r="DG260" s="2" t="s">
        <v>584</v>
      </c>
      <c r="DH260" s="2" t="s">
        <v>3166</v>
      </c>
      <c r="DI260" s="2" t="s">
        <v>142</v>
      </c>
      <c r="DJ260" s="2" t="s">
        <v>132</v>
      </c>
      <c r="DK260" s="4">
        <v>19</v>
      </c>
      <c r="DL260" s="8">
        <v>889.84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1308</v>
      </c>
      <c r="DT260" s="2" t="s">
        <v>2933</v>
      </c>
      <c r="DU260" s="2" t="s">
        <v>142</v>
      </c>
      <c r="DV260" s="2" t="s">
        <v>132</v>
      </c>
      <c r="DW260" s="4">
        <v>434</v>
      </c>
      <c r="DX260" s="8">
        <v>21017.99</v>
      </c>
      <c r="DY260" s="4">
        <v>254</v>
      </c>
      <c r="DZ260" s="8">
        <v>12448.54</v>
      </c>
      <c r="EA260" s="7">
        <v>0.7087</v>
      </c>
      <c r="EB260" s="7">
        <v>0.6884</v>
      </c>
      <c r="EC260" s="2" t="s">
        <v>140</v>
      </c>
      <c r="ED260" s="2" t="s">
        <v>129</v>
      </c>
      <c r="EE260" s="2" t="s">
        <v>702</v>
      </c>
      <c r="EF260" s="2" t="s">
        <v>1029</v>
      </c>
      <c r="EG260" s="2" t="s">
        <v>142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165</v>
      </c>
      <c r="EP260" s="2" t="s">
        <v>129</v>
      </c>
      <c r="EQ260" s="2" t="s">
        <v>132</v>
      </c>
      <c r="ER260" s="2" t="s">
        <v>132</v>
      </c>
      <c r="ES260" s="2" t="s">
        <v>142</v>
      </c>
      <c r="ET260" s="2" t="s">
        <v>132</v>
      </c>
      <c r="EU260" s="4">
        <v>40</v>
      </c>
      <c r="EV260" s="8">
        <v>1929.2</v>
      </c>
      <c r="EW260" s="4"/>
      <c r="EX260" s="8"/>
      <c r="EY260" s="7"/>
      <c r="EZ260" s="7"/>
      <c r="FA260" s="2" t="s">
        <v>140</v>
      </c>
      <c r="FB260" s="2" t="s">
        <v>129</v>
      </c>
      <c r="FC260" s="2" t="s">
        <v>1308</v>
      </c>
      <c r="FD260" s="2" t="s">
        <v>765</v>
      </c>
      <c r="FE260" s="2" t="s">
        <v>142</v>
      </c>
      <c r="FF260" s="2" t="s">
        <v>132</v>
      </c>
      <c r="FG260" s="4">
        <v>13</v>
      </c>
      <c r="FH260" s="8">
        <v>542.1</v>
      </c>
      <c r="FI260" s="4">
        <v>8</v>
      </c>
      <c r="FJ260" s="8">
        <v>374.75</v>
      </c>
      <c r="FK260" s="7">
        <v>0.625</v>
      </c>
      <c r="FL260" s="7">
        <v>0.4466</v>
      </c>
      <c r="FM260" s="2" t="s">
        <v>140</v>
      </c>
      <c r="FN260" s="2" t="s">
        <v>129</v>
      </c>
      <c r="FO260" s="2" t="s">
        <v>292</v>
      </c>
      <c r="FP260" s="2" t="s">
        <v>237</v>
      </c>
      <c r="FQ260" s="2" t="s">
        <v>142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181</v>
      </c>
      <c r="FZ260" s="2" t="s">
        <v>129</v>
      </c>
      <c r="GA260" s="2" t="s">
        <v>132</v>
      </c>
      <c r="GB260" s="2" t="s">
        <v>132</v>
      </c>
      <c r="GC260" s="2" t="s">
        <v>142</v>
      </c>
      <c r="GD260" s="2" t="s">
        <v>132</v>
      </c>
      <c r="GE260" s="4">
        <v>4</v>
      </c>
      <c r="GF260" s="8">
        <v>203.08</v>
      </c>
      <c r="GG260" s="4">
        <v>11</v>
      </c>
      <c r="GH260" s="8">
        <v>526.13</v>
      </c>
      <c r="GI260" s="7">
        <v>-0.6364</v>
      </c>
      <c r="GJ260" s="7">
        <v>-0.614</v>
      </c>
      <c r="GK260" s="2" t="s">
        <v>140</v>
      </c>
      <c r="GL260" s="2" t="s">
        <v>129</v>
      </c>
      <c r="GM260" s="2" t="s">
        <v>188</v>
      </c>
      <c r="GN260" s="2" t="s">
        <v>523</v>
      </c>
      <c r="GO260" s="2" t="s">
        <v>142</v>
      </c>
      <c r="GP260" s="2" t="s">
        <v>132</v>
      </c>
      <c r="GQ260" s="4"/>
      <c r="GR260" s="8"/>
      <c r="GS260" s="4">
        <v>2</v>
      </c>
      <c r="GT260" s="8">
        <v>87.9</v>
      </c>
      <c r="GU260" s="7">
        <v>-1</v>
      </c>
      <c r="GV260" s="7">
        <v>-1</v>
      </c>
      <c r="GW260" s="2" t="s">
        <v>140</v>
      </c>
      <c r="GX260" s="2" t="s">
        <v>166</v>
      </c>
      <c r="GY260" s="2" t="s">
        <v>252</v>
      </c>
      <c r="GZ260" s="2" t="s">
        <v>2297</v>
      </c>
      <c r="HA260" s="2" t="s">
        <v>142</v>
      </c>
      <c r="HB260" s="2" t="s">
        <v>132</v>
      </c>
      <c r="HC260" s="4">
        <v>11</v>
      </c>
      <c r="HD260" s="8">
        <v>523.3</v>
      </c>
      <c r="HE260" s="4">
        <v>11</v>
      </c>
      <c r="HF260" s="8">
        <v>542.07</v>
      </c>
      <c r="HG260" s="7"/>
      <c r="HH260" s="7">
        <v>-0.0346</v>
      </c>
      <c r="HI260" s="2" t="s">
        <v>140</v>
      </c>
      <c r="HJ260" s="2" t="s">
        <v>129</v>
      </c>
      <c r="HK260" s="2" t="s">
        <v>233</v>
      </c>
      <c r="HL260" s="2" t="s">
        <v>708</v>
      </c>
      <c r="HM260" s="2" t="s">
        <v>142</v>
      </c>
      <c r="HN260" s="2" t="s">
        <v>132</v>
      </c>
      <c r="HO260" s="4">
        <v>26</v>
      </c>
      <c r="HP260" s="8">
        <v>1178.26</v>
      </c>
      <c r="HQ260" s="4">
        <v>29</v>
      </c>
      <c r="HR260" s="8">
        <v>1366.99</v>
      </c>
      <c r="HS260" s="7">
        <v>-0.1034</v>
      </c>
      <c r="HT260" s="7">
        <v>-0.1381</v>
      </c>
      <c r="HU260" s="2" t="s">
        <v>140</v>
      </c>
      <c r="HV260" s="2" t="s">
        <v>129</v>
      </c>
      <c r="HW260" s="2" t="s">
        <v>566</v>
      </c>
      <c r="HX260" s="2" t="s">
        <v>3113</v>
      </c>
      <c r="HY260" s="2" t="s">
        <v>142</v>
      </c>
      <c r="HZ260" s="2" t="s">
        <v>132</v>
      </c>
      <c r="IA260" s="4">
        <v>3</v>
      </c>
      <c r="IB260" s="8">
        <v>130.93</v>
      </c>
      <c r="IC260" s="4">
        <v>26</v>
      </c>
      <c r="ID260" s="8">
        <v>1221.9</v>
      </c>
      <c r="IE260" s="7">
        <v>-0.8846</v>
      </c>
      <c r="IF260" s="7">
        <v>-0.8928</v>
      </c>
      <c r="IG260" s="2" t="s">
        <v>140</v>
      </c>
      <c r="IH260" s="2" t="s">
        <v>166</v>
      </c>
      <c r="II260" s="2" t="s">
        <v>3081</v>
      </c>
      <c r="IJ260" s="2" t="s">
        <v>605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140</v>
      </c>
      <c r="IT260" s="2" t="s">
        <v>129</v>
      </c>
      <c r="IU260" s="2" t="s">
        <v>1060</v>
      </c>
      <c r="IV260" s="2" t="s">
        <v>2657</v>
      </c>
      <c r="IW260" s="2" t="s">
        <v>142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159</v>
      </c>
      <c r="JF260" s="2" t="s">
        <v>129</v>
      </c>
      <c r="JG260" s="2" t="s">
        <v>132</v>
      </c>
      <c r="JH260" s="2" t="s">
        <v>132</v>
      </c>
      <c r="JI260" s="2" t="s">
        <v>142</v>
      </c>
      <c r="JJ260" s="2" t="s">
        <v>132</v>
      </c>
      <c r="JK260" s="4">
        <v>5</v>
      </c>
      <c r="JL260" s="8">
        <v>210.85</v>
      </c>
      <c r="JM260" s="4">
        <v>6</v>
      </c>
      <c r="JN260" s="8">
        <v>289.52</v>
      </c>
      <c r="JO260" s="7">
        <v>-0.1667</v>
      </c>
      <c r="JP260" s="7">
        <v>-0.2717</v>
      </c>
      <c r="JQ260" s="2" t="s">
        <v>140</v>
      </c>
      <c r="JR260" s="2" t="s">
        <v>129</v>
      </c>
      <c r="JS260" s="2" t="s">
        <v>1243</v>
      </c>
      <c r="JT260" s="2" t="s">
        <v>3167</v>
      </c>
      <c r="JU260" s="2" t="s">
        <v>142</v>
      </c>
      <c r="JV260" s="2" t="s">
        <v>132</v>
      </c>
      <c r="JW260" s="4">
        <v>1</v>
      </c>
      <c r="JX260" s="8">
        <v>76.49</v>
      </c>
      <c r="JY260" s="4">
        <v>1</v>
      </c>
      <c r="JZ260" s="8">
        <v>89.99</v>
      </c>
      <c r="KA260" s="7"/>
      <c r="KB260" s="7">
        <v>-0.15</v>
      </c>
      <c r="KC260" s="2" t="s">
        <v>140</v>
      </c>
      <c r="KD260" s="2" t="s">
        <v>129</v>
      </c>
      <c r="KE260" s="2" t="s">
        <v>3163</v>
      </c>
      <c r="KF260" s="2" t="s">
        <v>3168</v>
      </c>
      <c r="KG260" s="2" t="s">
        <v>142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181</v>
      </c>
      <c r="KP260" s="2" t="s">
        <v>129</v>
      </c>
      <c r="KQ260" s="2" t="s">
        <v>132</v>
      </c>
      <c r="KR260" s="2" t="s">
        <v>132</v>
      </c>
      <c r="KS260" s="2" t="s">
        <v>142</v>
      </c>
      <c r="KT260" s="2" t="s">
        <v>132</v>
      </c>
      <c r="KU260" s="4"/>
      <c r="KV260" s="8"/>
      <c r="KW260" s="4">
        <v>20</v>
      </c>
      <c r="KX260" s="8">
        <v>963.6</v>
      </c>
      <c r="KY260" s="7">
        <v>-1</v>
      </c>
      <c r="KZ260" s="7">
        <v>-1</v>
      </c>
      <c r="LA260" s="2" t="s">
        <v>140</v>
      </c>
      <c r="LB260" s="2" t="s">
        <v>177</v>
      </c>
      <c r="LC260" s="2" t="s">
        <v>563</v>
      </c>
      <c r="LD260" s="2" t="s">
        <v>3169</v>
      </c>
      <c r="LE260" s="2" t="s">
        <v>142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178</v>
      </c>
      <c r="LN260" s="2" t="s">
        <v>129</v>
      </c>
      <c r="LO260" s="2" t="s">
        <v>132</v>
      </c>
      <c r="LP260" s="2" t="s">
        <v>132</v>
      </c>
      <c r="LQ260" s="2" t="s">
        <v>142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181</v>
      </c>
      <c r="ML260" s="2" t="s">
        <v>129</v>
      </c>
      <c r="MM260" s="2" t="s">
        <v>132</v>
      </c>
      <c r="MN260" s="2" t="s">
        <v>132</v>
      </c>
      <c r="MO260" s="2" t="s">
        <v>142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132</v>
      </c>
      <c r="MX260" s="2" t="s">
        <v>132</v>
      </c>
      <c r="MY260" s="2" t="s">
        <v>132</v>
      </c>
      <c r="MZ260" s="2" t="s">
        <v>132</v>
      </c>
      <c r="NA260" s="2" t="s">
        <v>132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178</v>
      </c>
      <c r="NV260" s="2" t="s">
        <v>129</v>
      </c>
      <c r="NW260" s="2" t="s">
        <v>132</v>
      </c>
      <c r="NX260" s="2" t="s">
        <v>132</v>
      </c>
      <c r="NY260" s="2" t="s">
        <v>142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178</v>
      </c>
      <c r="OH260" s="2" t="s">
        <v>129</v>
      </c>
      <c r="OI260" s="2" t="s">
        <v>132</v>
      </c>
      <c r="OJ260" s="2" t="s">
        <v>132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181</v>
      </c>
      <c r="OT260" s="2" t="s">
        <v>129</v>
      </c>
      <c r="OU260" s="2" t="s">
        <v>132</v>
      </c>
      <c r="OV260" s="2" t="s">
        <v>132</v>
      </c>
      <c r="OW260" s="2" t="s">
        <v>142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178</v>
      </c>
      <c r="PF260" s="2" t="s">
        <v>129</v>
      </c>
      <c r="PG260" s="2" t="s">
        <v>132</v>
      </c>
      <c r="PH260" s="2" t="s">
        <v>132</v>
      </c>
      <c r="PI260" s="2" t="s">
        <v>142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178</v>
      </c>
      <c r="PR260" s="2" t="s">
        <v>166</v>
      </c>
      <c r="PS260" s="2" t="s">
        <v>132</v>
      </c>
      <c r="PT260" s="2" t="s">
        <v>132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182</v>
      </c>
      <c r="QD260" s="2" t="s">
        <v>129</v>
      </c>
      <c r="QE260" s="2" t="s">
        <v>132</v>
      </c>
      <c r="QF260" s="2" t="s">
        <v>132</v>
      </c>
      <c r="QG260" s="2" t="s">
        <v>142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178</v>
      </c>
      <c r="RB260" s="2" t="s">
        <v>166</v>
      </c>
      <c r="RC260" s="2" t="s">
        <v>132</v>
      </c>
      <c r="RD260" s="2" t="s">
        <v>132</v>
      </c>
      <c r="RE260" s="2" t="s">
        <v>142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181</v>
      </c>
      <c r="RN260" s="2" t="s">
        <v>129</v>
      </c>
      <c r="RO260" s="2" t="s">
        <v>132</v>
      </c>
      <c r="RP260" s="2" t="s">
        <v>132</v>
      </c>
      <c r="RQ260" s="2" t="s">
        <v>142</v>
      </c>
      <c r="RR260" s="2" t="s">
        <v>183</v>
      </c>
    </row>
    <row r="261">
      <c r="A261" s="2" t="s">
        <v>3170</v>
      </c>
      <c r="B261" s="2" t="s">
        <v>121</v>
      </c>
      <c r="C261" s="2" t="s">
        <v>3052</v>
      </c>
      <c r="D261" s="2" t="s">
        <v>123</v>
      </c>
      <c r="E261" s="2" t="s">
        <v>124</v>
      </c>
      <c r="F261" s="2" t="s">
        <v>3171</v>
      </c>
      <c r="G261" s="2" t="s">
        <v>3171</v>
      </c>
      <c r="H261" s="2" t="s">
        <v>3171</v>
      </c>
      <c r="I261" s="2" t="s">
        <v>3172</v>
      </c>
      <c r="J261" s="2" t="s">
        <v>127</v>
      </c>
      <c r="K261" s="2" t="s">
        <v>1078</v>
      </c>
      <c r="L261" s="3">
        <v>57.55</v>
      </c>
      <c r="M261" s="3">
        <v>60.43</v>
      </c>
      <c r="N261" s="3">
        <v>119.99</v>
      </c>
      <c r="O261" s="2" t="s">
        <v>421</v>
      </c>
      <c r="P261" s="2" t="s">
        <v>801</v>
      </c>
      <c r="Q261" s="2" t="s">
        <v>131</v>
      </c>
      <c r="R261" s="2" t="s">
        <v>132</v>
      </c>
      <c r="S261" s="2" t="s">
        <v>132</v>
      </c>
      <c r="T261" s="2" t="s">
        <v>132</v>
      </c>
      <c r="U261" s="2" t="s">
        <v>134</v>
      </c>
      <c r="V261" s="2" t="s">
        <v>2667</v>
      </c>
      <c r="W261" s="2" t="s">
        <v>136</v>
      </c>
      <c r="X261" s="2" t="s">
        <v>1079</v>
      </c>
      <c r="Y261" s="2" t="s">
        <v>3163</v>
      </c>
      <c r="Z261" s="4"/>
      <c r="AA261" s="4">
        <f>=ROUNDDOWN({0},0)</f>
      </c>
      <c r="AB261" s="5"/>
      <c r="AC261" s="2" t="s">
        <v>132</v>
      </c>
      <c r="AD261" s="4"/>
      <c r="AE261" s="4"/>
      <c r="AF261" s="6">
        <v>63</v>
      </c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/>
      <c r="AQ261" s="8"/>
      <c r="AR261" s="4">
        <v>70</v>
      </c>
      <c r="AS261" s="8">
        <v>4323.12</v>
      </c>
      <c r="AT261" s="7">
        <v>-1</v>
      </c>
      <c r="AU261" s="7">
        <v>-1</v>
      </c>
      <c r="AV261" s="4"/>
      <c r="AW261" s="8"/>
      <c r="AX261" s="4">
        <v>70</v>
      </c>
      <c r="AY261" s="8">
        <v>4323.12</v>
      </c>
      <c r="AZ261" s="7">
        <v>-1</v>
      </c>
      <c r="BA261" s="7">
        <v>-1</v>
      </c>
      <c r="BB261" s="7"/>
      <c r="BC261" s="4"/>
      <c r="BD261" s="8"/>
      <c r="BE261" s="4">
        <v>70</v>
      </c>
      <c r="BF261" s="8">
        <v>4323.12</v>
      </c>
      <c r="BG261" s="7">
        <v>-1</v>
      </c>
      <c r="BH261" s="7">
        <v>-1</v>
      </c>
      <c r="BI261" s="7"/>
      <c r="BJ261" s="4"/>
      <c r="BK261" s="8"/>
      <c r="BL261" s="2" t="s">
        <v>3173</v>
      </c>
      <c r="BM261" s="7"/>
      <c r="BN261" s="7"/>
      <c r="BO261" s="4"/>
      <c r="BP261" s="8"/>
      <c r="BQ261" s="4">
        <v>5</v>
      </c>
      <c r="BR261" s="8">
        <v>330.9</v>
      </c>
      <c r="BS261" s="7">
        <v>-1</v>
      </c>
      <c r="BT261" s="7">
        <v>-1</v>
      </c>
      <c r="BU261" s="2" t="s">
        <v>140</v>
      </c>
      <c r="BV261" s="2" t="s">
        <v>166</v>
      </c>
      <c r="BW261" s="2" t="s">
        <v>132</v>
      </c>
      <c r="BX261" s="2" t="s">
        <v>132</v>
      </c>
      <c r="BY261" s="2" t="s">
        <v>142</v>
      </c>
      <c r="BZ261" s="2" t="s">
        <v>132</v>
      </c>
      <c r="CA261" s="4"/>
      <c r="CB261" s="8"/>
      <c r="CC261" s="4">
        <v>11</v>
      </c>
      <c r="CD261" s="8">
        <v>620.53</v>
      </c>
      <c r="CE261" s="7">
        <v>-1</v>
      </c>
      <c r="CF261" s="7">
        <v>-1</v>
      </c>
      <c r="CG261" s="2" t="s">
        <v>140</v>
      </c>
      <c r="CH261" s="2" t="s">
        <v>166</v>
      </c>
      <c r="CI261" s="2" t="s">
        <v>1487</v>
      </c>
      <c r="CJ261" s="2" t="s">
        <v>2840</v>
      </c>
      <c r="CK261" s="2" t="s">
        <v>142</v>
      </c>
      <c r="CL261" s="2" t="s">
        <v>132</v>
      </c>
      <c r="CM261" s="4"/>
      <c r="CN261" s="8"/>
      <c r="CO261" s="4">
        <v>12</v>
      </c>
      <c r="CP261" s="8">
        <v>725.16</v>
      </c>
      <c r="CQ261" s="7">
        <v>-1</v>
      </c>
      <c r="CR261" s="7">
        <v>-1</v>
      </c>
      <c r="CS261" s="2" t="s">
        <v>140</v>
      </c>
      <c r="CT261" s="2" t="s">
        <v>166</v>
      </c>
      <c r="CU261" s="2" t="s">
        <v>3165</v>
      </c>
      <c r="CV261" s="2" t="s">
        <v>562</v>
      </c>
      <c r="CW261" s="2" t="s">
        <v>142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140</v>
      </c>
      <c r="DF261" s="2" t="s">
        <v>166</v>
      </c>
      <c r="DG261" s="2" t="s">
        <v>584</v>
      </c>
      <c r="DH261" s="2" t="s">
        <v>445</v>
      </c>
      <c r="DI261" s="2" t="s">
        <v>142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181</v>
      </c>
      <c r="DR261" s="2" t="s">
        <v>166</v>
      </c>
      <c r="DS261" s="2" t="s">
        <v>132</v>
      </c>
      <c r="DT261" s="2" t="s">
        <v>132</v>
      </c>
      <c r="DU261" s="2" t="s">
        <v>142</v>
      </c>
      <c r="DV261" s="2" t="s">
        <v>132</v>
      </c>
      <c r="DW261" s="4"/>
      <c r="DX261" s="8"/>
      <c r="DY261" s="4">
        <v>5</v>
      </c>
      <c r="DZ261" s="8">
        <v>269.5</v>
      </c>
      <c r="EA261" s="7">
        <v>-1</v>
      </c>
      <c r="EB261" s="7">
        <v>-1</v>
      </c>
      <c r="EC261" s="2" t="s">
        <v>140</v>
      </c>
      <c r="ED261" s="2" t="s">
        <v>166</v>
      </c>
      <c r="EE261" s="2" t="s">
        <v>702</v>
      </c>
      <c r="EF261" s="2" t="s">
        <v>3174</v>
      </c>
      <c r="EG261" s="2" t="s">
        <v>142</v>
      </c>
      <c r="EH261" s="2" t="s">
        <v>132</v>
      </c>
      <c r="EI261" s="4"/>
      <c r="EJ261" s="8"/>
      <c r="EK261" s="4">
        <v>8</v>
      </c>
      <c r="EL261" s="8">
        <v>539.04</v>
      </c>
      <c r="EM261" s="7">
        <v>-1</v>
      </c>
      <c r="EN261" s="7">
        <v>-1</v>
      </c>
      <c r="EO261" s="2" t="s">
        <v>140</v>
      </c>
      <c r="EP261" s="2" t="s">
        <v>166</v>
      </c>
      <c r="EQ261" s="2" t="s">
        <v>327</v>
      </c>
      <c r="ER261" s="2" t="s">
        <v>461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181</v>
      </c>
      <c r="FB261" s="2" t="s">
        <v>166</v>
      </c>
      <c r="FC261" s="2" t="s">
        <v>132</v>
      </c>
      <c r="FD261" s="2" t="s">
        <v>132</v>
      </c>
      <c r="FE261" s="2" t="s">
        <v>142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140</v>
      </c>
      <c r="FN261" s="2" t="s">
        <v>166</v>
      </c>
      <c r="FO261" s="2" t="s">
        <v>292</v>
      </c>
      <c r="FP261" s="2" t="s">
        <v>132</v>
      </c>
      <c r="FQ261" s="2" t="s">
        <v>142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181</v>
      </c>
      <c r="FZ261" s="2" t="s">
        <v>166</v>
      </c>
      <c r="GA261" s="2" t="s">
        <v>132</v>
      </c>
      <c r="GB261" s="2" t="s">
        <v>132</v>
      </c>
      <c r="GC261" s="2" t="s">
        <v>142</v>
      </c>
      <c r="GD261" s="2" t="s">
        <v>132</v>
      </c>
      <c r="GE261" s="4"/>
      <c r="GF261" s="8"/>
      <c r="GG261" s="4">
        <v>11</v>
      </c>
      <c r="GH261" s="8">
        <v>697.95</v>
      </c>
      <c r="GI261" s="7">
        <v>-1</v>
      </c>
      <c r="GJ261" s="7">
        <v>-1</v>
      </c>
      <c r="GK261" s="2" t="s">
        <v>140</v>
      </c>
      <c r="GL261" s="2" t="s">
        <v>166</v>
      </c>
      <c r="GM261" s="2" t="s">
        <v>188</v>
      </c>
      <c r="GN261" s="2" t="s">
        <v>161</v>
      </c>
      <c r="GO261" s="2" t="s">
        <v>142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178</v>
      </c>
      <c r="GX261" s="2" t="s">
        <v>166</v>
      </c>
      <c r="GY261" s="2" t="s">
        <v>132</v>
      </c>
      <c r="GZ261" s="2" t="s">
        <v>132</v>
      </c>
      <c r="HA261" s="2" t="s">
        <v>142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181</v>
      </c>
      <c r="HJ261" s="2" t="s">
        <v>166</v>
      </c>
      <c r="HK261" s="2" t="s">
        <v>132</v>
      </c>
      <c r="HL261" s="2" t="s">
        <v>132</v>
      </c>
      <c r="HM261" s="2" t="s">
        <v>142</v>
      </c>
      <c r="HN261" s="2" t="s">
        <v>132</v>
      </c>
      <c r="HO261" s="4"/>
      <c r="HP261" s="8"/>
      <c r="HQ261" s="4">
        <v>6</v>
      </c>
      <c r="HR261" s="8">
        <v>359.28</v>
      </c>
      <c r="HS261" s="7">
        <v>-1</v>
      </c>
      <c r="HT261" s="7">
        <v>-1</v>
      </c>
      <c r="HU261" s="2" t="s">
        <v>140</v>
      </c>
      <c r="HV261" s="2" t="s">
        <v>166</v>
      </c>
      <c r="HW261" s="2" t="s">
        <v>566</v>
      </c>
      <c r="HX261" s="2" t="s">
        <v>560</v>
      </c>
      <c r="HY261" s="2" t="s">
        <v>142</v>
      </c>
      <c r="HZ261" s="2" t="s">
        <v>132</v>
      </c>
      <c r="IA261" s="4"/>
      <c r="IB261" s="8"/>
      <c r="IC261" s="4">
        <v>2</v>
      </c>
      <c r="ID261" s="8">
        <v>120.86</v>
      </c>
      <c r="IE261" s="7">
        <v>-1</v>
      </c>
      <c r="IF261" s="7">
        <v>-1</v>
      </c>
      <c r="IG261" s="2" t="s">
        <v>140</v>
      </c>
      <c r="IH261" s="2" t="s">
        <v>166</v>
      </c>
      <c r="II261" s="2" t="s">
        <v>3081</v>
      </c>
      <c r="IJ261" s="2" t="s">
        <v>605</v>
      </c>
      <c r="IK261" s="2" t="s">
        <v>142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181</v>
      </c>
      <c r="IT261" s="2" t="s">
        <v>166</v>
      </c>
      <c r="IU261" s="2" t="s">
        <v>132</v>
      </c>
      <c r="IV261" s="2" t="s">
        <v>132</v>
      </c>
      <c r="IW261" s="2" t="s">
        <v>142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181</v>
      </c>
      <c r="JF261" s="2" t="s">
        <v>166</v>
      </c>
      <c r="JG261" s="2" t="s">
        <v>132</v>
      </c>
      <c r="JH261" s="2" t="s">
        <v>132</v>
      </c>
      <c r="JI261" s="2" t="s">
        <v>142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140</v>
      </c>
      <c r="JR261" s="2" t="s">
        <v>166</v>
      </c>
      <c r="JS261" s="2" t="s">
        <v>1130</v>
      </c>
      <c r="JT261" s="2" t="s">
        <v>132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140</v>
      </c>
      <c r="KD261" s="2" t="s">
        <v>166</v>
      </c>
      <c r="KE261" s="2" t="s">
        <v>3163</v>
      </c>
      <c r="KF261" s="2" t="s">
        <v>820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181</v>
      </c>
      <c r="KP261" s="2" t="s">
        <v>166</v>
      </c>
      <c r="KQ261" s="2" t="s">
        <v>132</v>
      </c>
      <c r="KR261" s="2" t="s">
        <v>132</v>
      </c>
      <c r="KS261" s="2" t="s">
        <v>142</v>
      </c>
      <c r="KT261" s="2" t="s">
        <v>132</v>
      </c>
      <c r="KU261" s="4"/>
      <c r="KV261" s="8"/>
      <c r="KW261" s="4">
        <v>10</v>
      </c>
      <c r="KX261" s="8">
        <v>659.9</v>
      </c>
      <c r="KY261" s="7">
        <v>-1</v>
      </c>
      <c r="KZ261" s="7">
        <v>-1</v>
      </c>
      <c r="LA261" s="2" t="s">
        <v>140</v>
      </c>
      <c r="LB261" s="2" t="s">
        <v>166</v>
      </c>
      <c r="LC261" s="2" t="s">
        <v>2385</v>
      </c>
      <c r="LD261" s="2" t="s">
        <v>692</v>
      </c>
      <c r="LE261" s="2" t="s">
        <v>142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178</v>
      </c>
      <c r="LN261" s="2" t="s">
        <v>166</v>
      </c>
      <c r="LO261" s="2" t="s">
        <v>132</v>
      </c>
      <c r="LP261" s="2" t="s">
        <v>132</v>
      </c>
      <c r="LQ261" s="2" t="s">
        <v>142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178</v>
      </c>
      <c r="ML261" s="2" t="s">
        <v>166</v>
      </c>
      <c r="MM261" s="2" t="s">
        <v>132</v>
      </c>
      <c r="MN261" s="2" t="s">
        <v>132</v>
      </c>
      <c r="MO261" s="2" t="s">
        <v>142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132</v>
      </c>
      <c r="MX261" s="2" t="s">
        <v>132</v>
      </c>
      <c r="MY261" s="2" t="s">
        <v>132</v>
      </c>
      <c r="MZ261" s="2" t="s">
        <v>132</v>
      </c>
      <c r="NA261" s="2" t="s">
        <v>132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178</v>
      </c>
      <c r="NV261" s="2" t="s">
        <v>166</v>
      </c>
      <c r="NW261" s="2" t="s">
        <v>132</v>
      </c>
      <c r="NX261" s="2" t="s">
        <v>132</v>
      </c>
      <c r="NY261" s="2" t="s">
        <v>142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132</v>
      </c>
      <c r="OH261" s="2" t="s">
        <v>132</v>
      </c>
      <c r="OI261" s="2" t="s">
        <v>132</v>
      </c>
      <c r="OJ261" s="2" t="s">
        <v>132</v>
      </c>
      <c r="OK261" s="2" t="s">
        <v>132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181</v>
      </c>
      <c r="OT261" s="2" t="s">
        <v>166</v>
      </c>
      <c r="OU261" s="2" t="s">
        <v>132</v>
      </c>
      <c r="OV261" s="2" t="s">
        <v>132</v>
      </c>
      <c r="OW261" s="2" t="s">
        <v>142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178</v>
      </c>
      <c r="PF261" s="2" t="s">
        <v>166</v>
      </c>
      <c r="PG261" s="2" t="s">
        <v>132</v>
      </c>
      <c r="PH261" s="2" t="s">
        <v>132</v>
      </c>
      <c r="PI261" s="2" t="s">
        <v>142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178</v>
      </c>
      <c r="PR261" s="2" t="s">
        <v>166</v>
      </c>
      <c r="PS261" s="2" t="s">
        <v>132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178</v>
      </c>
      <c r="RB261" s="2" t="s">
        <v>166</v>
      </c>
      <c r="RC261" s="2" t="s">
        <v>132</v>
      </c>
      <c r="RD261" s="2" t="s">
        <v>132</v>
      </c>
      <c r="RE261" s="2" t="s">
        <v>142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181</v>
      </c>
      <c r="RN261" s="2" t="s">
        <v>166</v>
      </c>
      <c r="RO261" s="2" t="s">
        <v>132</v>
      </c>
      <c r="RP261" s="2" t="s">
        <v>132</v>
      </c>
      <c r="RQ261" s="2" t="s">
        <v>142</v>
      </c>
      <c r="RR261" s="2" t="s">
        <v>132</v>
      </c>
    </row>
    <row r="262">
      <c r="A262" s="2" t="s">
        <v>3175</v>
      </c>
      <c r="B262" s="2" t="s">
        <v>121</v>
      </c>
      <c r="C262" s="2" t="s">
        <v>3052</v>
      </c>
      <c r="D262" s="2" t="s">
        <v>123</v>
      </c>
      <c r="E262" s="2" t="s">
        <v>124</v>
      </c>
      <c r="F262" s="2" t="s">
        <v>3176</v>
      </c>
      <c r="G262" s="2" t="s">
        <v>3176</v>
      </c>
      <c r="H262" s="2" t="s">
        <v>3176</v>
      </c>
      <c r="I262" s="2" t="s">
        <v>3177</v>
      </c>
      <c r="J262" s="2" t="s">
        <v>127</v>
      </c>
      <c r="K262" s="2" t="s">
        <v>313</v>
      </c>
      <c r="L262" s="3">
        <v>32</v>
      </c>
      <c r="M262" s="3">
        <v>33.6</v>
      </c>
      <c r="N262" s="3">
        <v>69.99</v>
      </c>
      <c r="O262" s="2" t="s">
        <v>129</v>
      </c>
      <c r="P262" s="2" t="s">
        <v>1094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468</v>
      </c>
      <c r="V262" s="2" t="s">
        <v>815</v>
      </c>
      <c r="W262" s="2" t="s">
        <v>3178</v>
      </c>
      <c r="X262" s="2" t="s">
        <v>247</v>
      </c>
      <c r="Y262" s="2" t="s">
        <v>180</v>
      </c>
      <c r="Z262" s="4">
        <v>81</v>
      </c>
      <c r="AA262" s="4">
        <f>=ROUNDDOWN(90,0)</f>
      </c>
      <c r="AB262" s="5">
        <v>0.9</v>
      </c>
      <c r="AC262" s="2" t="s">
        <v>132</v>
      </c>
      <c r="AD262" s="4"/>
      <c r="AE262" s="4"/>
      <c r="AF262" s="6">
        <v>65</v>
      </c>
      <c r="AG262" s="6"/>
      <c r="AH262" s="7"/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132</v>
      </c>
      <c r="BD262" s="8" t="s">
        <v>132</v>
      </c>
      <c r="BE262" s="4" t="s">
        <v>132</v>
      </c>
      <c r="BF262" s="8" t="s">
        <v>132</v>
      </c>
      <c r="BG262" s="7" t="s">
        <v>132</v>
      </c>
      <c r="BH262" s="7" t="s">
        <v>132</v>
      </c>
      <c r="BI262" s="7"/>
      <c r="BJ262" s="4"/>
      <c r="BK262" s="8"/>
      <c r="BL262" s="2" t="s">
        <v>132</v>
      </c>
      <c r="BM262" s="7"/>
      <c r="BN262" s="7"/>
      <c r="BO262" s="4"/>
      <c r="BP262" s="8"/>
      <c r="BQ262" s="4"/>
      <c r="BR262" s="8"/>
      <c r="BS262" s="7"/>
      <c r="BT262" s="7"/>
      <c r="BU262" s="2" t="s">
        <v>140</v>
      </c>
      <c r="BV262" s="2" t="s">
        <v>129</v>
      </c>
      <c r="BW262" s="2" t="s">
        <v>132</v>
      </c>
      <c r="BX262" s="2" t="s">
        <v>3179</v>
      </c>
      <c r="BY262" s="2" t="s">
        <v>142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140</v>
      </c>
      <c r="CH262" s="2" t="s">
        <v>129</v>
      </c>
      <c r="CI262" s="2" t="s">
        <v>551</v>
      </c>
      <c r="CJ262" s="2" t="s">
        <v>2083</v>
      </c>
      <c r="CK262" s="2" t="s">
        <v>142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140</v>
      </c>
      <c r="CT262" s="2" t="s">
        <v>129</v>
      </c>
      <c r="CU262" s="2" t="s">
        <v>1096</v>
      </c>
      <c r="CV262" s="2" t="s">
        <v>1755</v>
      </c>
      <c r="CW262" s="2" t="s">
        <v>142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178</v>
      </c>
      <c r="DF262" s="2" t="s">
        <v>129</v>
      </c>
      <c r="DG262" s="2" t="s">
        <v>132</v>
      </c>
      <c r="DH262" s="2" t="s">
        <v>132</v>
      </c>
      <c r="DI262" s="2" t="s">
        <v>142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140</v>
      </c>
      <c r="DR262" s="2" t="s">
        <v>129</v>
      </c>
      <c r="DS262" s="2" t="s">
        <v>216</v>
      </c>
      <c r="DT262" s="2" t="s">
        <v>132</v>
      </c>
      <c r="DU262" s="2" t="s">
        <v>142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140</v>
      </c>
      <c r="ED262" s="2" t="s">
        <v>129</v>
      </c>
      <c r="EE262" s="2" t="s">
        <v>3180</v>
      </c>
      <c r="EF262" s="2" t="s">
        <v>132</v>
      </c>
      <c r="EG262" s="2" t="s">
        <v>142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140</v>
      </c>
      <c r="EP262" s="2" t="s">
        <v>129</v>
      </c>
      <c r="EQ262" s="2" t="s">
        <v>1100</v>
      </c>
      <c r="ER262" s="2" t="s">
        <v>2312</v>
      </c>
      <c r="ES262" s="2" t="s">
        <v>142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159</v>
      </c>
      <c r="FB262" s="2" t="s">
        <v>129</v>
      </c>
      <c r="FC262" s="2" t="s">
        <v>132</v>
      </c>
      <c r="FD262" s="2" t="s">
        <v>132</v>
      </c>
      <c r="FE262" s="2" t="s">
        <v>142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140</v>
      </c>
      <c r="FN262" s="2" t="s">
        <v>129</v>
      </c>
      <c r="FO262" s="2" t="s">
        <v>156</v>
      </c>
      <c r="FP262" s="2" t="s">
        <v>132</v>
      </c>
      <c r="FQ262" s="2" t="s">
        <v>142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181</v>
      </c>
      <c r="FZ262" s="2" t="s">
        <v>129</v>
      </c>
      <c r="GA262" s="2" t="s">
        <v>132</v>
      </c>
      <c r="GB262" s="2" t="s">
        <v>132</v>
      </c>
      <c r="GC262" s="2" t="s">
        <v>142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159</v>
      </c>
      <c r="GL262" s="2" t="s">
        <v>129</v>
      </c>
      <c r="GM262" s="2" t="s">
        <v>132</v>
      </c>
      <c r="GN262" s="2" t="s">
        <v>132</v>
      </c>
      <c r="GO262" s="2" t="s">
        <v>142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178</v>
      </c>
      <c r="GX262" s="2" t="s">
        <v>129</v>
      </c>
      <c r="GY262" s="2" t="s">
        <v>132</v>
      </c>
      <c r="GZ262" s="2" t="s">
        <v>132</v>
      </c>
      <c r="HA262" s="2" t="s">
        <v>142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181</v>
      </c>
      <c r="HJ262" s="2" t="s">
        <v>129</v>
      </c>
      <c r="HK262" s="2" t="s">
        <v>132</v>
      </c>
      <c r="HL262" s="2" t="s">
        <v>132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129</v>
      </c>
      <c r="HW262" s="2" t="s">
        <v>132</v>
      </c>
      <c r="HX262" s="2" t="s">
        <v>132</v>
      </c>
      <c r="HY262" s="2" t="s">
        <v>142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181</v>
      </c>
      <c r="IH262" s="2" t="s">
        <v>129</v>
      </c>
      <c r="II262" s="2" t="s">
        <v>132</v>
      </c>
      <c r="IJ262" s="2" t="s">
        <v>132</v>
      </c>
      <c r="IK262" s="2" t="s">
        <v>142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140</v>
      </c>
      <c r="IT262" s="2" t="s">
        <v>129</v>
      </c>
      <c r="IU262" s="2" t="s">
        <v>1100</v>
      </c>
      <c r="IV262" s="2" t="s">
        <v>132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159</v>
      </c>
      <c r="JF262" s="2" t="s">
        <v>129</v>
      </c>
      <c r="JG262" s="2" t="s">
        <v>132</v>
      </c>
      <c r="JH262" s="2" t="s">
        <v>132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159</v>
      </c>
      <c r="JR262" s="2" t="s">
        <v>129</v>
      </c>
      <c r="JS262" s="2" t="s">
        <v>132</v>
      </c>
      <c r="JT262" s="2" t="s">
        <v>132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129</v>
      </c>
      <c r="KE262" s="2" t="s">
        <v>1096</v>
      </c>
      <c r="KF262" s="2" t="s">
        <v>132</v>
      </c>
      <c r="KG262" s="2" t="s">
        <v>142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181</v>
      </c>
      <c r="KP262" s="2" t="s">
        <v>129</v>
      </c>
      <c r="KQ262" s="2" t="s">
        <v>132</v>
      </c>
      <c r="KR262" s="2" t="s">
        <v>132</v>
      </c>
      <c r="KS262" s="2" t="s">
        <v>142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178</v>
      </c>
      <c r="LN262" s="2" t="s">
        <v>129</v>
      </c>
      <c r="LO262" s="2" t="s">
        <v>132</v>
      </c>
      <c r="LP262" s="2" t="s">
        <v>132</v>
      </c>
      <c r="LQ262" s="2" t="s">
        <v>142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181</v>
      </c>
      <c r="LZ262" s="2" t="s">
        <v>166</v>
      </c>
      <c r="MA262" s="2" t="s">
        <v>132</v>
      </c>
      <c r="MB262" s="2" t="s">
        <v>132</v>
      </c>
      <c r="MC262" s="2" t="s">
        <v>142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181</v>
      </c>
      <c r="ML262" s="2" t="s">
        <v>129</v>
      </c>
      <c r="MM262" s="2" t="s">
        <v>132</v>
      </c>
      <c r="MN262" s="2" t="s">
        <v>132</v>
      </c>
      <c r="MO262" s="2" t="s">
        <v>142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140</v>
      </c>
      <c r="MX262" s="2" t="s">
        <v>129</v>
      </c>
      <c r="MY262" s="2" t="s">
        <v>1096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178</v>
      </c>
      <c r="NJ262" s="2" t="s">
        <v>129</v>
      </c>
      <c r="NK262" s="2" t="s">
        <v>132</v>
      </c>
      <c r="NL262" s="2" t="s">
        <v>132</v>
      </c>
      <c r="NM262" s="2" t="s">
        <v>142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178</v>
      </c>
      <c r="NV262" s="2" t="s">
        <v>129</v>
      </c>
      <c r="NW262" s="2" t="s">
        <v>132</v>
      </c>
      <c r="NX262" s="2" t="s">
        <v>132</v>
      </c>
      <c r="NY262" s="2" t="s">
        <v>142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178</v>
      </c>
      <c r="OH262" s="2" t="s">
        <v>129</v>
      </c>
      <c r="OI262" s="2" t="s">
        <v>132</v>
      </c>
      <c r="OJ262" s="2" t="s">
        <v>132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178</v>
      </c>
      <c r="PF262" s="2" t="s">
        <v>129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178</v>
      </c>
      <c r="PR262" s="2" t="s">
        <v>129</v>
      </c>
      <c r="PS262" s="2" t="s">
        <v>132</v>
      </c>
      <c r="PT262" s="2" t="s">
        <v>132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178</v>
      </c>
      <c r="QD262" s="2" t="s">
        <v>129</v>
      </c>
      <c r="QE262" s="2" t="s">
        <v>132</v>
      </c>
      <c r="QF262" s="2" t="s">
        <v>132</v>
      </c>
      <c r="QG262" s="2" t="s">
        <v>142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178</v>
      </c>
      <c r="QP262" s="2" t="s">
        <v>129</v>
      </c>
      <c r="QQ262" s="2" t="s">
        <v>132</v>
      </c>
      <c r="QR262" s="2" t="s">
        <v>132</v>
      </c>
      <c r="QS262" s="2" t="s">
        <v>142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181</v>
      </c>
      <c r="RN262" s="2" t="s">
        <v>129</v>
      </c>
      <c r="RO262" s="2" t="s">
        <v>132</v>
      </c>
      <c r="RP262" s="2" t="s">
        <v>132</v>
      </c>
      <c r="RQ262" s="2" t="s">
        <v>142</v>
      </c>
      <c r="RR262" s="2" t="s">
        <v>132</v>
      </c>
    </row>
    <row r="263">
      <c r="A263" s="2" t="s">
        <v>3181</v>
      </c>
      <c r="B263" s="2" t="s">
        <v>121</v>
      </c>
      <c r="C263" s="2" t="s">
        <v>3052</v>
      </c>
      <c r="D263" s="2" t="s">
        <v>123</v>
      </c>
      <c r="E263" s="2" t="s">
        <v>124</v>
      </c>
      <c r="F263" s="2" t="s">
        <v>3176</v>
      </c>
      <c r="G263" s="2" t="s">
        <v>3176</v>
      </c>
      <c r="H263" s="2" t="s">
        <v>3176</v>
      </c>
      <c r="I263" s="2" t="s">
        <v>3182</v>
      </c>
      <c r="J263" s="2" t="s">
        <v>127</v>
      </c>
      <c r="K263" s="2" t="s">
        <v>840</v>
      </c>
      <c r="L263" s="3">
        <v>32</v>
      </c>
      <c r="M263" s="3">
        <v>33.6</v>
      </c>
      <c r="N263" s="3">
        <v>69.99</v>
      </c>
      <c r="O263" s="2" t="s">
        <v>129</v>
      </c>
      <c r="P263" s="2" t="s">
        <v>1094</v>
      </c>
      <c r="Q263" s="2" t="s">
        <v>131</v>
      </c>
      <c r="R263" s="2" t="s">
        <v>132</v>
      </c>
      <c r="S263" s="2" t="s">
        <v>132</v>
      </c>
      <c r="T263" s="2" t="s">
        <v>132</v>
      </c>
      <c r="U263" s="2" t="s">
        <v>468</v>
      </c>
      <c r="V263" s="2" t="s">
        <v>815</v>
      </c>
      <c r="W263" s="2" t="s">
        <v>3178</v>
      </c>
      <c r="X263" s="2" t="s">
        <v>247</v>
      </c>
      <c r="Y263" s="2" t="s">
        <v>180</v>
      </c>
      <c r="Z263" s="4">
        <v>59</v>
      </c>
      <c r="AA263" s="4">
        <f>=ROUNDDOWN(14.75,0)</f>
      </c>
      <c r="AB263" s="5">
        <v>4</v>
      </c>
      <c r="AC263" s="2" t="s">
        <v>368</v>
      </c>
      <c r="AD263" s="4">
        <v>100</v>
      </c>
      <c r="AE263" s="4">
        <v>100</v>
      </c>
      <c r="AF263" s="6">
        <v>65</v>
      </c>
      <c r="AG263" s="6"/>
      <c r="AH263" s="7"/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132</v>
      </c>
      <c r="BD263" s="8" t="s">
        <v>132</v>
      </c>
      <c r="BE263" s="4" t="s">
        <v>132</v>
      </c>
      <c r="BF263" s="8" t="s">
        <v>132</v>
      </c>
      <c r="BG263" s="7" t="s">
        <v>132</v>
      </c>
      <c r="BH263" s="7" t="s">
        <v>132</v>
      </c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140</v>
      </c>
      <c r="BV263" s="2" t="s">
        <v>129</v>
      </c>
      <c r="BW263" s="2" t="s">
        <v>132</v>
      </c>
      <c r="BX263" s="2" t="s">
        <v>1618</v>
      </c>
      <c r="BY263" s="2" t="s">
        <v>142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129</v>
      </c>
      <c r="CI263" s="2" t="s">
        <v>551</v>
      </c>
      <c r="CJ263" s="2" t="s">
        <v>1613</v>
      </c>
      <c r="CK263" s="2" t="s">
        <v>142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140</v>
      </c>
      <c r="CT263" s="2" t="s">
        <v>129</v>
      </c>
      <c r="CU263" s="2" t="s">
        <v>1096</v>
      </c>
      <c r="CV263" s="2" t="s">
        <v>2697</v>
      </c>
      <c r="CW263" s="2" t="s">
        <v>142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178</v>
      </c>
      <c r="DF263" s="2" t="s">
        <v>129</v>
      </c>
      <c r="DG263" s="2" t="s">
        <v>132</v>
      </c>
      <c r="DH263" s="2" t="s">
        <v>132</v>
      </c>
      <c r="DI263" s="2" t="s">
        <v>142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140</v>
      </c>
      <c r="DR263" s="2" t="s">
        <v>129</v>
      </c>
      <c r="DS263" s="2" t="s">
        <v>216</v>
      </c>
      <c r="DT263" s="2" t="s">
        <v>132</v>
      </c>
      <c r="DU263" s="2" t="s">
        <v>142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129</v>
      </c>
      <c r="EE263" s="2" t="s">
        <v>3180</v>
      </c>
      <c r="EF263" s="2" t="s">
        <v>132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129</v>
      </c>
      <c r="EQ263" s="2" t="s">
        <v>1100</v>
      </c>
      <c r="ER263" s="2" t="s">
        <v>2312</v>
      </c>
      <c r="ES263" s="2" t="s">
        <v>142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159</v>
      </c>
      <c r="FB263" s="2" t="s">
        <v>129</v>
      </c>
      <c r="FC263" s="2" t="s">
        <v>132</v>
      </c>
      <c r="FD263" s="2" t="s">
        <v>132</v>
      </c>
      <c r="FE263" s="2" t="s">
        <v>142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140</v>
      </c>
      <c r="FN263" s="2" t="s">
        <v>129</v>
      </c>
      <c r="FO263" s="2" t="s">
        <v>156</v>
      </c>
      <c r="FP263" s="2" t="s">
        <v>132</v>
      </c>
      <c r="FQ263" s="2" t="s">
        <v>142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181</v>
      </c>
      <c r="FZ263" s="2" t="s">
        <v>129</v>
      </c>
      <c r="GA263" s="2" t="s">
        <v>132</v>
      </c>
      <c r="GB263" s="2" t="s">
        <v>132</v>
      </c>
      <c r="GC263" s="2" t="s">
        <v>142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159</v>
      </c>
      <c r="GL263" s="2" t="s">
        <v>129</v>
      </c>
      <c r="GM263" s="2" t="s">
        <v>132</v>
      </c>
      <c r="GN263" s="2" t="s">
        <v>132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178</v>
      </c>
      <c r="GX263" s="2" t="s">
        <v>129</v>
      </c>
      <c r="GY263" s="2" t="s">
        <v>132</v>
      </c>
      <c r="GZ263" s="2" t="s">
        <v>132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181</v>
      </c>
      <c r="HJ263" s="2" t="s">
        <v>129</v>
      </c>
      <c r="HK263" s="2" t="s">
        <v>132</v>
      </c>
      <c r="HL263" s="2" t="s">
        <v>132</v>
      </c>
      <c r="HM263" s="2" t="s">
        <v>142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129</v>
      </c>
      <c r="HW263" s="2" t="s">
        <v>132</v>
      </c>
      <c r="HX263" s="2" t="s">
        <v>132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181</v>
      </c>
      <c r="IH263" s="2" t="s">
        <v>129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140</v>
      </c>
      <c r="IT263" s="2" t="s">
        <v>129</v>
      </c>
      <c r="IU263" s="2" t="s">
        <v>1100</v>
      </c>
      <c r="IV263" s="2" t="s">
        <v>132</v>
      </c>
      <c r="IW263" s="2" t="s">
        <v>142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159</v>
      </c>
      <c r="JF263" s="2" t="s">
        <v>129</v>
      </c>
      <c r="JG263" s="2" t="s">
        <v>132</v>
      </c>
      <c r="JH263" s="2" t="s">
        <v>132</v>
      </c>
      <c r="JI263" s="2" t="s">
        <v>142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159</v>
      </c>
      <c r="JR263" s="2" t="s">
        <v>129</v>
      </c>
      <c r="JS263" s="2" t="s">
        <v>132</v>
      </c>
      <c r="JT263" s="2" t="s">
        <v>132</v>
      </c>
      <c r="JU263" s="2" t="s">
        <v>142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140</v>
      </c>
      <c r="KD263" s="2" t="s">
        <v>129</v>
      </c>
      <c r="KE263" s="2" t="s">
        <v>1096</v>
      </c>
      <c r="KF263" s="2" t="s">
        <v>132</v>
      </c>
      <c r="KG263" s="2" t="s">
        <v>142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181</v>
      </c>
      <c r="KP263" s="2" t="s">
        <v>129</v>
      </c>
      <c r="KQ263" s="2" t="s">
        <v>132</v>
      </c>
      <c r="KR263" s="2" t="s">
        <v>132</v>
      </c>
      <c r="KS263" s="2" t="s">
        <v>142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178</v>
      </c>
      <c r="LN263" s="2" t="s">
        <v>129</v>
      </c>
      <c r="LO263" s="2" t="s">
        <v>132</v>
      </c>
      <c r="LP263" s="2" t="s">
        <v>132</v>
      </c>
      <c r="LQ263" s="2" t="s">
        <v>142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181</v>
      </c>
      <c r="LZ263" s="2" t="s">
        <v>166</v>
      </c>
      <c r="MA263" s="2" t="s">
        <v>132</v>
      </c>
      <c r="MB263" s="2" t="s">
        <v>132</v>
      </c>
      <c r="MC263" s="2" t="s">
        <v>142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181</v>
      </c>
      <c r="ML263" s="2" t="s">
        <v>129</v>
      </c>
      <c r="MM263" s="2" t="s">
        <v>132</v>
      </c>
      <c r="MN263" s="2" t="s">
        <v>132</v>
      </c>
      <c r="MO263" s="2" t="s">
        <v>142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140</v>
      </c>
      <c r="MX263" s="2" t="s">
        <v>129</v>
      </c>
      <c r="MY263" s="2" t="s">
        <v>1096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178</v>
      </c>
      <c r="NJ263" s="2" t="s">
        <v>129</v>
      </c>
      <c r="NK263" s="2" t="s">
        <v>132</v>
      </c>
      <c r="NL263" s="2" t="s">
        <v>132</v>
      </c>
      <c r="NM263" s="2" t="s">
        <v>142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178</v>
      </c>
      <c r="NV263" s="2" t="s">
        <v>129</v>
      </c>
      <c r="NW263" s="2" t="s">
        <v>132</v>
      </c>
      <c r="NX263" s="2" t="s">
        <v>132</v>
      </c>
      <c r="NY263" s="2" t="s">
        <v>142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178</v>
      </c>
      <c r="OH263" s="2" t="s">
        <v>129</v>
      </c>
      <c r="OI263" s="2" t="s">
        <v>132</v>
      </c>
      <c r="OJ263" s="2" t="s">
        <v>132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178</v>
      </c>
      <c r="PF263" s="2" t="s">
        <v>129</v>
      </c>
      <c r="PG263" s="2" t="s">
        <v>132</v>
      </c>
      <c r="PH263" s="2" t="s">
        <v>132</v>
      </c>
      <c r="PI263" s="2" t="s">
        <v>142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178</v>
      </c>
      <c r="PR263" s="2" t="s">
        <v>129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178</v>
      </c>
      <c r="QD263" s="2" t="s">
        <v>129</v>
      </c>
      <c r="QE263" s="2" t="s">
        <v>132</v>
      </c>
      <c r="QF263" s="2" t="s">
        <v>132</v>
      </c>
      <c r="QG263" s="2" t="s">
        <v>142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178</v>
      </c>
      <c r="QP263" s="2" t="s">
        <v>129</v>
      </c>
      <c r="QQ263" s="2" t="s">
        <v>132</v>
      </c>
      <c r="QR263" s="2" t="s">
        <v>132</v>
      </c>
      <c r="QS263" s="2" t="s">
        <v>142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132</v>
      </c>
      <c r="RB263" s="2" t="s">
        <v>132</v>
      </c>
      <c r="RC263" s="2" t="s">
        <v>132</v>
      </c>
      <c r="RD263" s="2" t="s">
        <v>132</v>
      </c>
      <c r="RE263" s="2" t="s">
        <v>132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181</v>
      </c>
      <c r="RN263" s="2" t="s">
        <v>129</v>
      </c>
      <c r="RO263" s="2" t="s">
        <v>132</v>
      </c>
      <c r="RP263" s="2" t="s">
        <v>132</v>
      </c>
      <c r="RQ263" s="2" t="s">
        <v>142</v>
      </c>
      <c r="RR263" s="2" t="s">
        <v>132</v>
      </c>
    </row>
    <row r="264">
      <c r="A264" s="2" t="s">
        <v>3183</v>
      </c>
      <c r="B264" s="2" t="s">
        <v>121</v>
      </c>
      <c r="C264" s="2" t="s">
        <v>3052</v>
      </c>
      <c r="D264" s="2" t="s">
        <v>123</v>
      </c>
      <c r="E264" s="2" t="s">
        <v>837</v>
      </c>
      <c r="F264" s="2" t="s">
        <v>3184</v>
      </c>
      <c r="G264" s="2" t="s">
        <v>3184</v>
      </c>
      <c r="H264" s="2" t="s">
        <v>3184</v>
      </c>
      <c r="I264" s="2" t="s">
        <v>3185</v>
      </c>
      <c r="J264" s="2" t="s">
        <v>127</v>
      </c>
      <c r="K264" s="2" t="s">
        <v>313</v>
      </c>
      <c r="L264" s="3">
        <v>38.46</v>
      </c>
      <c r="M264" s="3">
        <v>40.38</v>
      </c>
      <c r="N264" s="3">
        <v>84.99</v>
      </c>
      <c r="O264" s="2" t="s">
        <v>129</v>
      </c>
      <c r="P264" s="2" t="s">
        <v>130</v>
      </c>
      <c r="Q264" s="2" t="s">
        <v>131</v>
      </c>
      <c r="R264" s="2" t="s">
        <v>132</v>
      </c>
      <c r="S264" s="2" t="s">
        <v>3186</v>
      </c>
      <c r="T264" s="2" t="s">
        <v>132</v>
      </c>
      <c r="U264" s="2" t="s">
        <v>468</v>
      </c>
      <c r="V264" s="2" t="s">
        <v>815</v>
      </c>
      <c r="W264" s="2" t="s">
        <v>247</v>
      </c>
      <c r="X264" s="2" t="s">
        <v>3067</v>
      </c>
      <c r="Y264" s="2" t="s">
        <v>351</v>
      </c>
      <c r="Z264" s="4">
        <v>120</v>
      </c>
      <c r="AA264" s="4">
        <f>=ROUNDDOWN(4.13793103448276,0)</f>
      </c>
      <c r="AB264" s="5">
        <v>29</v>
      </c>
      <c r="AC264" s="2" t="s">
        <v>138</v>
      </c>
      <c r="AD264" s="4">
        <v>120</v>
      </c>
      <c r="AE264" s="4">
        <v>720</v>
      </c>
      <c r="AF264" s="6">
        <v>65</v>
      </c>
      <c r="AG264" s="6"/>
      <c r="AH264" s="7">
        <v>0.6822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>
        <v>651</v>
      </c>
      <c r="AQ264" s="8">
        <v>32404.65</v>
      </c>
      <c r="AR264" s="4">
        <v>373</v>
      </c>
      <c r="AS264" s="8">
        <v>20245.42</v>
      </c>
      <c r="AT264" s="7">
        <v>0.7453</v>
      </c>
      <c r="AU264" s="7">
        <v>0.6006</v>
      </c>
      <c r="AV264" s="4">
        <v>651</v>
      </c>
      <c r="AW264" s="8">
        <v>32404.65</v>
      </c>
      <c r="AX264" s="4">
        <v>373</v>
      </c>
      <c r="AY264" s="8">
        <v>20245.42</v>
      </c>
      <c r="AZ264" s="7">
        <v>0.7453</v>
      </c>
      <c r="BA264" s="7">
        <v>0.6006</v>
      </c>
      <c r="BB264" s="7">
        <v>1</v>
      </c>
      <c r="BC264" s="4">
        <v>651</v>
      </c>
      <c r="BD264" s="8">
        <v>32404.65</v>
      </c>
      <c r="BE264" s="4">
        <v>373</v>
      </c>
      <c r="BF264" s="8">
        <v>20245.42</v>
      </c>
      <c r="BG264" s="7">
        <v>0.7453</v>
      </c>
      <c r="BH264" s="7">
        <v>0.6006</v>
      </c>
      <c r="BI264" s="7">
        <v>1</v>
      </c>
      <c r="BJ264" s="4">
        <v>651</v>
      </c>
      <c r="BK264" s="8">
        <v>32404.65</v>
      </c>
      <c r="BL264" s="2" t="s">
        <v>3187</v>
      </c>
      <c r="BM264" s="7">
        <v>1</v>
      </c>
      <c r="BN264" s="7">
        <v>1</v>
      </c>
      <c r="BO264" s="4">
        <v>212</v>
      </c>
      <c r="BP264" s="8">
        <v>12257.84</v>
      </c>
      <c r="BQ264" s="4">
        <v>83</v>
      </c>
      <c r="BR264" s="8">
        <v>4799.06</v>
      </c>
      <c r="BS264" s="7">
        <v>1.5542</v>
      </c>
      <c r="BT264" s="7">
        <v>1.5542</v>
      </c>
      <c r="BU264" s="2" t="s">
        <v>140</v>
      </c>
      <c r="BV264" s="2" t="s">
        <v>129</v>
      </c>
      <c r="BW264" s="2" t="s">
        <v>132</v>
      </c>
      <c r="BX264" s="2" t="s">
        <v>2440</v>
      </c>
      <c r="BY264" s="2" t="s">
        <v>142</v>
      </c>
      <c r="BZ264" s="2" t="s">
        <v>132</v>
      </c>
      <c r="CA264" s="4">
        <v>164</v>
      </c>
      <c r="CB264" s="8">
        <v>6448.31</v>
      </c>
      <c r="CC264" s="4">
        <v>124</v>
      </c>
      <c r="CD264" s="8">
        <v>6293.06</v>
      </c>
      <c r="CE264" s="7">
        <v>0.3226</v>
      </c>
      <c r="CF264" s="7">
        <v>0.0247</v>
      </c>
      <c r="CG264" s="2" t="s">
        <v>140</v>
      </c>
      <c r="CH264" s="2" t="s">
        <v>129</v>
      </c>
      <c r="CI264" s="2" t="s">
        <v>608</v>
      </c>
      <c r="CJ264" s="2" t="s">
        <v>500</v>
      </c>
      <c r="CK264" s="2" t="s">
        <v>142</v>
      </c>
      <c r="CL264" s="2" t="s">
        <v>132</v>
      </c>
      <c r="CM264" s="4">
        <v>128</v>
      </c>
      <c r="CN264" s="8">
        <v>6012.98</v>
      </c>
      <c r="CO264" s="4">
        <v>86</v>
      </c>
      <c r="CP264" s="8">
        <v>4608.02</v>
      </c>
      <c r="CQ264" s="7">
        <v>0.4884</v>
      </c>
      <c r="CR264" s="7">
        <v>0.3049</v>
      </c>
      <c r="CS264" s="2" t="s">
        <v>140</v>
      </c>
      <c r="CT264" s="2" t="s">
        <v>129</v>
      </c>
      <c r="CU264" s="2" t="s">
        <v>351</v>
      </c>
      <c r="CV264" s="2" t="s">
        <v>610</v>
      </c>
      <c r="CW264" s="2" t="s">
        <v>142</v>
      </c>
      <c r="CX264" s="2" t="s">
        <v>132</v>
      </c>
      <c r="CY264" s="4">
        <v>37</v>
      </c>
      <c r="CZ264" s="8">
        <v>1873.63</v>
      </c>
      <c r="DA264" s="4">
        <v>35</v>
      </c>
      <c r="DB264" s="8">
        <v>1940.05</v>
      </c>
      <c r="DC264" s="7">
        <v>0.0571</v>
      </c>
      <c r="DD264" s="7">
        <v>-0.0342</v>
      </c>
      <c r="DE264" s="2" t="s">
        <v>140</v>
      </c>
      <c r="DF264" s="2" t="s">
        <v>129</v>
      </c>
      <c r="DG264" s="2" t="s">
        <v>608</v>
      </c>
      <c r="DH264" s="2" t="s">
        <v>569</v>
      </c>
      <c r="DI264" s="2" t="s">
        <v>142</v>
      </c>
      <c r="DJ264" s="2" t="s">
        <v>132</v>
      </c>
      <c r="DK264" s="4">
        <v>14</v>
      </c>
      <c r="DL264" s="8">
        <v>700</v>
      </c>
      <c r="DM264" s="4"/>
      <c r="DN264" s="8"/>
      <c r="DO264" s="7"/>
      <c r="DP264" s="7"/>
      <c r="DQ264" s="2" t="s">
        <v>140</v>
      </c>
      <c r="DR264" s="2" t="s">
        <v>129</v>
      </c>
      <c r="DS264" s="2" t="s">
        <v>1789</v>
      </c>
      <c r="DT264" s="2" t="s">
        <v>761</v>
      </c>
      <c r="DU264" s="2" t="s">
        <v>142</v>
      </c>
      <c r="DV264" s="2" t="s">
        <v>132</v>
      </c>
      <c r="DW264" s="4">
        <v>7</v>
      </c>
      <c r="DX264" s="8">
        <v>406.49</v>
      </c>
      <c r="DY264" s="4">
        <v>31</v>
      </c>
      <c r="DZ264" s="8">
        <v>1800.17</v>
      </c>
      <c r="EA264" s="7">
        <v>-0.7742</v>
      </c>
      <c r="EB264" s="7">
        <v>-0.7742</v>
      </c>
      <c r="EC264" s="2" t="s">
        <v>140</v>
      </c>
      <c r="ED264" s="2" t="s">
        <v>129</v>
      </c>
      <c r="EE264" s="2" t="s">
        <v>608</v>
      </c>
      <c r="EF264" s="2" t="s">
        <v>196</v>
      </c>
      <c r="EG264" s="2" t="s">
        <v>142</v>
      </c>
      <c r="EH264" s="2" t="s">
        <v>132</v>
      </c>
      <c r="EI264" s="4">
        <v>34</v>
      </c>
      <c r="EJ264" s="8">
        <v>1974.38</v>
      </c>
      <c r="EK264" s="4">
        <v>9</v>
      </c>
      <c r="EL264" s="8">
        <v>522.63</v>
      </c>
      <c r="EM264" s="7">
        <v>2.7778</v>
      </c>
      <c r="EN264" s="7">
        <v>2.7778</v>
      </c>
      <c r="EO264" s="2" t="s">
        <v>140</v>
      </c>
      <c r="EP264" s="2" t="s">
        <v>129</v>
      </c>
      <c r="EQ264" s="2" t="s">
        <v>827</v>
      </c>
      <c r="ER264" s="2" t="s">
        <v>3188</v>
      </c>
      <c r="ES264" s="2" t="s">
        <v>142</v>
      </c>
      <c r="ET264" s="2" t="s">
        <v>132</v>
      </c>
      <c r="EU264" s="4">
        <v>22</v>
      </c>
      <c r="EV264" s="8">
        <v>1097.58</v>
      </c>
      <c r="EW264" s="4"/>
      <c r="EX264" s="8"/>
      <c r="EY264" s="7"/>
      <c r="EZ264" s="7"/>
      <c r="FA264" s="2" t="s">
        <v>140</v>
      </c>
      <c r="FB264" s="2" t="s">
        <v>129</v>
      </c>
      <c r="FC264" s="2" t="s">
        <v>1789</v>
      </c>
      <c r="FD264" s="2" t="s">
        <v>3072</v>
      </c>
      <c r="FE264" s="2" t="s">
        <v>142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140</v>
      </c>
      <c r="FN264" s="2" t="s">
        <v>129</v>
      </c>
      <c r="FO264" s="2" t="s">
        <v>156</v>
      </c>
      <c r="FP264" s="2" t="s">
        <v>132</v>
      </c>
      <c r="FQ264" s="2" t="s">
        <v>142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181</v>
      </c>
      <c r="FZ264" s="2" t="s">
        <v>129</v>
      </c>
      <c r="GA264" s="2" t="s">
        <v>132</v>
      </c>
      <c r="GB264" s="2" t="s">
        <v>132</v>
      </c>
      <c r="GC264" s="2" t="s">
        <v>142</v>
      </c>
      <c r="GD264" s="2" t="s">
        <v>132</v>
      </c>
      <c r="GE264" s="4">
        <v>24</v>
      </c>
      <c r="GF264" s="8">
        <v>1175.06</v>
      </c>
      <c r="GG264" s="4">
        <v>3</v>
      </c>
      <c r="GH264" s="8">
        <v>166.29</v>
      </c>
      <c r="GI264" s="7">
        <v>7</v>
      </c>
      <c r="GJ264" s="7">
        <v>6.0663</v>
      </c>
      <c r="GK264" s="2" t="s">
        <v>140</v>
      </c>
      <c r="GL264" s="2" t="s">
        <v>129</v>
      </c>
      <c r="GM264" s="2" t="s">
        <v>827</v>
      </c>
      <c r="GN264" s="2" t="s">
        <v>3189</v>
      </c>
      <c r="GO264" s="2" t="s">
        <v>142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140</v>
      </c>
      <c r="GX264" s="2" t="s">
        <v>129</v>
      </c>
      <c r="GY264" s="2" t="s">
        <v>162</v>
      </c>
      <c r="GZ264" s="2" t="s">
        <v>132</v>
      </c>
      <c r="HA264" s="2" t="s">
        <v>142</v>
      </c>
      <c r="HB264" s="2" t="s">
        <v>132</v>
      </c>
      <c r="HC264" s="4">
        <v>1</v>
      </c>
      <c r="HD264" s="8">
        <v>49.89</v>
      </c>
      <c r="HE264" s="4"/>
      <c r="HF264" s="8"/>
      <c r="HG264" s="7"/>
      <c r="HH264" s="7"/>
      <c r="HI264" s="2" t="s">
        <v>140</v>
      </c>
      <c r="HJ264" s="2" t="s">
        <v>129</v>
      </c>
      <c r="HK264" s="2" t="s">
        <v>382</v>
      </c>
      <c r="HL264" s="2" t="s">
        <v>3190</v>
      </c>
      <c r="HM264" s="2" t="s">
        <v>142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165</v>
      </c>
      <c r="HV264" s="2" t="s">
        <v>129</v>
      </c>
      <c r="HW264" s="2" t="s">
        <v>132</v>
      </c>
      <c r="HX264" s="2" t="s">
        <v>132</v>
      </c>
      <c r="HY264" s="2" t="s">
        <v>142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181</v>
      </c>
      <c r="IH264" s="2" t="s">
        <v>129</v>
      </c>
      <c r="II264" s="2" t="s">
        <v>132</v>
      </c>
      <c r="IJ264" s="2" t="s">
        <v>132</v>
      </c>
      <c r="IK264" s="2" t="s">
        <v>142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140</v>
      </c>
      <c r="IT264" s="2" t="s">
        <v>129</v>
      </c>
      <c r="IU264" s="2" t="s">
        <v>3191</v>
      </c>
      <c r="IV264" s="2" t="s">
        <v>1505</v>
      </c>
      <c r="IW264" s="2" t="s">
        <v>142</v>
      </c>
      <c r="IX264" s="2" t="s">
        <v>132</v>
      </c>
      <c r="IY264" s="4">
        <v>6</v>
      </c>
      <c r="IZ264" s="8">
        <v>313.56</v>
      </c>
      <c r="JA264" s="4"/>
      <c r="JB264" s="8"/>
      <c r="JC264" s="7"/>
      <c r="JD264" s="7"/>
      <c r="JE264" s="2" t="s">
        <v>140</v>
      </c>
      <c r="JF264" s="2" t="s">
        <v>129</v>
      </c>
      <c r="JG264" s="2" t="s">
        <v>2212</v>
      </c>
      <c r="JH264" s="2" t="s">
        <v>1888</v>
      </c>
      <c r="JI264" s="2" t="s">
        <v>142</v>
      </c>
      <c r="JJ264" s="2" t="s">
        <v>132</v>
      </c>
      <c r="JK264" s="4">
        <v>2</v>
      </c>
      <c r="JL264" s="8">
        <v>94.93</v>
      </c>
      <c r="JM264" s="4"/>
      <c r="JN264" s="8"/>
      <c r="JO264" s="7"/>
      <c r="JP264" s="7"/>
      <c r="JQ264" s="2" t="s">
        <v>140</v>
      </c>
      <c r="JR264" s="2" t="s">
        <v>129</v>
      </c>
      <c r="JS264" s="2" t="s">
        <v>766</v>
      </c>
      <c r="JT264" s="2" t="s">
        <v>3072</v>
      </c>
      <c r="JU264" s="2" t="s">
        <v>142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140</v>
      </c>
      <c r="KD264" s="2" t="s">
        <v>129</v>
      </c>
      <c r="KE264" s="2" t="s">
        <v>608</v>
      </c>
      <c r="KF264" s="2" t="s">
        <v>132</v>
      </c>
      <c r="KG264" s="2" t="s">
        <v>142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181</v>
      </c>
      <c r="KP264" s="2" t="s">
        <v>129</v>
      </c>
      <c r="KQ264" s="2" t="s">
        <v>132</v>
      </c>
      <c r="KR264" s="2" t="s">
        <v>132</v>
      </c>
      <c r="KS264" s="2" t="s">
        <v>142</v>
      </c>
      <c r="KT264" s="2" t="s">
        <v>132</v>
      </c>
      <c r="KU264" s="4"/>
      <c r="KV264" s="8"/>
      <c r="KW264" s="4">
        <v>2</v>
      </c>
      <c r="KX264" s="8">
        <v>116.14</v>
      </c>
      <c r="KY264" s="7">
        <v>-1</v>
      </c>
      <c r="KZ264" s="7">
        <v>-1</v>
      </c>
      <c r="LA264" s="2" t="s">
        <v>140</v>
      </c>
      <c r="LB264" s="2" t="s">
        <v>177</v>
      </c>
      <c r="LC264" s="2" t="s">
        <v>608</v>
      </c>
      <c r="LD264" s="2" t="s">
        <v>335</v>
      </c>
      <c r="LE264" s="2" t="s">
        <v>142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178</v>
      </c>
      <c r="LN264" s="2" t="s">
        <v>129</v>
      </c>
      <c r="LO264" s="2" t="s">
        <v>132</v>
      </c>
      <c r="LP264" s="2" t="s">
        <v>132</v>
      </c>
      <c r="LQ264" s="2" t="s">
        <v>142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181</v>
      </c>
      <c r="LZ264" s="2" t="s">
        <v>166</v>
      </c>
      <c r="MA264" s="2" t="s">
        <v>132</v>
      </c>
      <c r="MB264" s="2" t="s">
        <v>132</v>
      </c>
      <c r="MC264" s="2" t="s">
        <v>142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181</v>
      </c>
      <c r="ML264" s="2" t="s">
        <v>129</v>
      </c>
      <c r="MM264" s="2" t="s">
        <v>132</v>
      </c>
      <c r="MN264" s="2" t="s">
        <v>132</v>
      </c>
      <c r="MO264" s="2" t="s">
        <v>142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132</v>
      </c>
      <c r="MX264" s="2" t="s">
        <v>132</v>
      </c>
      <c r="MY264" s="2" t="s">
        <v>132</v>
      </c>
      <c r="MZ264" s="2" t="s">
        <v>132</v>
      </c>
      <c r="NA264" s="2" t="s">
        <v>132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178</v>
      </c>
      <c r="NV264" s="2" t="s">
        <v>129</v>
      </c>
      <c r="NW264" s="2" t="s">
        <v>132</v>
      </c>
      <c r="NX264" s="2" t="s">
        <v>132</v>
      </c>
      <c r="NY264" s="2" t="s">
        <v>142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178</v>
      </c>
      <c r="OH264" s="2" t="s">
        <v>129</v>
      </c>
      <c r="OI264" s="2" t="s">
        <v>132</v>
      </c>
      <c r="OJ264" s="2" t="s">
        <v>132</v>
      </c>
      <c r="OK264" s="2" t="s">
        <v>142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181</v>
      </c>
      <c r="OT264" s="2" t="s">
        <v>129</v>
      </c>
      <c r="OU264" s="2" t="s">
        <v>132</v>
      </c>
      <c r="OV264" s="2" t="s">
        <v>132</v>
      </c>
      <c r="OW264" s="2" t="s">
        <v>142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178</v>
      </c>
      <c r="PF264" s="2" t="s">
        <v>129</v>
      </c>
      <c r="PG264" s="2" t="s">
        <v>132</v>
      </c>
      <c r="PH264" s="2" t="s">
        <v>132</v>
      </c>
      <c r="PI264" s="2" t="s">
        <v>142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178</v>
      </c>
      <c r="PR264" s="2" t="s">
        <v>166</v>
      </c>
      <c r="PS264" s="2" t="s">
        <v>132</v>
      </c>
      <c r="PT264" s="2" t="s">
        <v>132</v>
      </c>
      <c r="PU264" s="2" t="s">
        <v>142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182</v>
      </c>
      <c r="QD264" s="2" t="s">
        <v>129</v>
      </c>
      <c r="QE264" s="2" t="s">
        <v>132</v>
      </c>
      <c r="QF264" s="2" t="s">
        <v>132</v>
      </c>
      <c r="QG264" s="2" t="s">
        <v>142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178</v>
      </c>
      <c r="RB264" s="2" t="s">
        <v>166</v>
      </c>
      <c r="RC264" s="2" t="s">
        <v>132</v>
      </c>
      <c r="RD264" s="2" t="s">
        <v>132</v>
      </c>
      <c r="RE264" s="2" t="s">
        <v>142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181</v>
      </c>
      <c r="RN264" s="2" t="s">
        <v>129</v>
      </c>
      <c r="RO264" s="2" t="s">
        <v>132</v>
      </c>
      <c r="RP264" s="2" t="s">
        <v>132</v>
      </c>
      <c r="RQ264" s="2" t="s">
        <v>142</v>
      </c>
      <c r="RR264" s="2" t="s">
        <v>183</v>
      </c>
    </row>
    <row r="265">
      <c r="A265" s="2" t="s">
        <v>3192</v>
      </c>
      <c r="B265" s="2" t="s">
        <v>121</v>
      </c>
      <c r="C265" s="2" t="s">
        <v>3052</v>
      </c>
      <c r="D265" s="2" t="s">
        <v>123</v>
      </c>
      <c r="E265" s="2" t="s">
        <v>837</v>
      </c>
      <c r="F265" s="2" t="s">
        <v>3193</v>
      </c>
      <c r="G265" s="2" t="s">
        <v>3193</v>
      </c>
      <c r="H265" s="2" t="s">
        <v>3193</v>
      </c>
      <c r="I265" s="2" t="s">
        <v>3194</v>
      </c>
      <c r="J265" s="2" t="s">
        <v>127</v>
      </c>
      <c r="K265" s="2" t="s">
        <v>313</v>
      </c>
      <c r="L265" s="3">
        <v>40.8</v>
      </c>
      <c r="M265" s="3">
        <v>42.84</v>
      </c>
      <c r="N265" s="3">
        <v>84.99</v>
      </c>
      <c r="O265" s="2" t="s">
        <v>129</v>
      </c>
      <c r="P265" s="2" t="s">
        <v>640</v>
      </c>
      <c r="Q265" s="2" t="s">
        <v>131</v>
      </c>
      <c r="R265" s="2" t="s">
        <v>132</v>
      </c>
      <c r="S265" s="2" t="s">
        <v>3195</v>
      </c>
      <c r="T265" s="2" t="s">
        <v>132</v>
      </c>
      <c r="U265" s="2" t="s">
        <v>468</v>
      </c>
      <c r="V265" s="2" t="s">
        <v>248</v>
      </c>
      <c r="W265" s="2" t="s">
        <v>247</v>
      </c>
      <c r="X265" s="2" t="s">
        <v>3067</v>
      </c>
      <c r="Y265" s="2" t="s">
        <v>351</v>
      </c>
      <c r="Z265" s="4">
        <v>79</v>
      </c>
      <c r="AA265" s="4">
        <f>=ROUNDDOWN(19.75,0)</f>
      </c>
      <c r="AB265" s="5">
        <v>4</v>
      </c>
      <c r="AC265" s="2" t="s">
        <v>132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>
        <v>182</v>
      </c>
      <c r="AQ265" s="8">
        <v>9120.02</v>
      </c>
      <c r="AR265" s="4">
        <v>138</v>
      </c>
      <c r="AS265" s="8">
        <v>7475.64</v>
      </c>
      <c r="AT265" s="7">
        <v>0.3188</v>
      </c>
      <c r="AU265" s="7">
        <v>0.22</v>
      </c>
      <c r="AV265" s="4">
        <v>182</v>
      </c>
      <c r="AW265" s="8">
        <v>9120.02</v>
      </c>
      <c r="AX265" s="4">
        <v>138</v>
      </c>
      <c r="AY265" s="8">
        <v>7475.64</v>
      </c>
      <c r="AZ265" s="7">
        <v>0.3188</v>
      </c>
      <c r="BA265" s="7">
        <v>0.22</v>
      </c>
      <c r="BB265" s="7">
        <v>1</v>
      </c>
      <c r="BC265" s="4">
        <v>182</v>
      </c>
      <c r="BD265" s="8">
        <v>9120.02</v>
      </c>
      <c r="BE265" s="4">
        <v>138</v>
      </c>
      <c r="BF265" s="8">
        <v>7475.64</v>
      </c>
      <c r="BG265" s="7">
        <v>0.3188</v>
      </c>
      <c r="BH265" s="7">
        <v>0.22</v>
      </c>
      <c r="BI265" s="7">
        <v>1</v>
      </c>
      <c r="BJ265" s="4">
        <v>182</v>
      </c>
      <c r="BK265" s="8">
        <v>9120.02</v>
      </c>
      <c r="BL265" s="2" t="s">
        <v>3196</v>
      </c>
      <c r="BM265" s="7">
        <v>1</v>
      </c>
      <c r="BN265" s="7">
        <v>1</v>
      </c>
      <c r="BO265" s="4">
        <v>42</v>
      </c>
      <c r="BP265" s="8">
        <v>2318.4</v>
      </c>
      <c r="BQ265" s="4">
        <v>21</v>
      </c>
      <c r="BR265" s="8">
        <v>1159.2</v>
      </c>
      <c r="BS265" s="7">
        <v>1</v>
      </c>
      <c r="BT265" s="7">
        <v>1</v>
      </c>
      <c r="BU265" s="2" t="s">
        <v>140</v>
      </c>
      <c r="BV265" s="2" t="s">
        <v>129</v>
      </c>
      <c r="BW265" s="2" t="s">
        <v>132</v>
      </c>
      <c r="BX265" s="2" t="s">
        <v>207</v>
      </c>
      <c r="BY265" s="2" t="s">
        <v>142</v>
      </c>
      <c r="BZ265" s="2" t="s">
        <v>132</v>
      </c>
      <c r="CA265" s="4">
        <v>37</v>
      </c>
      <c r="CB265" s="8">
        <v>1432.04</v>
      </c>
      <c r="CC265" s="4">
        <v>23</v>
      </c>
      <c r="CD265" s="8">
        <v>1134</v>
      </c>
      <c r="CE265" s="7">
        <v>0.6087</v>
      </c>
      <c r="CF265" s="7">
        <v>0.2628</v>
      </c>
      <c r="CG265" s="2" t="s">
        <v>140</v>
      </c>
      <c r="CH265" s="2" t="s">
        <v>129</v>
      </c>
      <c r="CI265" s="2" t="s">
        <v>608</v>
      </c>
      <c r="CJ265" s="2" t="s">
        <v>3148</v>
      </c>
      <c r="CK265" s="2" t="s">
        <v>142</v>
      </c>
      <c r="CL265" s="2" t="s">
        <v>132</v>
      </c>
      <c r="CM265" s="4">
        <v>65</v>
      </c>
      <c r="CN265" s="8">
        <v>3319.4</v>
      </c>
      <c r="CO265" s="4">
        <v>60</v>
      </c>
      <c r="CP265" s="8">
        <v>3352.42</v>
      </c>
      <c r="CQ265" s="7">
        <v>0.0833</v>
      </c>
      <c r="CR265" s="7">
        <v>-0.0098</v>
      </c>
      <c r="CS265" s="2" t="s">
        <v>140</v>
      </c>
      <c r="CT265" s="2" t="s">
        <v>129</v>
      </c>
      <c r="CU265" s="2" t="s">
        <v>351</v>
      </c>
      <c r="CV265" s="2" t="s">
        <v>776</v>
      </c>
      <c r="CW265" s="2" t="s">
        <v>142</v>
      </c>
      <c r="CX265" s="2" t="s">
        <v>132</v>
      </c>
      <c r="CY265" s="4">
        <v>7</v>
      </c>
      <c r="CZ265" s="8">
        <v>370.44</v>
      </c>
      <c r="DA265" s="4">
        <v>19</v>
      </c>
      <c r="DB265" s="8">
        <v>1005.48</v>
      </c>
      <c r="DC265" s="7">
        <v>-0.6316</v>
      </c>
      <c r="DD265" s="7">
        <v>-0.6316</v>
      </c>
      <c r="DE265" s="2" t="s">
        <v>140</v>
      </c>
      <c r="DF265" s="2" t="s">
        <v>129</v>
      </c>
      <c r="DG265" s="2" t="s">
        <v>608</v>
      </c>
      <c r="DH265" s="2" t="s">
        <v>485</v>
      </c>
      <c r="DI265" s="2" t="s">
        <v>142</v>
      </c>
      <c r="DJ265" s="2" t="s">
        <v>132</v>
      </c>
      <c r="DK265" s="4">
        <v>3</v>
      </c>
      <c r="DL265" s="8">
        <v>169.35</v>
      </c>
      <c r="DM265" s="4"/>
      <c r="DN265" s="8"/>
      <c r="DO265" s="7"/>
      <c r="DP265" s="7"/>
      <c r="DQ265" s="2" t="s">
        <v>140</v>
      </c>
      <c r="DR265" s="2" t="s">
        <v>129</v>
      </c>
      <c r="DS265" s="2" t="s">
        <v>2430</v>
      </c>
      <c r="DT265" s="2" t="s">
        <v>3197</v>
      </c>
      <c r="DU265" s="2" t="s">
        <v>142</v>
      </c>
      <c r="DV265" s="2" t="s">
        <v>132</v>
      </c>
      <c r="DW265" s="4">
        <v>3</v>
      </c>
      <c r="DX265" s="8">
        <v>160.78</v>
      </c>
      <c r="DY265" s="4">
        <v>7</v>
      </c>
      <c r="DZ265" s="8">
        <v>388.08</v>
      </c>
      <c r="EA265" s="7">
        <v>-0.5714</v>
      </c>
      <c r="EB265" s="7">
        <v>-0.5857</v>
      </c>
      <c r="EC265" s="2" t="s">
        <v>140</v>
      </c>
      <c r="ED265" s="2" t="s">
        <v>129</v>
      </c>
      <c r="EE265" s="2" t="s">
        <v>608</v>
      </c>
      <c r="EF265" s="2" t="s">
        <v>459</v>
      </c>
      <c r="EG265" s="2" t="s">
        <v>142</v>
      </c>
      <c r="EH265" s="2" t="s">
        <v>132</v>
      </c>
      <c r="EI265" s="4">
        <v>15</v>
      </c>
      <c r="EJ265" s="8">
        <v>831.6</v>
      </c>
      <c r="EK265" s="4"/>
      <c r="EL265" s="8"/>
      <c r="EM265" s="7"/>
      <c r="EN265" s="7"/>
      <c r="EO265" s="2" t="s">
        <v>140</v>
      </c>
      <c r="EP265" s="2" t="s">
        <v>129</v>
      </c>
      <c r="EQ265" s="2" t="s">
        <v>261</v>
      </c>
      <c r="ER265" s="2" t="s">
        <v>677</v>
      </c>
      <c r="ES265" s="2" t="s">
        <v>142</v>
      </c>
      <c r="ET265" s="2" t="s">
        <v>132</v>
      </c>
      <c r="EU265" s="4">
        <v>3</v>
      </c>
      <c r="EV265" s="8">
        <v>158.76</v>
      </c>
      <c r="EW265" s="4"/>
      <c r="EX265" s="8"/>
      <c r="EY265" s="7"/>
      <c r="EZ265" s="7"/>
      <c r="FA265" s="2" t="s">
        <v>140</v>
      </c>
      <c r="FB265" s="2" t="s">
        <v>129</v>
      </c>
      <c r="FC265" s="2" t="s">
        <v>1572</v>
      </c>
      <c r="FD265" s="2" t="s">
        <v>3198</v>
      </c>
      <c r="FE265" s="2" t="s">
        <v>142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140</v>
      </c>
      <c r="FN265" s="2" t="s">
        <v>129</v>
      </c>
      <c r="FO265" s="2" t="s">
        <v>156</v>
      </c>
      <c r="FP265" s="2" t="s">
        <v>132</v>
      </c>
      <c r="FQ265" s="2" t="s">
        <v>142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178</v>
      </c>
      <c r="FZ265" s="2" t="s">
        <v>129</v>
      </c>
      <c r="GA265" s="2" t="s">
        <v>132</v>
      </c>
      <c r="GB265" s="2" t="s">
        <v>132</v>
      </c>
      <c r="GC265" s="2" t="s">
        <v>142</v>
      </c>
      <c r="GD265" s="2" t="s">
        <v>132</v>
      </c>
      <c r="GE265" s="4">
        <v>1</v>
      </c>
      <c r="GF265" s="8">
        <v>42.34</v>
      </c>
      <c r="GG265" s="4">
        <v>2</v>
      </c>
      <c r="GH265" s="8">
        <v>105.84</v>
      </c>
      <c r="GI265" s="7">
        <v>-0.5</v>
      </c>
      <c r="GJ265" s="7">
        <v>-0.6</v>
      </c>
      <c r="GK265" s="2" t="s">
        <v>140</v>
      </c>
      <c r="GL265" s="2" t="s">
        <v>129</v>
      </c>
      <c r="GM265" s="2" t="s">
        <v>205</v>
      </c>
      <c r="GN265" s="2" t="s">
        <v>3199</v>
      </c>
      <c r="GO265" s="2" t="s">
        <v>142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140</v>
      </c>
      <c r="GX265" s="2" t="s">
        <v>129</v>
      </c>
      <c r="GY265" s="2" t="s">
        <v>162</v>
      </c>
      <c r="GZ265" s="2" t="s">
        <v>132</v>
      </c>
      <c r="HA265" s="2" t="s">
        <v>142</v>
      </c>
      <c r="HB265" s="2" t="s">
        <v>132</v>
      </c>
      <c r="HC265" s="4">
        <v>1</v>
      </c>
      <c r="HD265" s="8">
        <v>52.92</v>
      </c>
      <c r="HE265" s="4"/>
      <c r="HF265" s="8"/>
      <c r="HG265" s="7"/>
      <c r="HH265" s="7"/>
      <c r="HI265" s="2" t="s">
        <v>140</v>
      </c>
      <c r="HJ265" s="2" t="s">
        <v>129</v>
      </c>
      <c r="HK265" s="2" t="s">
        <v>382</v>
      </c>
      <c r="HL265" s="2" t="s">
        <v>1895</v>
      </c>
      <c r="HM265" s="2" t="s">
        <v>142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140</v>
      </c>
      <c r="HV265" s="2" t="s">
        <v>129</v>
      </c>
      <c r="HW265" s="2" t="s">
        <v>383</v>
      </c>
      <c r="HX265" s="2" t="s">
        <v>3200</v>
      </c>
      <c r="HY265" s="2" t="s">
        <v>142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181</v>
      </c>
      <c r="IH265" s="2" t="s">
        <v>129</v>
      </c>
      <c r="II265" s="2" t="s">
        <v>132</v>
      </c>
      <c r="IJ265" s="2" t="s">
        <v>132</v>
      </c>
      <c r="IK265" s="2" t="s">
        <v>142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140</v>
      </c>
      <c r="IT265" s="2" t="s">
        <v>129</v>
      </c>
      <c r="IU265" s="2" t="s">
        <v>2504</v>
      </c>
      <c r="IV265" s="2" t="s">
        <v>1766</v>
      </c>
      <c r="IW265" s="2" t="s">
        <v>142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159</v>
      </c>
      <c r="JF265" s="2" t="s">
        <v>129</v>
      </c>
      <c r="JG265" s="2" t="s">
        <v>132</v>
      </c>
      <c r="JH265" s="2" t="s">
        <v>132</v>
      </c>
      <c r="JI265" s="2" t="s">
        <v>142</v>
      </c>
      <c r="JJ265" s="2" t="s">
        <v>132</v>
      </c>
      <c r="JK265" s="4">
        <v>5</v>
      </c>
      <c r="JL265" s="8">
        <v>263.99</v>
      </c>
      <c r="JM265" s="4">
        <v>2</v>
      </c>
      <c r="JN265" s="8">
        <v>108.86</v>
      </c>
      <c r="JO265" s="7">
        <v>1.5</v>
      </c>
      <c r="JP265" s="7">
        <v>1.425</v>
      </c>
      <c r="JQ265" s="2" t="s">
        <v>140</v>
      </c>
      <c r="JR265" s="2" t="s">
        <v>129</v>
      </c>
      <c r="JS265" s="2" t="s">
        <v>766</v>
      </c>
      <c r="JT265" s="2" t="s">
        <v>476</v>
      </c>
      <c r="JU265" s="2" t="s">
        <v>142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140</v>
      </c>
      <c r="KD265" s="2" t="s">
        <v>129</v>
      </c>
      <c r="KE265" s="2" t="s">
        <v>608</v>
      </c>
      <c r="KF265" s="2" t="s">
        <v>132</v>
      </c>
      <c r="KG265" s="2" t="s">
        <v>142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140</v>
      </c>
      <c r="KP265" s="2" t="s">
        <v>166</v>
      </c>
      <c r="KQ265" s="2" t="s">
        <v>214</v>
      </c>
      <c r="KR265" s="2" t="s">
        <v>132</v>
      </c>
      <c r="KS265" s="2" t="s">
        <v>142</v>
      </c>
      <c r="KT265" s="2" t="s">
        <v>132</v>
      </c>
      <c r="KU265" s="4"/>
      <c r="KV265" s="8"/>
      <c r="KW265" s="4">
        <v>4</v>
      </c>
      <c r="KX265" s="8">
        <v>221.76</v>
      </c>
      <c r="KY265" s="7">
        <v>-1</v>
      </c>
      <c r="KZ265" s="7">
        <v>-1</v>
      </c>
      <c r="LA265" s="2" t="s">
        <v>140</v>
      </c>
      <c r="LB265" s="2" t="s">
        <v>177</v>
      </c>
      <c r="LC265" s="2" t="s">
        <v>608</v>
      </c>
      <c r="LD265" s="2" t="s">
        <v>3201</v>
      </c>
      <c r="LE265" s="2" t="s">
        <v>142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178</v>
      </c>
      <c r="LN265" s="2" t="s">
        <v>129</v>
      </c>
      <c r="LO265" s="2" t="s">
        <v>132</v>
      </c>
      <c r="LP265" s="2" t="s">
        <v>132</v>
      </c>
      <c r="LQ265" s="2" t="s">
        <v>142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181</v>
      </c>
      <c r="LZ265" s="2" t="s">
        <v>166</v>
      </c>
      <c r="MA265" s="2" t="s">
        <v>132</v>
      </c>
      <c r="MB265" s="2" t="s">
        <v>132</v>
      </c>
      <c r="MC265" s="2" t="s">
        <v>142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178</v>
      </c>
      <c r="ML265" s="2" t="s">
        <v>129</v>
      </c>
      <c r="MM265" s="2" t="s">
        <v>132</v>
      </c>
      <c r="MN265" s="2" t="s">
        <v>132</v>
      </c>
      <c r="MO265" s="2" t="s">
        <v>142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178</v>
      </c>
      <c r="NV265" s="2" t="s">
        <v>129</v>
      </c>
      <c r="NW265" s="2" t="s">
        <v>132</v>
      </c>
      <c r="NX265" s="2" t="s">
        <v>132</v>
      </c>
      <c r="NY265" s="2" t="s">
        <v>142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178</v>
      </c>
      <c r="OH265" s="2" t="s">
        <v>129</v>
      </c>
      <c r="OI265" s="2" t="s">
        <v>132</v>
      </c>
      <c r="OJ265" s="2" t="s">
        <v>132</v>
      </c>
      <c r="OK265" s="2" t="s">
        <v>142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181</v>
      </c>
      <c r="OT265" s="2" t="s">
        <v>129</v>
      </c>
      <c r="OU265" s="2" t="s">
        <v>132</v>
      </c>
      <c r="OV265" s="2" t="s">
        <v>132</v>
      </c>
      <c r="OW265" s="2" t="s">
        <v>142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178</v>
      </c>
      <c r="PF265" s="2" t="s">
        <v>129</v>
      </c>
      <c r="PG265" s="2" t="s">
        <v>132</v>
      </c>
      <c r="PH265" s="2" t="s">
        <v>132</v>
      </c>
      <c r="PI265" s="2" t="s">
        <v>142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178</v>
      </c>
      <c r="PR265" s="2" t="s">
        <v>166</v>
      </c>
      <c r="PS265" s="2" t="s">
        <v>132</v>
      </c>
      <c r="PT265" s="2" t="s">
        <v>132</v>
      </c>
      <c r="PU265" s="2" t="s">
        <v>142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178</v>
      </c>
      <c r="RB265" s="2" t="s">
        <v>166</v>
      </c>
      <c r="RC265" s="2" t="s">
        <v>132</v>
      </c>
      <c r="RD265" s="2" t="s">
        <v>132</v>
      </c>
      <c r="RE265" s="2" t="s">
        <v>142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178</v>
      </c>
      <c r="RN265" s="2" t="s">
        <v>129</v>
      </c>
      <c r="RO265" s="2" t="s">
        <v>132</v>
      </c>
      <c r="RP265" s="2" t="s">
        <v>132</v>
      </c>
      <c r="RQ265" s="2" t="s">
        <v>142</v>
      </c>
      <c r="RR265" s="2" t="s">
        <v>183</v>
      </c>
    </row>
    <row r="266">
      <c r="A266" s="2" t="s">
        <v>3202</v>
      </c>
      <c r="B266" s="2" t="s">
        <v>121</v>
      </c>
      <c r="C266" s="2" t="s">
        <v>3052</v>
      </c>
      <c r="D266" s="2" t="s">
        <v>123</v>
      </c>
      <c r="E266" s="2" t="s">
        <v>1004</v>
      </c>
      <c r="F266" s="2" t="s">
        <v>3203</v>
      </c>
      <c r="G266" s="2" t="s">
        <v>3203</v>
      </c>
      <c r="H266" s="2" t="s">
        <v>3203</v>
      </c>
      <c r="I266" s="2" t="s">
        <v>3204</v>
      </c>
      <c r="J266" s="2" t="s">
        <v>127</v>
      </c>
      <c r="K266" s="2" t="s">
        <v>506</v>
      </c>
      <c r="L266" s="3">
        <v>70.13</v>
      </c>
      <c r="M266" s="3">
        <v>73.64</v>
      </c>
      <c r="N266" s="3">
        <v>144.49</v>
      </c>
      <c r="O266" s="2" t="s">
        <v>129</v>
      </c>
      <c r="P266" s="2" t="s">
        <v>348</v>
      </c>
      <c r="Q266" s="2" t="s">
        <v>131</v>
      </c>
      <c r="R266" s="2" t="s">
        <v>132</v>
      </c>
      <c r="S266" s="2" t="s">
        <v>132</v>
      </c>
      <c r="T266" s="2" t="s">
        <v>132</v>
      </c>
      <c r="U266" s="2" t="s">
        <v>315</v>
      </c>
      <c r="V266" s="2" t="s">
        <v>396</v>
      </c>
      <c r="W266" s="2" t="s">
        <v>247</v>
      </c>
      <c r="X266" s="2" t="s">
        <v>3067</v>
      </c>
      <c r="Y266" s="2" t="s">
        <v>3205</v>
      </c>
      <c r="Z266" s="4">
        <v>108</v>
      </c>
      <c r="AA266" s="4">
        <f>=ROUNDDOWN(36,0)</f>
      </c>
      <c r="AB266" s="5">
        <v>3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>
        <v>140</v>
      </c>
      <c r="AQ266" s="8">
        <v>11382.96</v>
      </c>
      <c r="AR266" s="4">
        <v>10</v>
      </c>
      <c r="AS266" s="8">
        <v>985.48</v>
      </c>
      <c r="AT266" s="7">
        <v>13</v>
      </c>
      <c r="AU266" s="7">
        <v>10.5507</v>
      </c>
      <c r="AV266" s="4">
        <v>140</v>
      </c>
      <c r="AW266" s="8">
        <v>11382.96</v>
      </c>
      <c r="AX266" s="4">
        <v>10</v>
      </c>
      <c r="AY266" s="8">
        <v>985.48</v>
      </c>
      <c r="AZ266" s="7">
        <v>13</v>
      </c>
      <c r="BA266" s="7">
        <v>10.5507</v>
      </c>
      <c r="BB266" s="7">
        <v>1</v>
      </c>
      <c r="BC266" s="4">
        <v>140</v>
      </c>
      <c r="BD266" s="8">
        <v>11382.96</v>
      </c>
      <c r="BE266" s="4">
        <v>10</v>
      </c>
      <c r="BF266" s="8">
        <v>985.48</v>
      </c>
      <c r="BG266" s="7">
        <v>13</v>
      </c>
      <c r="BH266" s="7">
        <v>10.5507</v>
      </c>
      <c r="BI266" s="7">
        <v>1</v>
      </c>
      <c r="BJ266" s="4">
        <v>140</v>
      </c>
      <c r="BK266" s="8">
        <v>11382.96</v>
      </c>
      <c r="BL266" s="2" t="s">
        <v>3206</v>
      </c>
      <c r="BM266" s="7">
        <v>1</v>
      </c>
      <c r="BN266" s="7">
        <v>1</v>
      </c>
      <c r="BO266" s="4">
        <v>8</v>
      </c>
      <c r="BP266" s="8">
        <v>640</v>
      </c>
      <c r="BQ266" s="4"/>
      <c r="BR266" s="8"/>
      <c r="BS266" s="7"/>
      <c r="BT266" s="7"/>
      <c r="BU266" s="2" t="s">
        <v>140</v>
      </c>
      <c r="BV266" s="2" t="s">
        <v>129</v>
      </c>
      <c r="BW266" s="2" t="s">
        <v>132</v>
      </c>
      <c r="BX266" s="2" t="s">
        <v>132</v>
      </c>
      <c r="BY266" s="2" t="s">
        <v>142</v>
      </c>
      <c r="BZ266" s="2" t="s">
        <v>132</v>
      </c>
      <c r="CA266" s="4">
        <v>47</v>
      </c>
      <c r="CB266" s="8">
        <v>3090.04</v>
      </c>
      <c r="CC266" s="4"/>
      <c r="CD266" s="8"/>
      <c r="CE266" s="7"/>
      <c r="CF266" s="7"/>
      <c r="CG266" s="2" t="s">
        <v>140</v>
      </c>
      <c r="CH266" s="2" t="s">
        <v>129</v>
      </c>
      <c r="CI266" s="2" t="s">
        <v>2497</v>
      </c>
      <c r="CJ266" s="2" t="s">
        <v>1694</v>
      </c>
      <c r="CK266" s="2" t="s">
        <v>142</v>
      </c>
      <c r="CL266" s="2" t="s">
        <v>132</v>
      </c>
      <c r="CM266" s="4">
        <v>50</v>
      </c>
      <c r="CN266" s="8">
        <v>4291.89</v>
      </c>
      <c r="CO266" s="4">
        <v>8</v>
      </c>
      <c r="CP266" s="8">
        <v>715.18</v>
      </c>
      <c r="CQ266" s="7">
        <v>5.25</v>
      </c>
      <c r="CR266" s="7">
        <v>5.0011</v>
      </c>
      <c r="CS266" s="2" t="s">
        <v>140</v>
      </c>
      <c r="CT266" s="2" t="s">
        <v>129</v>
      </c>
      <c r="CU266" s="2" t="s">
        <v>1453</v>
      </c>
      <c r="CV266" s="2" t="s">
        <v>2486</v>
      </c>
      <c r="CW266" s="2" t="s">
        <v>142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165</v>
      </c>
      <c r="DF266" s="2" t="s">
        <v>129</v>
      </c>
      <c r="DG266" s="2" t="s">
        <v>132</v>
      </c>
      <c r="DH266" s="2" t="s">
        <v>132</v>
      </c>
      <c r="DI266" s="2" t="s">
        <v>142</v>
      </c>
      <c r="DJ266" s="2" t="s">
        <v>132</v>
      </c>
      <c r="DK266" s="4">
        <v>6</v>
      </c>
      <c r="DL266" s="8">
        <v>554.6</v>
      </c>
      <c r="DM266" s="4"/>
      <c r="DN266" s="8"/>
      <c r="DO266" s="7"/>
      <c r="DP266" s="7"/>
      <c r="DQ266" s="2" t="s">
        <v>140</v>
      </c>
      <c r="DR266" s="2" t="s">
        <v>129</v>
      </c>
      <c r="DS266" s="2" t="s">
        <v>2430</v>
      </c>
      <c r="DT266" s="2" t="s">
        <v>211</v>
      </c>
      <c r="DU266" s="2" t="s">
        <v>142</v>
      </c>
      <c r="DV266" s="2" t="s">
        <v>132</v>
      </c>
      <c r="DW266" s="4">
        <v>17</v>
      </c>
      <c r="DX266" s="8">
        <v>1705.27</v>
      </c>
      <c r="DY266" s="4">
        <v>1</v>
      </c>
      <c r="DZ266" s="8">
        <v>100.31</v>
      </c>
      <c r="EA266" s="7">
        <v>16</v>
      </c>
      <c r="EB266" s="7">
        <v>16</v>
      </c>
      <c r="EC266" s="2" t="s">
        <v>140</v>
      </c>
      <c r="ED266" s="2" t="s">
        <v>129</v>
      </c>
      <c r="EE266" s="2" t="s">
        <v>353</v>
      </c>
      <c r="EF266" s="2" t="s">
        <v>850</v>
      </c>
      <c r="EG266" s="2" t="s">
        <v>142</v>
      </c>
      <c r="EH266" s="2" t="s">
        <v>132</v>
      </c>
      <c r="EI266" s="4">
        <v>3</v>
      </c>
      <c r="EJ266" s="8">
        <v>291.09</v>
      </c>
      <c r="EK266" s="4"/>
      <c r="EL266" s="8"/>
      <c r="EM266" s="7"/>
      <c r="EN266" s="7"/>
      <c r="EO266" s="2" t="s">
        <v>140</v>
      </c>
      <c r="EP266" s="2" t="s">
        <v>129</v>
      </c>
      <c r="EQ266" s="2" t="s">
        <v>375</v>
      </c>
      <c r="ER266" s="2" t="s">
        <v>498</v>
      </c>
      <c r="ES266" s="2" t="s">
        <v>142</v>
      </c>
      <c r="ET266" s="2" t="s">
        <v>132</v>
      </c>
      <c r="EU266" s="4">
        <v>7</v>
      </c>
      <c r="EV266" s="8">
        <v>636.79</v>
      </c>
      <c r="EW266" s="4"/>
      <c r="EX266" s="8"/>
      <c r="EY266" s="7"/>
      <c r="EZ266" s="7"/>
      <c r="FA266" s="2" t="s">
        <v>140</v>
      </c>
      <c r="FB266" s="2" t="s">
        <v>129</v>
      </c>
      <c r="FC266" s="2" t="s">
        <v>1572</v>
      </c>
      <c r="FD266" s="2" t="s">
        <v>1392</v>
      </c>
      <c r="FE266" s="2" t="s">
        <v>142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182</v>
      </c>
      <c r="FN266" s="2" t="s">
        <v>129</v>
      </c>
      <c r="FO266" s="2" t="s">
        <v>132</v>
      </c>
      <c r="FP266" s="2" t="s">
        <v>132</v>
      </c>
      <c r="FQ266" s="2" t="s">
        <v>142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178</v>
      </c>
      <c r="FZ266" s="2" t="s">
        <v>129</v>
      </c>
      <c r="GA266" s="2" t="s">
        <v>132</v>
      </c>
      <c r="GB266" s="2" t="s">
        <v>132</v>
      </c>
      <c r="GC266" s="2" t="s">
        <v>142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159</v>
      </c>
      <c r="GL266" s="2" t="s">
        <v>129</v>
      </c>
      <c r="GM266" s="2" t="s">
        <v>677</v>
      </c>
      <c r="GN266" s="2" t="s">
        <v>132</v>
      </c>
      <c r="GO266" s="2" t="s">
        <v>142</v>
      </c>
      <c r="GP266" s="2" t="s">
        <v>132</v>
      </c>
      <c r="GQ266" s="4">
        <v>2</v>
      </c>
      <c r="GR266" s="8">
        <v>173.28</v>
      </c>
      <c r="GS266" s="4"/>
      <c r="GT266" s="8"/>
      <c r="GU266" s="7"/>
      <c r="GV266" s="7"/>
      <c r="GW266" s="2" t="s">
        <v>140</v>
      </c>
      <c r="GX266" s="2" t="s">
        <v>129</v>
      </c>
      <c r="GY266" s="2" t="s">
        <v>1056</v>
      </c>
      <c r="GZ266" s="2" t="s">
        <v>1595</v>
      </c>
      <c r="HA266" s="2" t="s">
        <v>142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140</v>
      </c>
      <c r="HJ266" s="2" t="s">
        <v>129</v>
      </c>
      <c r="HK266" s="2" t="s">
        <v>382</v>
      </c>
      <c r="HL266" s="2" t="s">
        <v>1084</v>
      </c>
      <c r="HM266" s="2" t="s">
        <v>142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165</v>
      </c>
      <c r="HV266" s="2" t="s">
        <v>129</v>
      </c>
      <c r="HW266" s="2" t="s">
        <v>132</v>
      </c>
      <c r="HX266" s="2" t="s">
        <v>132</v>
      </c>
      <c r="HY266" s="2" t="s">
        <v>142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181</v>
      </c>
      <c r="IH266" s="2" t="s">
        <v>129</v>
      </c>
      <c r="II266" s="2" t="s">
        <v>132</v>
      </c>
      <c r="IJ266" s="2" t="s">
        <v>132</v>
      </c>
      <c r="IK266" s="2" t="s">
        <v>142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140</v>
      </c>
      <c r="IT266" s="2" t="s">
        <v>129</v>
      </c>
      <c r="IU266" s="2" t="s">
        <v>1060</v>
      </c>
      <c r="IV266" s="2" t="s">
        <v>2730</v>
      </c>
      <c r="IW266" s="2" t="s">
        <v>142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159</v>
      </c>
      <c r="JF266" s="2" t="s">
        <v>129</v>
      </c>
      <c r="JG266" s="2" t="s">
        <v>132</v>
      </c>
      <c r="JH266" s="2" t="s">
        <v>132</v>
      </c>
      <c r="JI266" s="2" t="s">
        <v>142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140</v>
      </c>
      <c r="JR266" s="2" t="s">
        <v>129</v>
      </c>
      <c r="JS266" s="2" t="s">
        <v>484</v>
      </c>
      <c r="JT266" s="2" t="s">
        <v>132</v>
      </c>
      <c r="JU266" s="2" t="s">
        <v>142</v>
      </c>
      <c r="JV266" s="2" t="s">
        <v>132</v>
      </c>
      <c r="JW266" s="4"/>
      <c r="JX266" s="8"/>
      <c r="JY266" s="4">
        <v>1</v>
      </c>
      <c r="JZ266" s="8">
        <v>169.99</v>
      </c>
      <c r="KA266" s="7">
        <v>-1</v>
      </c>
      <c r="KB266" s="7">
        <v>-1</v>
      </c>
      <c r="KC266" s="2" t="s">
        <v>140</v>
      </c>
      <c r="KD266" s="2" t="s">
        <v>129</v>
      </c>
      <c r="KE266" s="2" t="s">
        <v>3205</v>
      </c>
      <c r="KF266" s="2" t="s">
        <v>1052</v>
      </c>
      <c r="KG266" s="2" t="s">
        <v>142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181</v>
      </c>
      <c r="KP266" s="2" t="s">
        <v>129</v>
      </c>
      <c r="KQ266" s="2" t="s">
        <v>132</v>
      </c>
      <c r="KR266" s="2" t="s">
        <v>132</v>
      </c>
      <c r="KS266" s="2" t="s">
        <v>142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178</v>
      </c>
      <c r="LB266" s="2" t="s">
        <v>129</v>
      </c>
      <c r="LC266" s="2" t="s">
        <v>132</v>
      </c>
      <c r="LD266" s="2" t="s">
        <v>132</v>
      </c>
      <c r="LE266" s="2" t="s">
        <v>142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178</v>
      </c>
      <c r="LN266" s="2" t="s">
        <v>129</v>
      </c>
      <c r="LO266" s="2" t="s">
        <v>132</v>
      </c>
      <c r="LP266" s="2" t="s">
        <v>132</v>
      </c>
      <c r="LQ266" s="2" t="s">
        <v>142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181</v>
      </c>
      <c r="LZ266" s="2" t="s">
        <v>166</v>
      </c>
      <c r="MA266" s="2" t="s">
        <v>132</v>
      </c>
      <c r="MB266" s="2" t="s">
        <v>132</v>
      </c>
      <c r="MC266" s="2" t="s">
        <v>142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181</v>
      </c>
      <c r="ML266" s="2" t="s">
        <v>129</v>
      </c>
      <c r="MM266" s="2" t="s">
        <v>132</v>
      </c>
      <c r="MN266" s="2" t="s">
        <v>132</v>
      </c>
      <c r="MO266" s="2" t="s">
        <v>142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178</v>
      </c>
      <c r="NV266" s="2" t="s">
        <v>129</v>
      </c>
      <c r="NW266" s="2" t="s">
        <v>132</v>
      </c>
      <c r="NX266" s="2" t="s">
        <v>132</v>
      </c>
      <c r="NY266" s="2" t="s">
        <v>142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178</v>
      </c>
      <c r="OH266" s="2" t="s">
        <v>129</v>
      </c>
      <c r="OI266" s="2" t="s">
        <v>132</v>
      </c>
      <c r="OJ266" s="2" t="s">
        <v>132</v>
      </c>
      <c r="OK266" s="2" t="s">
        <v>142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178</v>
      </c>
      <c r="PF266" s="2" t="s">
        <v>129</v>
      </c>
      <c r="PG266" s="2" t="s">
        <v>132</v>
      </c>
      <c r="PH266" s="2" t="s">
        <v>132</v>
      </c>
      <c r="PI266" s="2" t="s">
        <v>142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178</v>
      </c>
      <c r="QP266" s="2" t="s">
        <v>129</v>
      </c>
      <c r="QQ266" s="2" t="s">
        <v>132</v>
      </c>
      <c r="QR266" s="2" t="s">
        <v>132</v>
      </c>
      <c r="QS266" s="2" t="s">
        <v>142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181</v>
      </c>
      <c r="RN266" s="2" t="s">
        <v>129</v>
      </c>
      <c r="RO266" s="2" t="s">
        <v>132</v>
      </c>
      <c r="RP266" s="2" t="s">
        <v>132</v>
      </c>
      <c r="RQ266" s="2" t="s">
        <v>142</v>
      </c>
      <c r="RR266" s="2" t="s">
        <v>183</v>
      </c>
    </row>
    <row r="267">
      <c r="A267" s="2" t="s">
        <v>3207</v>
      </c>
      <c r="B267" s="2" t="s">
        <v>121</v>
      </c>
      <c r="C267" s="2" t="s">
        <v>3052</v>
      </c>
      <c r="D267" s="2" t="s">
        <v>123</v>
      </c>
      <c r="E267" s="2" t="s">
        <v>1004</v>
      </c>
      <c r="F267" s="2" t="s">
        <v>3208</v>
      </c>
      <c r="G267" s="2" t="s">
        <v>3208</v>
      </c>
      <c r="H267" s="2" t="s">
        <v>3208</v>
      </c>
      <c r="I267" s="2" t="s">
        <v>3209</v>
      </c>
      <c r="J267" s="2" t="s">
        <v>127</v>
      </c>
      <c r="K267" s="2" t="s">
        <v>840</v>
      </c>
      <c r="L267" s="3">
        <v>40.47</v>
      </c>
      <c r="M267" s="3">
        <v>42.49</v>
      </c>
      <c r="N267" s="3">
        <v>84.99</v>
      </c>
      <c r="O267" s="2" t="s">
        <v>129</v>
      </c>
      <c r="P267" s="2" t="s">
        <v>640</v>
      </c>
      <c r="Q267" s="2" t="s">
        <v>131</v>
      </c>
      <c r="R267" s="2" t="s">
        <v>132</v>
      </c>
      <c r="S267" s="2" t="s">
        <v>132</v>
      </c>
      <c r="T267" s="2" t="s">
        <v>132</v>
      </c>
      <c r="U267" s="2" t="s">
        <v>468</v>
      </c>
      <c r="V267" s="2" t="s">
        <v>135</v>
      </c>
      <c r="W267" s="2" t="s">
        <v>3178</v>
      </c>
      <c r="X267" s="2" t="s">
        <v>508</v>
      </c>
      <c r="Y267" s="2" t="s">
        <v>1080</v>
      </c>
      <c r="Z267" s="4">
        <v>25</v>
      </c>
      <c r="AA267" s="4">
        <f>=ROUNDDOWN(8.92857142857143,0)</f>
      </c>
      <c r="AB267" s="5">
        <v>2.8</v>
      </c>
      <c r="AC267" s="2" t="s">
        <v>132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>
        <v>11</v>
      </c>
      <c r="AQ267" s="8">
        <v>523.61</v>
      </c>
      <c r="AR267" s="4"/>
      <c r="AS267" s="8"/>
      <c r="AT267" s="7"/>
      <c r="AU267" s="7"/>
      <c r="AV267" s="4">
        <v>11</v>
      </c>
      <c r="AW267" s="8">
        <v>523.61</v>
      </c>
      <c r="AX267" s="4"/>
      <c r="AY267" s="8"/>
      <c r="AZ267" s="7"/>
      <c r="BA267" s="7"/>
      <c r="BB267" s="7">
        <v>1</v>
      </c>
      <c r="BC267" s="4">
        <v>11</v>
      </c>
      <c r="BD267" s="8">
        <v>523.61</v>
      </c>
      <c r="BE267" s="4"/>
      <c r="BF267" s="8"/>
      <c r="BG267" s="7"/>
      <c r="BH267" s="7"/>
      <c r="BI267" s="7">
        <v>1</v>
      </c>
      <c r="BJ267" s="4">
        <v>11</v>
      </c>
      <c r="BK267" s="8">
        <v>523.61</v>
      </c>
      <c r="BL267" s="2" t="s">
        <v>3210</v>
      </c>
      <c r="BM267" s="7">
        <v>1</v>
      </c>
      <c r="BN267" s="7">
        <v>1</v>
      </c>
      <c r="BO267" s="4">
        <v>6</v>
      </c>
      <c r="BP267" s="8">
        <v>279.24</v>
      </c>
      <c r="BQ267" s="4"/>
      <c r="BR267" s="8"/>
      <c r="BS267" s="7"/>
      <c r="BT267" s="7"/>
      <c r="BU267" s="2" t="s">
        <v>140</v>
      </c>
      <c r="BV267" s="2" t="s">
        <v>129</v>
      </c>
      <c r="BW267" s="2" t="s">
        <v>132</v>
      </c>
      <c r="BX267" s="2" t="s">
        <v>1088</v>
      </c>
      <c r="BY267" s="2" t="s">
        <v>142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140</v>
      </c>
      <c r="CH267" s="2" t="s">
        <v>129</v>
      </c>
      <c r="CI267" s="2" t="s">
        <v>1088</v>
      </c>
      <c r="CJ267" s="2" t="s">
        <v>3211</v>
      </c>
      <c r="CK267" s="2" t="s">
        <v>142</v>
      </c>
      <c r="CL267" s="2" t="s">
        <v>132</v>
      </c>
      <c r="CM267" s="4">
        <v>3</v>
      </c>
      <c r="CN267" s="8">
        <v>141.64</v>
      </c>
      <c r="CO267" s="4"/>
      <c r="CP267" s="8"/>
      <c r="CQ267" s="7"/>
      <c r="CR267" s="7"/>
      <c r="CS267" s="2" t="s">
        <v>140</v>
      </c>
      <c r="CT267" s="2" t="s">
        <v>129</v>
      </c>
      <c r="CU267" s="2" t="s">
        <v>764</v>
      </c>
      <c r="CV267" s="2" t="s">
        <v>1080</v>
      </c>
      <c r="CW267" s="2" t="s">
        <v>142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140</v>
      </c>
      <c r="DF267" s="2" t="s">
        <v>129</v>
      </c>
      <c r="DG267" s="2" t="s">
        <v>1995</v>
      </c>
      <c r="DH267" s="2" t="s">
        <v>3212</v>
      </c>
      <c r="DI267" s="2" t="s">
        <v>142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140</v>
      </c>
      <c r="DR267" s="2" t="s">
        <v>129</v>
      </c>
      <c r="DS267" s="2" t="s">
        <v>216</v>
      </c>
      <c r="DT267" s="2" t="s">
        <v>132</v>
      </c>
      <c r="DU267" s="2" t="s">
        <v>142</v>
      </c>
      <c r="DV267" s="2" t="s">
        <v>132</v>
      </c>
      <c r="DW267" s="4">
        <v>1</v>
      </c>
      <c r="DX267" s="8">
        <v>46.74</v>
      </c>
      <c r="DY267" s="4"/>
      <c r="DZ267" s="8"/>
      <c r="EA267" s="7"/>
      <c r="EB267" s="7"/>
      <c r="EC267" s="2" t="s">
        <v>140</v>
      </c>
      <c r="ED267" s="2" t="s">
        <v>129</v>
      </c>
      <c r="EE267" s="2" t="s">
        <v>1087</v>
      </c>
      <c r="EF267" s="2" t="s">
        <v>2286</v>
      </c>
      <c r="EG267" s="2" t="s">
        <v>142</v>
      </c>
      <c r="EH267" s="2" t="s">
        <v>132</v>
      </c>
      <c r="EI267" s="4">
        <v>1</v>
      </c>
      <c r="EJ267" s="8">
        <v>55.99</v>
      </c>
      <c r="EK267" s="4"/>
      <c r="EL267" s="8"/>
      <c r="EM267" s="7"/>
      <c r="EN267" s="7"/>
      <c r="EO267" s="2" t="s">
        <v>140</v>
      </c>
      <c r="EP267" s="2" t="s">
        <v>129</v>
      </c>
      <c r="EQ267" s="2" t="s">
        <v>764</v>
      </c>
      <c r="ER267" s="2" t="s">
        <v>1504</v>
      </c>
      <c r="ES267" s="2" t="s">
        <v>142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140</v>
      </c>
      <c r="FB267" s="2" t="s">
        <v>129</v>
      </c>
      <c r="FC267" s="2" t="s">
        <v>502</v>
      </c>
      <c r="FD267" s="2" t="s">
        <v>132</v>
      </c>
      <c r="FE267" s="2" t="s">
        <v>142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140</v>
      </c>
      <c r="FN267" s="2" t="s">
        <v>129</v>
      </c>
      <c r="FO267" s="2" t="s">
        <v>156</v>
      </c>
      <c r="FP267" s="2" t="s">
        <v>132</v>
      </c>
      <c r="FQ267" s="2" t="s">
        <v>142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178</v>
      </c>
      <c r="FZ267" s="2" t="s">
        <v>129</v>
      </c>
      <c r="GA267" s="2" t="s">
        <v>132</v>
      </c>
      <c r="GB267" s="2" t="s">
        <v>132</v>
      </c>
      <c r="GC267" s="2" t="s">
        <v>142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140</v>
      </c>
      <c r="GL267" s="2" t="s">
        <v>129</v>
      </c>
      <c r="GM267" s="2" t="s">
        <v>1089</v>
      </c>
      <c r="GN267" s="2" t="s">
        <v>2697</v>
      </c>
      <c r="GO267" s="2" t="s">
        <v>142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178</v>
      </c>
      <c r="GX267" s="2" t="s">
        <v>129</v>
      </c>
      <c r="GY267" s="2" t="s">
        <v>132</v>
      </c>
      <c r="GZ267" s="2" t="s">
        <v>132</v>
      </c>
      <c r="HA267" s="2" t="s">
        <v>142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178</v>
      </c>
      <c r="HJ267" s="2" t="s">
        <v>129</v>
      </c>
      <c r="HK267" s="2" t="s">
        <v>132</v>
      </c>
      <c r="HL267" s="2" t="s">
        <v>132</v>
      </c>
      <c r="HM267" s="2" t="s">
        <v>142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165</v>
      </c>
      <c r="HV267" s="2" t="s">
        <v>129</v>
      </c>
      <c r="HW267" s="2" t="s">
        <v>132</v>
      </c>
      <c r="HX267" s="2" t="s">
        <v>132</v>
      </c>
      <c r="HY267" s="2" t="s">
        <v>142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181</v>
      </c>
      <c r="IH267" s="2" t="s">
        <v>129</v>
      </c>
      <c r="II267" s="2" t="s">
        <v>132</v>
      </c>
      <c r="IJ267" s="2" t="s">
        <v>132</v>
      </c>
      <c r="IK267" s="2" t="s">
        <v>142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140</v>
      </c>
      <c r="IT267" s="2" t="s">
        <v>129</v>
      </c>
      <c r="IU267" s="2" t="s">
        <v>306</v>
      </c>
      <c r="IV267" s="2" t="s">
        <v>132</v>
      </c>
      <c r="IW267" s="2" t="s">
        <v>142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159</v>
      </c>
      <c r="JF267" s="2" t="s">
        <v>129</v>
      </c>
      <c r="JG267" s="2" t="s">
        <v>132</v>
      </c>
      <c r="JH267" s="2" t="s">
        <v>132</v>
      </c>
      <c r="JI267" s="2" t="s">
        <v>142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159</v>
      </c>
      <c r="JR267" s="2" t="s">
        <v>129</v>
      </c>
      <c r="JS267" s="2" t="s">
        <v>132</v>
      </c>
      <c r="JT267" s="2" t="s">
        <v>132</v>
      </c>
      <c r="JU267" s="2" t="s">
        <v>142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140</v>
      </c>
      <c r="KD267" s="2" t="s">
        <v>129</v>
      </c>
      <c r="KE267" s="2" t="s">
        <v>764</v>
      </c>
      <c r="KF267" s="2" t="s">
        <v>132</v>
      </c>
      <c r="KG267" s="2" t="s">
        <v>142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178</v>
      </c>
      <c r="KP267" s="2" t="s">
        <v>129</v>
      </c>
      <c r="KQ267" s="2" t="s">
        <v>132</v>
      </c>
      <c r="KR267" s="2" t="s">
        <v>132</v>
      </c>
      <c r="KS267" s="2" t="s">
        <v>142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178</v>
      </c>
      <c r="LB267" s="2" t="s">
        <v>129</v>
      </c>
      <c r="LC267" s="2" t="s">
        <v>132</v>
      </c>
      <c r="LD267" s="2" t="s">
        <v>132</v>
      </c>
      <c r="LE267" s="2" t="s">
        <v>142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178</v>
      </c>
      <c r="LN267" s="2" t="s">
        <v>129</v>
      </c>
      <c r="LO267" s="2" t="s">
        <v>132</v>
      </c>
      <c r="LP267" s="2" t="s">
        <v>132</v>
      </c>
      <c r="LQ267" s="2" t="s">
        <v>142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181</v>
      </c>
      <c r="LZ267" s="2" t="s">
        <v>166</v>
      </c>
      <c r="MA267" s="2" t="s">
        <v>132</v>
      </c>
      <c r="MB267" s="2" t="s">
        <v>132</v>
      </c>
      <c r="MC267" s="2" t="s">
        <v>142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178</v>
      </c>
      <c r="ML267" s="2" t="s">
        <v>129</v>
      </c>
      <c r="MM267" s="2" t="s">
        <v>132</v>
      </c>
      <c r="MN267" s="2" t="s">
        <v>132</v>
      </c>
      <c r="MO267" s="2" t="s">
        <v>142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178</v>
      </c>
      <c r="NV267" s="2" t="s">
        <v>129</v>
      </c>
      <c r="NW267" s="2" t="s">
        <v>132</v>
      </c>
      <c r="NX267" s="2" t="s">
        <v>132</v>
      </c>
      <c r="NY267" s="2" t="s">
        <v>142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178</v>
      </c>
      <c r="OH267" s="2" t="s">
        <v>129</v>
      </c>
      <c r="OI267" s="2" t="s">
        <v>132</v>
      </c>
      <c r="OJ267" s="2" t="s">
        <v>132</v>
      </c>
      <c r="OK267" s="2" t="s">
        <v>142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178</v>
      </c>
      <c r="PF267" s="2" t="s">
        <v>129</v>
      </c>
      <c r="PG267" s="2" t="s">
        <v>132</v>
      </c>
      <c r="PH267" s="2" t="s">
        <v>132</v>
      </c>
      <c r="PI267" s="2" t="s">
        <v>142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178</v>
      </c>
      <c r="QD267" s="2" t="s">
        <v>129</v>
      </c>
      <c r="QE267" s="2" t="s">
        <v>132</v>
      </c>
      <c r="QF267" s="2" t="s">
        <v>132</v>
      </c>
      <c r="QG267" s="2" t="s">
        <v>142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178</v>
      </c>
      <c r="QP267" s="2" t="s">
        <v>129</v>
      </c>
      <c r="QQ267" s="2" t="s">
        <v>132</v>
      </c>
      <c r="QR267" s="2" t="s">
        <v>132</v>
      </c>
      <c r="QS267" s="2" t="s">
        <v>142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178</v>
      </c>
      <c r="RN267" s="2" t="s">
        <v>129</v>
      </c>
      <c r="RO267" s="2" t="s">
        <v>132</v>
      </c>
      <c r="RP267" s="2" t="s">
        <v>132</v>
      </c>
      <c r="RQ267" s="2" t="s">
        <v>142</v>
      </c>
      <c r="RR267" s="2" t="s">
        <v>183</v>
      </c>
    </row>
    <row r="268">
      <c r="A268" s="2" t="s">
        <v>3213</v>
      </c>
      <c r="B268" s="2" t="s">
        <v>121</v>
      </c>
      <c r="C268" s="2" t="s">
        <v>3052</v>
      </c>
      <c r="D268" s="2" t="s">
        <v>2628</v>
      </c>
      <c r="E268" s="2" t="s">
        <v>2672</v>
      </c>
      <c r="F268" s="2" t="s">
        <v>3214</v>
      </c>
      <c r="G268" s="2" t="s">
        <v>3214</v>
      </c>
      <c r="H268" s="2" t="s">
        <v>3214</v>
      </c>
      <c r="I268" s="2" t="s">
        <v>3215</v>
      </c>
      <c r="J268" s="2" t="s">
        <v>127</v>
      </c>
      <c r="K268" s="2" t="s">
        <v>1078</v>
      </c>
      <c r="L268" s="3">
        <v>62.26</v>
      </c>
      <c r="M268" s="3">
        <v>65.37</v>
      </c>
      <c r="N268" s="3">
        <v>130.04</v>
      </c>
      <c r="O268" s="2" t="s">
        <v>129</v>
      </c>
      <c r="P268" s="2" t="s">
        <v>130</v>
      </c>
      <c r="Q268" s="2" t="s">
        <v>131</v>
      </c>
      <c r="R268" s="2" t="s">
        <v>132</v>
      </c>
      <c r="S268" s="2" t="s">
        <v>132</v>
      </c>
      <c r="T268" s="2" t="s">
        <v>132</v>
      </c>
      <c r="U268" s="2" t="s">
        <v>468</v>
      </c>
      <c r="V268" s="2" t="s">
        <v>2667</v>
      </c>
      <c r="W268" s="2" t="s">
        <v>136</v>
      </c>
      <c r="X268" s="2" t="s">
        <v>3067</v>
      </c>
      <c r="Y268" s="2" t="s">
        <v>410</v>
      </c>
      <c r="Z268" s="4">
        <v>335</v>
      </c>
      <c r="AA268" s="4">
        <f>=ROUNDDOWN(10.2760736196319,0)</f>
      </c>
      <c r="AB268" s="5">
        <v>32.6</v>
      </c>
      <c r="AC268" s="2" t="s">
        <v>368</v>
      </c>
      <c r="AD268" s="4">
        <v>100</v>
      </c>
      <c r="AE268" s="4">
        <v>400</v>
      </c>
      <c r="AF268" s="6">
        <v>65</v>
      </c>
      <c r="AG268" s="6">
        <v>48</v>
      </c>
      <c r="AH268" s="7">
        <v>0.7562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>
        <v>774</v>
      </c>
      <c r="AQ268" s="8">
        <v>62012.23</v>
      </c>
      <c r="AR268" s="4">
        <v>556</v>
      </c>
      <c r="AS268" s="8">
        <v>46714.01</v>
      </c>
      <c r="AT268" s="7">
        <v>0.3921</v>
      </c>
      <c r="AU268" s="7">
        <v>0.3275</v>
      </c>
      <c r="AV268" s="4">
        <v>774</v>
      </c>
      <c r="AW268" s="8">
        <v>62012.23</v>
      </c>
      <c r="AX268" s="4">
        <v>556</v>
      </c>
      <c r="AY268" s="8">
        <v>46714.01</v>
      </c>
      <c r="AZ268" s="7">
        <v>0.3921</v>
      </c>
      <c r="BA268" s="7">
        <v>0.3275</v>
      </c>
      <c r="BB268" s="7">
        <v>1</v>
      </c>
      <c r="BC268" s="4">
        <v>774</v>
      </c>
      <c r="BD268" s="8">
        <v>62012.23</v>
      </c>
      <c r="BE268" s="4">
        <v>556</v>
      </c>
      <c r="BF268" s="8">
        <v>46714.01</v>
      </c>
      <c r="BG268" s="7">
        <v>0.3921</v>
      </c>
      <c r="BH268" s="7">
        <v>0.3275</v>
      </c>
      <c r="BI268" s="7">
        <v>1</v>
      </c>
      <c r="BJ268" s="4">
        <v>774</v>
      </c>
      <c r="BK268" s="8">
        <v>62012.23</v>
      </c>
      <c r="BL268" s="2" t="s">
        <v>3216</v>
      </c>
      <c r="BM268" s="7">
        <v>1</v>
      </c>
      <c r="BN268" s="7">
        <v>1</v>
      </c>
      <c r="BO268" s="4">
        <v>395</v>
      </c>
      <c r="BP268" s="8">
        <v>33120.75</v>
      </c>
      <c r="BQ268" s="4">
        <v>193</v>
      </c>
      <c r="BR268" s="8">
        <v>16176.48</v>
      </c>
      <c r="BS268" s="7">
        <v>1.0466</v>
      </c>
      <c r="BT268" s="7">
        <v>1.0475</v>
      </c>
      <c r="BU268" s="2" t="s">
        <v>140</v>
      </c>
      <c r="BV268" s="2" t="s">
        <v>129</v>
      </c>
      <c r="BW268" s="2" t="s">
        <v>132</v>
      </c>
      <c r="BX268" s="2" t="s">
        <v>833</v>
      </c>
      <c r="BY268" s="2" t="s">
        <v>142</v>
      </c>
      <c r="BZ268" s="2" t="s">
        <v>132</v>
      </c>
      <c r="CA268" s="4">
        <v>170</v>
      </c>
      <c r="CB268" s="8">
        <v>11525.3</v>
      </c>
      <c r="CC268" s="4">
        <v>49</v>
      </c>
      <c r="CD268" s="8">
        <v>3954.56</v>
      </c>
      <c r="CE268" s="7">
        <v>2.4694</v>
      </c>
      <c r="CF268" s="7">
        <v>1.9144</v>
      </c>
      <c r="CG268" s="2" t="s">
        <v>140</v>
      </c>
      <c r="CH268" s="2" t="s">
        <v>129</v>
      </c>
      <c r="CI268" s="2" t="s">
        <v>410</v>
      </c>
      <c r="CJ268" s="2" t="s">
        <v>687</v>
      </c>
      <c r="CK268" s="2" t="s">
        <v>142</v>
      </c>
      <c r="CL268" s="2" t="s">
        <v>132</v>
      </c>
      <c r="CM268" s="4">
        <v>55</v>
      </c>
      <c r="CN268" s="8">
        <v>4597.49</v>
      </c>
      <c r="CO268" s="4">
        <v>79</v>
      </c>
      <c r="CP268" s="8">
        <v>7061.84</v>
      </c>
      <c r="CQ268" s="7">
        <v>-0.3038</v>
      </c>
      <c r="CR268" s="7">
        <v>-0.349</v>
      </c>
      <c r="CS268" s="2" t="s">
        <v>140</v>
      </c>
      <c r="CT268" s="2" t="s">
        <v>129</v>
      </c>
      <c r="CU268" s="2" t="s">
        <v>804</v>
      </c>
      <c r="CV268" s="2" t="s">
        <v>410</v>
      </c>
      <c r="CW268" s="2" t="s">
        <v>142</v>
      </c>
      <c r="CX268" s="2" t="s">
        <v>132</v>
      </c>
      <c r="CY268" s="4">
        <v>24</v>
      </c>
      <c r="CZ268" s="8">
        <v>1911.6</v>
      </c>
      <c r="DA268" s="4">
        <v>22</v>
      </c>
      <c r="DB268" s="8">
        <v>1752.3</v>
      </c>
      <c r="DC268" s="7">
        <v>0.0909</v>
      </c>
      <c r="DD268" s="7">
        <v>0.0909</v>
      </c>
      <c r="DE268" s="2" t="s">
        <v>140</v>
      </c>
      <c r="DF268" s="2" t="s">
        <v>129</v>
      </c>
      <c r="DG268" s="2" t="s">
        <v>1506</v>
      </c>
      <c r="DH268" s="2" t="s">
        <v>2832</v>
      </c>
      <c r="DI268" s="2" t="s">
        <v>142</v>
      </c>
      <c r="DJ268" s="2" t="s">
        <v>132</v>
      </c>
      <c r="DK268" s="4">
        <v>11</v>
      </c>
      <c r="DL268" s="8">
        <v>947.54</v>
      </c>
      <c r="DM268" s="4"/>
      <c r="DN268" s="8"/>
      <c r="DO268" s="7"/>
      <c r="DP268" s="7"/>
      <c r="DQ268" s="2" t="s">
        <v>140</v>
      </c>
      <c r="DR268" s="2" t="s">
        <v>129</v>
      </c>
      <c r="DS268" s="2" t="s">
        <v>1789</v>
      </c>
      <c r="DT268" s="2" t="s">
        <v>761</v>
      </c>
      <c r="DU268" s="2" t="s">
        <v>142</v>
      </c>
      <c r="DV268" s="2" t="s">
        <v>132</v>
      </c>
      <c r="DW268" s="4">
        <v>63</v>
      </c>
      <c r="DX268" s="8">
        <v>5403.51</v>
      </c>
      <c r="DY268" s="4">
        <v>131</v>
      </c>
      <c r="DZ268" s="8">
        <v>11235.87</v>
      </c>
      <c r="EA268" s="7">
        <v>-0.5191</v>
      </c>
      <c r="EB268" s="7">
        <v>-0.5191</v>
      </c>
      <c r="EC268" s="2" t="s">
        <v>140</v>
      </c>
      <c r="ED268" s="2" t="s">
        <v>129</v>
      </c>
      <c r="EE268" s="2" t="s">
        <v>410</v>
      </c>
      <c r="EF268" s="2" t="s">
        <v>632</v>
      </c>
      <c r="EG268" s="2" t="s">
        <v>142</v>
      </c>
      <c r="EH268" s="2" t="s">
        <v>132</v>
      </c>
      <c r="EI268" s="4">
        <v>15</v>
      </c>
      <c r="EJ268" s="8">
        <v>1269</v>
      </c>
      <c r="EK268" s="4">
        <v>6</v>
      </c>
      <c r="EL268" s="8">
        <v>507.6</v>
      </c>
      <c r="EM268" s="7">
        <v>1.5</v>
      </c>
      <c r="EN268" s="7">
        <v>1.5</v>
      </c>
      <c r="EO268" s="2" t="s">
        <v>140</v>
      </c>
      <c r="EP268" s="2" t="s">
        <v>129</v>
      </c>
      <c r="EQ268" s="2" t="s">
        <v>475</v>
      </c>
      <c r="ER268" s="2" t="s">
        <v>432</v>
      </c>
      <c r="ES268" s="2" t="s">
        <v>142</v>
      </c>
      <c r="ET268" s="2" t="s">
        <v>132</v>
      </c>
      <c r="EU268" s="4">
        <v>10</v>
      </c>
      <c r="EV268" s="8">
        <v>807.6</v>
      </c>
      <c r="EW268" s="4"/>
      <c r="EX268" s="8"/>
      <c r="EY268" s="7"/>
      <c r="EZ268" s="7"/>
      <c r="FA268" s="2" t="s">
        <v>140</v>
      </c>
      <c r="FB268" s="2" t="s">
        <v>129</v>
      </c>
      <c r="FC268" s="2" t="s">
        <v>1789</v>
      </c>
      <c r="FD268" s="2" t="s">
        <v>3197</v>
      </c>
      <c r="FE268" s="2" t="s">
        <v>142</v>
      </c>
      <c r="FF268" s="2" t="s">
        <v>132</v>
      </c>
      <c r="FG268" s="4">
        <v>5</v>
      </c>
      <c r="FH268" s="8">
        <v>361.49</v>
      </c>
      <c r="FI268" s="4">
        <v>5</v>
      </c>
      <c r="FJ268" s="8">
        <v>384.55</v>
      </c>
      <c r="FK268" s="7"/>
      <c r="FL268" s="7">
        <v>-0.06</v>
      </c>
      <c r="FM268" s="2" t="s">
        <v>140</v>
      </c>
      <c r="FN268" s="2" t="s">
        <v>129</v>
      </c>
      <c r="FO268" s="2" t="s">
        <v>2552</v>
      </c>
      <c r="FP268" s="2" t="s">
        <v>748</v>
      </c>
      <c r="FQ268" s="2" t="s">
        <v>142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140</v>
      </c>
      <c r="FZ268" s="2" t="s">
        <v>129</v>
      </c>
      <c r="GA268" s="2" t="s">
        <v>1504</v>
      </c>
      <c r="GB268" s="2" t="s">
        <v>1505</v>
      </c>
      <c r="GC268" s="2" t="s">
        <v>142</v>
      </c>
      <c r="GD268" s="2" t="s">
        <v>132</v>
      </c>
      <c r="GE268" s="4">
        <v>2</v>
      </c>
      <c r="GF268" s="8">
        <v>161.52</v>
      </c>
      <c r="GG268" s="4">
        <v>14</v>
      </c>
      <c r="GH268" s="8">
        <v>1130.64</v>
      </c>
      <c r="GI268" s="7">
        <v>-0.8571</v>
      </c>
      <c r="GJ268" s="7">
        <v>-0.8571</v>
      </c>
      <c r="GK268" s="2" t="s">
        <v>140</v>
      </c>
      <c r="GL268" s="2" t="s">
        <v>129</v>
      </c>
      <c r="GM268" s="2" t="s">
        <v>188</v>
      </c>
      <c r="GN268" s="2" t="s">
        <v>198</v>
      </c>
      <c r="GO268" s="2" t="s">
        <v>142</v>
      </c>
      <c r="GP268" s="2" t="s">
        <v>132</v>
      </c>
      <c r="GQ268" s="4"/>
      <c r="GR268" s="8"/>
      <c r="GS268" s="4">
        <v>2</v>
      </c>
      <c r="GT268" s="8">
        <v>153.82</v>
      </c>
      <c r="GU268" s="7">
        <v>-1</v>
      </c>
      <c r="GV268" s="7">
        <v>-1</v>
      </c>
      <c r="GW268" s="2" t="s">
        <v>140</v>
      </c>
      <c r="GX268" s="2" t="s">
        <v>129</v>
      </c>
      <c r="GY268" s="2" t="s">
        <v>334</v>
      </c>
      <c r="GZ268" s="2" t="s">
        <v>381</v>
      </c>
      <c r="HA268" s="2" t="s">
        <v>142</v>
      </c>
      <c r="HB268" s="2" t="s">
        <v>132</v>
      </c>
      <c r="HC268" s="4">
        <v>7</v>
      </c>
      <c r="HD268" s="8">
        <v>527.35</v>
      </c>
      <c r="HE268" s="4">
        <v>7</v>
      </c>
      <c r="HF268" s="8">
        <v>565.32</v>
      </c>
      <c r="HG268" s="7"/>
      <c r="HH268" s="7">
        <v>-0.0672</v>
      </c>
      <c r="HI268" s="2" t="s">
        <v>140</v>
      </c>
      <c r="HJ268" s="2" t="s">
        <v>129</v>
      </c>
      <c r="HK268" s="2" t="s">
        <v>524</v>
      </c>
      <c r="HL268" s="2" t="s">
        <v>859</v>
      </c>
      <c r="HM268" s="2" t="s">
        <v>142</v>
      </c>
      <c r="HN268" s="2" t="s">
        <v>132</v>
      </c>
      <c r="HO268" s="4">
        <v>12</v>
      </c>
      <c r="HP268" s="8">
        <v>971.92</v>
      </c>
      <c r="HQ268" s="4">
        <v>23</v>
      </c>
      <c r="HR268" s="8">
        <v>1752.6</v>
      </c>
      <c r="HS268" s="7">
        <v>-0.4783</v>
      </c>
      <c r="HT268" s="7">
        <v>-0.4454</v>
      </c>
      <c r="HU268" s="2" t="s">
        <v>140</v>
      </c>
      <c r="HV268" s="2" t="s">
        <v>129</v>
      </c>
      <c r="HW268" s="2" t="s">
        <v>1506</v>
      </c>
      <c r="HX268" s="2" t="s">
        <v>3217</v>
      </c>
      <c r="HY268" s="2" t="s">
        <v>142</v>
      </c>
      <c r="HZ268" s="2" t="s">
        <v>132</v>
      </c>
      <c r="IA268" s="4">
        <v>2</v>
      </c>
      <c r="IB268" s="8">
        <v>153.82</v>
      </c>
      <c r="IC268" s="4">
        <v>9</v>
      </c>
      <c r="ID268" s="8">
        <v>692.19</v>
      </c>
      <c r="IE268" s="7">
        <v>-0.7778</v>
      </c>
      <c r="IF268" s="7">
        <v>-0.7778</v>
      </c>
      <c r="IG268" s="2" t="s">
        <v>140</v>
      </c>
      <c r="IH268" s="2" t="s">
        <v>166</v>
      </c>
      <c r="II268" s="2" t="s">
        <v>1506</v>
      </c>
      <c r="IJ268" s="2" t="s">
        <v>3218</v>
      </c>
      <c r="IK268" s="2" t="s">
        <v>142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140</v>
      </c>
      <c r="IT268" s="2" t="s">
        <v>129</v>
      </c>
      <c r="IU268" s="2" t="s">
        <v>1060</v>
      </c>
      <c r="IV268" s="2" t="s">
        <v>3219</v>
      </c>
      <c r="IW268" s="2" t="s">
        <v>142</v>
      </c>
      <c r="IX268" s="2" t="s">
        <v>132</v>
      </c>
      <c r="IY268" s="4">
        <v>2</v>
      </c>
      <c r="IZ268" s="8">
        <v>169.2</v>
      </c>
      <c r="JA268" s="4"/>
      <c r="JB268" s="8"/>
      <c r="JC268" s="7"/>
      <c r="JD268" s="7"/>
      <c r="JE268" s="2" t="s">
        <v>140</v>
      </c>
      <c r="JF268" s="2" t="s">
        <v>129</v>
      </c>
      <c r="JG268" s="2" t="s">
        <v>1747</v>
      </c>
      <c r="JH268" s="2" t="s">
        <v>3220</v>
      </c>
      <c r="JI268" s="2" t="s">
        <v>142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140</v>
      </c>
      <c r="JR268" s="2" t="s">
        <v>129</v>
      </c>
      <c r="JS268" s="2" t="s">
        <v>1130</v>
      </c>
      <c r="JT268" s="2" t="s">
        <v>3221</v>
      </c>
      <c r="JU268" s="2" t="s">
        <v>142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140</v>
      </c>
      <c r="KD268" s="2" t="s">
        <v>129</v>
      </c>
      <c r="KE268" s="2" t="s">
        <v>410</v>
      </c>
      <c r="KF268" s="2" t="s">
        <v>2594</v>
      </c>
      <c r="KG268" s="2" t="s">
        <v>142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182</v>
      </c>
      <c r="KP268" s="2" t="s">
        <v>129</v>
      </c>
      <c r="KQ268" s="2" t="s">
        <v>132</v>
      </c>
      <c r="KR268" s="2" t="s">
        <v>132</v>
      </c>
      <c r="KS268" s="2" t="s">
        <v>142</v>
      </c>
      <c r="KT268" s="2" t="s">
        <v>132</v>
      </c>
      <c r="KU268" s="4">
        <v>1</v>
      </c>
      <c r="KV268" s="8">
        <v>84.14</v>
      </c>
      <c r="KW268" s="4">
        <v>16</v>
      </c>
      <c r="KX268" s="8">
        <v>1346.24</v>
      </c>
      <c r="KY268" s="7">
        <v>-0.9375</v>
      </c>
      <c r="KZ268" s="7">
        <v>-0.9375</v>
      </c>
      <c r="LA268" s="2" t="s">
        <v>140</v>
      </c>
      <c r="LB268" s="2" t="s">
        <v>177</v>
      </c>
      <c r="LC268" s="2" t="s">
        <v>2385</v>
      </c>
      <c r="LD268" s="2" t="s">
        <v>1447</v>
      </c>
      <c r="LE268" s="2" t="s">
        <v>142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178</v>
      </c>
      <c r="LN268" s="2" t="s">
        <v>129</v>
      </c>
      <c r="LO268" s="2" t="s">
        <v>132</v>
      </c>
      <c r="LP268" s="2" t="s">
        <v>132</v>
      </c>
      <c r="LQ268" s="2" t="s">
        <v>142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181</v>
      </c>
      <c r="ML268" s="2" t="s">
        <v>129</v>
      </c>
      <c r="MM268" s="2" t="s">
        <v>132</v>
      </c>
      <c r="MN268" s="2" t="s">
        <v>132</v>
      </c>
      <c r="MO268" s="2" t="s">
        <v>142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178</v>
      </c>
      <c r="NV268" s="2" t="s">
        <v>129</v>
      </c>
      <c r="NW268" s="2" t="s">
        <v>132</v>
      </c>
      <c r="NX268" s="2" t="s">
        <v>132</v>
      </c>
      <c r="NY268" s="2" t="s">
        <v>142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178</v>
      </c>
      <c r="OH268" s="2" t="s">
        <v>129</v>
      </c>
      <c r="OI268" s="2" t="s">
        <v>132</v>
      </c>
      <c r="OJ268" s="2" t="s">
        <v>132</v>
      </c>
      <c r="OK268" s="2" t="s">
        <v>142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181</v>
      </c>
      <c r="OT268" s="2" t="s">
        <v>129</v>
      </c>
      <c r="OU268" s="2" t="s">
        <v>132</v>
      </c>
      <c r="OV268" s="2" t="s">
        <v>132</v>
      </c>
      <c r="OW268" s="2" t="s">
        <v>142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178</v>
      </c>
      <c r="PF268" s="2" t="s">
        <v>129</v>
      </c>
      <c r="PG268" s="2" t="s">
        <v>132</v>
      </c>
      <c r="PH268" s="2" t="s">
        <v>132</v>
      </c>
      <c r="PI268" s="2" t="s">
        <v>142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178</v>
      </c>
      <c r="PR268" s="2" t="s">
        <v>166</v>
      </c>
      <c r="PS268" s="2" t="s">
        <v>132</v>
      </c>
      <c r="PT268" s="2" t="s">
        <v>132</v>
      </c>
      <c r="PU268" s="2" t="s">
        <v>142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182</v>
      </c>
      <c r="QD268" s="2" t="s">
        <v>129</v>
      </c>
      <c r="QE268" s="2" t="s">
        <v>132</v>
      </c>
      <c r="QF268" s="2" t="s">
        <v>132</v>
      </c>
      <c r="QG268" s="2" t="s">
        <v>142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178</v>
      </c>
      <c r="RB268" s="2" t="s">
        <v>166</v>
      </c>
      <c r="RC268" s="2" t="s">
        <v>132</v>
      </c>
      <c r="RD268" s="2" t="s">
        <v>132</v>
      </c>
      <c r="RE268" s="2" t="s">
        <v>142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181</v>
      </c>
      <c r="RN268" s="2" t="s">
        <v>129</v>
      </c>
      <c r="RO268" s="2" t="s">
        <v>132</v>
      </c>
      <c r="RP268" s="2" t="s">
        <v>132</v>
      </c>
      <c r="RQ268" s="2" t="s">
        <v>142</v>
      </c>
      <c r="RR268" s="2" t="s">
        <v>183</v>
      </c>
    </row>
    <row r="269">
      <c r="A269" s="2" t="s">
        <v>3222</v>
      </c>
      <c r="B269" s="2" t="s">
        <v>121</v>
      </c>
      <c r="C269" s="2" t="s">
        <v>3052</v>
      </c>
      <c r="D269" s="2" t="s">
        <v>2628</v>
      </c>
      <c r="E269" s="2" t="s">
        <v>2672</v>
      </c>
      <c r="F269" s="2" t="s">
        <v>3223</v>
      </c>
      <c r="G269" s="2" t="s">
        <v>3223</v>
      </c>
      <c r="H269" s="2" t="s">
        <v>3223</v>
      </c>
      <c r="I269" s="2" t="s">
        <v>3224</v>
      </c>
      <c r="J269" s="2" t="s">
        <v>127</v>
      </c>
      <c r="K269" s="2" t="s">
        <v>1381</v>
      </c>
      <c r="L269" s="3">
        <v>123.21</v>
      </c>
      <c r="M269" s="3">
        <v>129.37</v>
      </c>
      <c r="N269" s="3">
        <v>225.24</v>
      </c>
      <c r="O269" s="2" t="s">
        <v>129</v>
      </c>
      <c r="P269" s="2" t="s">
        <v>219</v>
      </c>
      <c r="Q269" s="2" t="s">
        <v>131</v>
      </c>
      <c r="R269" s="2" t="s">
        <v>132</v>
      </c>
      <c r="S269" s="2" t="s">
        <v>132</v>
      </c>
      <c r="T269" s="2" t="s">
        <v>132</v>
      </c>
      <c r="U269" s="2" t="s">
        <v>468</v>
      </c>
      <c r="V269" s="2" t="s">
        <v>2667</v>
      </c>
      <c r="W269" s="2" t="s">
        <v>136</v>
      </c>
      <c r="X269" s="2" t="s">
        <v>3067</v>
      </c>
      <c r="Y269" s="2" t="s">
        <v>3018</v>
      </c>
      <c r="Z269" s="4">
        <v>48</v>
      </c>
      <c r="AA269" s="4">
        <f>=ROUNDDOWN(9.6,0)</f>
      </c>
      <c r="AB269" s="5">
        <v>5</v>
      </c>
      <c r="AC269" s="2" t="s">
        <v>368</v>
      </c>
      <c r="AD269" s="4">
        <v>50</v>
      </c>
      <c r="AE269" s="4">
        <v>100</v>
      </c>
      <c r="AF269" s="6">
        <v>65</v>
      </c>
      <c r="AG269" s="6">
        <v>48</v>
      </c>
      <c r="AH269" s="7">
        <v>0.8438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>
        <v>160</v>
      </c>
      <c r="AQ269" s="8">
        <v>22740.44</v>
      </c>
      <c r="AR269" s="4">
        <v>187</v>
      </c>
      <c r="AS269" s="8">
        <v>26345.76</v>
      </c>
      <c r="AT269" s="7">
        <v>-0.1444</v>
      </c>
      <c r="AU269" s="7">
        <v>-0.1368</v>
      </c>
      <c r="AV269" s="4">
        <v>160</v>
      </c>
      <c r="AW269" s="8">
        <v>22740.44</v>
      </c>
      <c r="AX269" s="4">
        <v>187</v>
      </c>
      <c r="AY269" s="8">
        <v>26345.76</v>
      </c>
      <c r="AZ269" s="7">
        <v>-0.1444</v>
      </c>
      <c r="BA269" s="7">
        <v>-0.1368</v>
      </c>
      <c r="BB269" s="7">
        <v>1</v>
      </c>
      <c r="BC269" s="4">
        <v>164</v>
      </c>
      <c r="BD269" s="8">
        <v>23372.07</v>
      </c>
      <c r="BE269" s="4">
        <v>263</v>
      </c>
      <c r="BF269" s="8">
        <v>37761.76</v>
      </c>
      <c r="BG269" s="7">
        <v>-0.3764</v>
      </c>
      <c r="BH269" s="7">
        <v>-0.3811</v>
      </c>
      <c r="BI269" s="7">
        <v>0.973</v>
      </c>
      <c r="BJ269" s="4">
        <v>160</v>
      </c>
      <c r="BK269" s="8">
        <v>22740.44</v>
      </c>
      <c r="BL269" s="2" t="s">
        <v>3225</v>
      </c>
      <c r="BM269" s="7">
        <v>1</v>
      </c>
      <c r="BN269" s="7">
        <v>1</v>
      </c>
      <c r="BO269" s="4">
        <v>30</v>
      </c>
      <c r="BP269" s="8">
        <v>4284.6</v>
      </c>
      <c r="BQ269" s="4">
        <v>48</v>
      </c>
      <c r="BR269" s="8">
        <v>6021.54</v>
      </c>
      <c r="BS269" s="7">
        <v>-0.375</v>
      </c>
      <c r="BT269" s="7">
        <v>-0.2885</v>
      </c>
      <c r="BU269" s="2" t="s">
        <v>140</v>
      </c>
      <c r="BV269" s="2" t="s">
        <v>129</v>
      </c>
      <c r="BW269" s="2" t="s">
        <v>132</v>
      </c>
      <c r="BX269" s="2" t="s">
        <v>833</v>
      </c>
      <c r="BY269" s="2" t="s">
        <v>142</v>
      </c>
      <c r="BZ269" s="2" t="s">
        <v>132</v>
      </c>
      <c r="CA269" s="4">
        <v>30</v>
      </c>
      <c r="CB269" s="8">
        <v>3505.08</v>
      </c>
      <c r="CC269" s="4">
        <v>31</v>
      </c>
      <c r="CD269" s="8">
        <v>3930.25</v>
      </c>
      <c r="CE269" s="7">
        <v>-0.0323</v>
      </c>
      <c r="CF269" s="7">
        <v>-0.1082</v>
      </c>
      <c r="CG269" s="2" t="s">
        <v>140</v>
      </c>
      <c r="CH269" s="2" t="s">
        <v>129</v>
      </c>
      <c r="CI269" s="2" t="s">
        <v>3226</v>
      </c>
      <c r="CJ269" s="2" t="s">
        <v>1119</v>
      </c>
      <c r="CK269" s="2" t="s">
        <v>142</v>
      </c>
      <c r="CL269" s="2" t="s">
        <v>132</v>
      </c>
      <c r="CM269" s="4">
        <v>50</v>
      </c>
      <c r="CN269" s="8">
        <v>7270.05</v>
      </c>
      <c r="CO269" s="4">
        <v>48</v>
      </c>
      <c r="CP269" s="8">
        <v>7249.26</v>
      </c>
      <c r="CQ269" s="7">
        <v>0.0417</v>
      </c>
      <c r="CR269" s="7">
        <v>0.0029</v>
      </c>
      <c r="CS269" s="2" t="s">
        <v>140</v>
      </c>
      <c r="CT269" s="2" t="s">
        <v>129</v>
      </c>
      <c r="CU269" s="2" t="s">
        <v>3018</v>
      </c>
      <c r="CV269" s="2" t="s">
        <v>1298</v>
      </c>
      <c r="CW269" s="2" t="s">
        <v>142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140</v>
      </c>
      <c r="DF269" s="2" t="s">
        <v>166</v>
      </c>
      <c r="DG269" s="2" t="s">
        <v>1506</v>
      </c>
      <c r="DH269" s="2" t="s">
        <v>3140</v>
      </c>
      <c r="DI269" s="2" t="s">
        <v>142</v>
      </c>
      <c r="DJ269" s="2" t="s">
        <v>132</v>
      </c>
      <c r="DK269" s="4">
        <v>2</v>
      </c>
      <c r="DL269" s="8">
        <v>332.4</v>
      </c>
      <c r="DM269" s="4"/>
      <c r="DN269" s="8"/>
      <c r="DO269" s="7"/>
      <c r="DP269" s="7"/>
      <c r="DQ269" s="2" t="s">
        <v>140</v>
      </c>
      <c r="DR269" s="2" t="s">
        <v>129</v>
      </c>
      <c r="DS269" s="2" t="s">
        <v>2430</v>
      </c>
      <c r="DT269" s="2" t="s">
        <v>1724</v>
      </c>
      <c r="DU269" s="2" t="s">
        <v>142</v>
      </c>
      <c r="DV269" s="2" t="s">
        <v>132</v>
      </c>
      <c r="DW269" s="4">
        <v>18</v>
      </c>
      <c r="DX269" s="8">
        <v>2781.72</v>
      </c>
      <c r="DY269" s="4">
        <v>23</v>
      </c>
      <c r="DZ269" s="8">
        <v>3554.42</v>
      </c>
      <c r="EA269" s="7">
        <v>-0.2174</v>
      </c>
      <c r="EB269" s="7">
        <v>-0.2174</v>
      </c>
      <c r="EC269" s="2" t="s">
        <v>140</v>
      </c>
      <c r="ED269" s="2" t="s">
        <v>129</v>
      </c>
      <c r="EE269" s="2" t="s">
        <v>989</v>
      </c>
      <c r="EF269" s="2" t="s">
        <v>986</v>
      </c>
      <c r="EG269" s="2" t="s">
        <v>142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165</v>
      </c>
      <c r="EP269" s="2" t="s">
        <v>129</v>
      </c>
      <c r="EQ269" s="2" t="s">
        <v>132</v>
      </c>
      <c r="ER269" s="2" t="s">
        <v>132</v>
      </c>
      <c r="ES269" s="2" t="s">
        <v>142</v>
      </c>
      <c r="ET269" s="2" t="s">
        <v>132</v>
      </c>
      <c r="EU269" s="4">
        <v>10</v>
      </c>
      <c r="EV269" s="8">
        <v>1598.1</v>
      </c>
      <c r="EW269" s="4"/>
      <c r="EX269" s="8"/>
      <c r="EY269" s="7"/>
      <c r="EZ269" s="7"/>
      <c r="FA269" s="2" t="s">
        <v>140</v>
      </c>
      <c r="FB269" s="2" t="s">
        <v>129</v>
      </c>
      <c r="FC269" s="2" t="s">
        <v>1572</v>
      </c>
      <c r="FD269" s="2" t="s">
        <v>881</v>
      </c>
      <c r="FE269" s="2" t="s">
        <v>142</v>
      </c>
      <c r="FF269" s="2" t="s">
        <v>132</v>
      </c>
      <c r="FG269" s="4">
        <v>2</v>
      </c>
      <c r="FH269" s="8">
        <v>281.57</v>
      </c>
      <c r="FI269" s="4">
        <v>4</v>
      </c>
      <c r="FJ269" s="8">
        <v>608.8</v>
      </c>
      <c r="FK269" s="7">
        <v>-0.5</v>
      </c>
      <c r="FL269" s="7">
        <v>-0.5375</v>
      </c>
      <c r="FM269" s="2" t="s">
        <v>140</v>
      </c>
      <c r="FN269" s="2" t="s">
        <v>129</v>
      </c>
      <c r="FO269" s="2" t="s">
        <v>2552</v>
      </c>
      <c r="FP269" s="2" t="s">
        <v>2354</v>
      </c>
      <c r="FQ269" s="2" t="s">
        <v>142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181</v>
      </c>
      <c r="FZ269" s="2" t="s">
        <v>129</v>
      </c>
      <c r="GA269" s="2" t="s">
        <v>132</v>
      </c>
      <c r="GB269" s="2" t="s">
        <v>132</v>
      </c>
      <c r="GC269" s="2" t="s">
        <v>142</v>
      </c>
      <c r="GD269" s="2" t="s">
        <v>132</v>
      </c>
      <c r="GE269" s="4">
        <v>5</v>
      </c>
      <c r="GF269" s="8">
        <v>735.13</v>
      </c>
      <c r="GG269" s="4">
        <v>2</v>
      </c>
      <c r="GH269" s="8">
        <v>319.62</v>
      </c>
      <c r="GI269" s="7">
        <v>1.5</v>
      </c>
      <c r="GJ269" s="7">
        <v>1.3</v>
      </c>
      <c r="GK269" s="2" t="s">
        <v>140</v>
      </c>
      <c r="GL269" s="2" t="s">
        <v>129</v>
      </c>
      <c r="GM269" s="2" t="s">
        <v>1022</v>
      </c>
      <c r="GN269" s="2" t="s">
        <v>1425</v>
      </c>
      <c r="GO269" s="2" t="s">
        <v>142</v>
      </c>
      <c r="GP269" s="2" t="s">
        <v>132</v>
      </c>
      <c r="GQ269" s="4">
        <v>5</v>
      </c>
      <c r="GR269" s="8">
        <v>715.34</v>
      </c>
      <c r="GS269" s="4">
        <v>6</v>
      </c>
      <c r="GT269" s="8">
        <v>913.2</v>
      </c>
      <c r="GU269" s="7">
        <v>-0.1667</v>
      </c>
      <c r="GV269" s="7">
        <v>-0.2167</v>
      </c>
      <c r="GW269" s="2" t="s">
        <v>140</v>
      </c>
      <c r="GX269" s="2" t="s">
        <v>129</v>
      </c>
      <c r="GY269" s="2" t="s">
        <v>334</v>
      </c>
      <c r="GZ269" s="2" t="s">
        <v>3227</v>
      </c>
      <c r="HA269" s="2" t="s">
        <v>142</v>
      </c>
      <c r="HB269" s="2" t="s">
        <v>132</v>
      </c>
      <c r="HC269" s="4">
        <v>1</v>
      </c>
      <c r="HD269" s="8">
        <v>159.81</v>
      </c>
      <c r="HE269" s="4"/>
      <c r="HF269" s="8"/>
      <c r="HG269" s="7"/>
      <c r="HH269" s="7"/>
      <c r="HI269" s="2" t="s">
        <v>140</v>
      </c>
      <c r="HJ269" s="2" t="s">
        <v>129</v>
      </c>
      <c r="HK269" s="2" t="s">
        <v>233</v>
      </c>
      <c r="HL269" s="2" t="s">
        <v>2767</v>
      </c>
      <c r="HM269" s="2" t="s">
        <v>142</v>
      </c>
      <c r="HN269" s="2" t="s">
        <v>132</v>
      </c>
      <c r="HO269" s="4">
        <v>5</v>
      </c>
      <c r="HP269" s="8">
        <v>797.2</v>
      </c>
      <c r="HQ269" s="4">
        <v>5</v>
      </c>
      <c r="HR269" s="8">
        <v>821.85</v>
      </c>
      <c r="HS269" s="7"/>
      <c r="HT269" s="7">
        <v>-0.03</v>
      </c>
      <c r="HU269" s="2" t="s">
        <v>140</v>
      </c>
      <c r="HV269" s="2" t="s">
        <v>129</v>
      </c>
      <c r="HW269" s="2" t="s">
        <v>566</v>
      </c>
      <c r="HX269" s="2" t="s">
        <v>3169</v>
      </c>
      <c r="HY269" s="2" t="s">
        <v>142</v>
      </c>
      <c r="HZ269" s="2" t="s">
        <v>132</v>
      </c>
      <c r="IA269" s="4"/>
      <c r="IB269" s="8"/>
      <c r="IC269" s="4">
        <v>2</v>
      </c>
      <c r="ID269" s="8">
        <v>304.4</v>
      </c>
      <c r="IE269" s="7">
        <v>-1</v>
      </c>
      <c r="IF269" s="7">
        <v>-1</v>
      </c>
      <c r="IG269" s="2" t="s">
        <v>140</v>
      </c>
      <c r="IH269" s="2" t="s">
        <v>166</v>
      </c>
      <c r="II269" s="2" t="s">
        <v>1035</v>
      </c>
      <c r="IJ269" s="2" t="s">
        <v>806</v>
      </c>
      <c r="IK269" s="2" t="s">
        <v>142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140</v>
      </c>
      <c r="IT269" s="2" t="s">
        <v>129</v>
      </c>
      <c r="IU269" s="2" t="s">
        <v>306</v>
      </c>
      <c r="IV269" s="2" t="s">
        <v>132</v>
      </c>
      <c r="IW269" s="2" t="s">
        <v>142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140</v>
      </c>
      <c r="JF269" s="2" t="s">
        <v>129</v>
      </c>
      <c r="JG269" s="2" t="s">
        <v>2651</v>
      </c>
      <c r="JH269" s="2" t="s">
        <v>132</v>
      </c>
      <c r="JI269" s="2" t="s">
        <v>142</v>
      </c>
      <c r="JJ269" s="2" t="s">
        <v>132</v>
      </c>
      <c r="JK269" s="4">
        <v>2</v>
      </c>
      <c r="JL269" s="8">
        <v>279.44</v>
      </c>
      <c r="JM269" s="4"/>
      <c r="JN269" s="8"/>
      <c r="JO269" s="7"/>
      <c r="JP269" s="7"/>
      <c r="JQ269" s="2" t="s">
        <v>140</v>
      </c>
      <c r="JR269" s="2" t="s">
        <v>129</v>
      </c>
      <c r="JS269" s="2" t="s">
        <v>1634</v>
      </c>
      <c r="JT269" s="2" t="s">
        <v>3049</v>
      </c>
      <c r="JU269" s="2" t="s">
        <v>142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140</v>
      </c>
      <c r="KD269" s="2" t="s">
        <v>129</v>
      </c>
      <c r="KE269" s="2" t="s">
        <v>3018</v>
      </c>
      <c r="KF269" s="2" t="s">
        <v>1244</v>
      </c>
      <c r="KG269" s="2" t="s">
        <v>142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181</v>
      </c>
      <c r="KP269" s="2" t="s">
        <v>129</v>
      </c>
      <c r="KQ269" s="2" t="s">
        <v>132</v>
      </c>
      <c r="KR269" s="2" t="s">
        <v>132</v>
      </c>
      <c r="KS269" s="2" t="s">
        <v>142</v>
      </c>
      <c r="KT269" s="2" t="s">
        <v>132</v>
      </c>
      <c r="KU269" s="4"/>
      <c r="KV269" s="8"/>
      <c r="KW269" s="4">
        <v>18</v>
      </c>
      <c r="KX269" s="8">
        <v>2622.42</v>
      </c>
      <c r="KY269" s="7">
        <v>-1</v>
      </c>
      <c r="KZ269" s="7">
        <v>-1</v>
      </c>
      <c r="LA269" s="2" t="s">
        <v>140</v>
      </c>
      <c r="LB269" s="2" t="s">
        <v>177</v>
      </c>
      <c r="LC269" s="2" t="s">
        <v>1014</v>
      </c>
      <c r="LD269" s="2" t="s">
        <v>617</v>
      </c>
      <c r="LE269" s="2" t="s">
        <v>142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181</v>
      </c>
      <c r="LN269" s="2" t="s">
        <v>129</v>
      </c>
      <c r="LO269" s="2" t="s">
        <v>132</v>
      </c>
      <c r="LP269" s="2" t="s">
        <v>132</v>
      </c>
      <c r="LQ269" s="2" t="s">
        <v>142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181</v>
      </c>
      <c r="ML269" s="2" t="s">
        <v>129</v>
      </c>
      <c r="MM269" s="2" t="s">
        <v>132</v>
      </c>
      <c r="MN269" s="2" t="s">
        <v>132</v>
      </c>
      <c r="MO269" s="2" t="s">
        <v>142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181</v>
      </c>
      <c r="NV269" s="2" t="s">
        <v>129</v>
      </c>
      <c r="NW269" s="2" t="s">
        <v>132</v>
      </c>
      <c r="NX269" s="2" t="s">
        <v>132</v>
      </c>
      <c r="NY269" s="2" t="s">
        <v>142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178</v>
      </c>
      <c r="OH269" s="2" t="s">
        <v>129</v>
      </c>
      <c r="OI269" s="2" t="s">
        <v>132</v>
      </c>
      <c r="OJ269" s="2" t="s">
        <v>132</v>
      </c>
      <c r="OK269" s="2" t="s">
        <v>142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181</v>
      </c>
      <c r="OT269" s="2" t="s">
        <v>129</v>
      </c>
      <c r="OU269" s="2" t="s">
        <v>132</v>
      </c>
      <c r="OV269" s="2" t="s">
        <v>132</v>
      </c>
      <c r="OW269" s="2" t="s">
        <v>142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178</v>
      </c>
      <c r="PF269" s="2" t="s">
        <v>129</v>
      </c>
      <c r="PG269" s="2" t="s">
        <v>132</v>
      </c>
      <c r="PH269" s="2" t="s">
        <v>132</v>
      </c>
      <c r="PI269" s="2" t="s">
        <v>142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166</v>
      </c>
      <c r="PS269" s="2" t="s">
        <v>132</v>
      </c>
      <c r="PT269" s="2" t="s">
        <v>132</v>
      </c>
      <c r="PU269" s="2" t="s">
        <v>142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178</v>
      </c>
      <c r="RB269" s="2" t="s">
        <v>166</v>
      </c>
      <c r="RC269" s="2" t="s">
        <v>132</v>
      </c>
      <c r="RD269" s="2" t="s">
        <v>132</v>
      </c>
      <c r="RE269" s="2" t="s">
        <v>142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181</v>
      </c>
      <c r="RN269" s="2" t="s">
        <v>129</v>
      </c>
      <c r="RO269" s="2" t="s">
        <v>132</v>
      </c>
      <c r="RP269" s="2" t="s">
        <v>132</v>
      </c>
      <c r="RQ269" s="2" t="s">
        <v>142</v>
      </c>
      <c r="RR269" s="2" t="s">
        <v>132</v>
      </c>
    </row>
    <row r="270">
      <c r="A270" s="2" t="s">
        <v>3228</v>
      </c>
      <c r="B270" s="2" t="s">
        <v>121</v>
      </c>
      <c r="C270" s="2" t="s">
        <v>3052</v>
      </c>
      <c r="D270" s="2" t="s">
        <v>2628</v>
      </c>
      <c r="E270" s="2" t="s">
        <v>2672</v>
      </c>
      <c r="F270" s="2" t="s">
        <v>3223</v>
      </c>
      <c r="G270" s="2" t="s">
        <v>3223</v>
      </c>
      <c r="H270" s="2" t="s">
        <v>3223</v>
      </c>
      <c r="I270" s="2" t="s">
        <v>3229</v>
      </c>
      <c r="J270" s="2" t="s">
        <v>127</v>
      </c>
      <c r="K270" s="2" t="s">
        <v>1078</v>
      </c>
      <c r="L270" s="3">
        <v>144.95</v>
      </c>
      <c r="M270" s="3">
        <v>152.2</v>
      </c>
      <c r="N270" s="3">
        <v>264.99</v>
      </c>
      <c r="O270" s="2" t="s">
        <v>421</v>
      </c>
      <c r="P270" s="2" t="s">
        <v>422</v>
      </c>
      <c r="Q270" s="2" t="s">
        <v>131</v>
      </c>
      <c r="R270" s="2" t="s">
        <v>132</v>
      </c>
      <c r="S270" s="2" t="s">
        <v>3230</v>
      </c>
      <c r="T270" s="2" t="s">
        <v>132</v>
      </c>
      <c r="U270" s="2" t="s">
        <v>468</v>
      </c>
      <c r="V270" s="2" t="s">
        <v>2667</v>
      </c>
      <c r="W270" s="2" t="s">
        <v>247</v>
      </c>
      <c r="X270" s="2" t="s">
        <v>3067</v>
      </c>
      <c r="Y270" s="2" t="s">
        <v>2860</v>
      </c>
      <c r="Z270" s="4"/>
      <c r="AA270" s="4">
        <f>=ROUNDDOWN({0},0)</f>
      </c>
      <c r="AB270" s="5">
        <v>1</v>
      </c>
      <c r="AC270" s="2" t="s">
        <v>132</v>
      </c>
      <c r="AD270" s="4"/>
      <c r="AE270" s="4"/>
      <c r="AF270" s="6">
        <v>65</v>
      </c>
      <c r="AG270" s="6"/>
      <c r="AH270" s="7">
        <v>0.2904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>
        <v>4</v>
      </c>
      <c r="AQ270" s="8">
        <v>631.63</v>
      </c>
      <c r="AR270" s="4">
        <v>76</v>
      </c>
      <c r="AS270" s="8">
        <v>11416</v>
      </c>
      <c r="AT270" s="7">
        <v>-0.9474</v>
      </c>
      <c r="AU270" s="7">
        <v>-0.9447</v>
      </c>
      <c r="AV270" s="4">
        <v>4</v>
      </c>
      <c r="AW270" s="8">
        <v>631.63</v>
      </c>
      <c r="AX270" s="4">
        <v>76</v>
      </c>
      <c r="AY270" s="8">
        <v>11416</v>
      </c>
      <c r="AZ270" s="7">
        <v>-0.9474</v>
      </c>
      <c r="BA270" s="7">
        <v>-0.9447</v>
      </c>
      <c r="BB270" s="7">
        <v>1</v>
      </c>
      <c r="BC270" s="4" t="s">
        <v>132</v>
      </c>
      <c r="BD270" s="8" t="s">
        <v>132</v>
      </c>
      <c r="BE270" s="4" t="s">
        <v>132</v>
      </c>
      <c r="BF270" s="8" t="s">
        <v>132</v>
      </c>
      <c r="BG270" s="7" t="s">
        <v>132</v>
      </c>
      <c r="BH270" s="7" t="s">
        <v>132</v>
      </c>
      <c r="BI270" s="7">
        <v>0.027</v>
      </c>
      <c r="BJ270" s="4">
        <v>4</v>
      </c>
      <c r="BK270" s="8">
        <v>631.63</v>
      </c>
      <c r="BL270" s="2" t="s">
        <v>3231</v>
      </c>
      <c r="BM270" s="7">
        <v>1</v>
      </c>
      <c r="BN270" s="7">
        <v>1</v>
      </c>
      <c r="BO270" s="4"/>
      <c r="BP270" s="8"/>
      <c r="BQ270" s="4">
        <v>13</v>
      </c>
      <c r="BR270" s="8">
        <v>2166.97</v>
      </c>
      <c r="BS270" s="7">
        <v>-1</v>
      </c>
      <c r="BT270" s="7">
        <v>-1</v>
      </c>
      <c r="BU270" s="2" t="s">
        <v>140</v>
      </c>
      <c r="BV270" s="2" t="s">
        <v>166</v>
      </c>
      <c r="BW270" s="2" t="s">
        <v>132</v>
      </c>
      <c r="BX270" s="2" t="s">
        <v>355</v>
      </c>
      <c r="BY270" s="2" t="s">
        <v>142</v>
      </c>
      <c r="BZ270" s="2" t="s">
        <v>132</v>
      </c>
      <c r="CA270" s="4"/>
      <c r="CB270" s="8"/>
      <c r="CC270" s="4">
        <v>22</v>
      </c>
      <c r="CD270" s="8">
        <v>2813.58</v>
      </c>
      <c r="CE270" s="7">
        <v>-1</v>
      </c>
      <c r="CF270" s="7">
        <v>-1</v>
      </c>
      <c r="CG270" s="2" t="s">
        <v>140</v>
      </c>
      <c r="CH270" s="2" t="s">
        <v>166</v>
      </c>
      <c r="CI270" s="2" t="s">
        <v>913</v>
      </c>
      <c r="CJ270" s="2" t="s">
        <v>3232</v>
      </c>
      <c r="CK270" s="2" t="s">
        <v>142</v>
      </c>
      <c r="CL270" s="2" t="s">
        <v>132</v>
      </c>
      <c r="CM270" s="4">
        <v>2</v>
      </c>
      <c r="CN270" s="8">
        <v>304.4</v>
      </c>
      <c r="CO270" s="4">
        <v>18</v>
      </c>
      <c r="CP270" s="8">
        <v>2848.06</v>
      </c>
      <c r="CQ270" s="7">
        <v>-0.8889</v>
      </c>
      <c r="CR270" s="7">
        <v>-0.8931</v>
      </c>
      <c r="CS270" s="2" t="s">
        <v>140</v>
      </c>
      <c r="CT270" s="2" t="s">
        <v>166</v>
      </c>
      <c r="CU270" s="2" t="s">
        <v>3233</v>
      </c>
      <c r="CV270" s="2" t="s">
        <v>876</v>
      </c>
      <c r="CW270" s="2" t="s">
        <v>142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140</v>
      </c>
      <c r="DF270" s="2" t="s">
        <v>166</v>
      </c>
      <c r="DG270" s="2" t="s">
        <v>199</v>
      </c>
      <c r="DH270" s="2" t="s">
        <v>775</v>
      </c>
      <c r="DI270" s="2" t="s">
        <v>142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140</v>
      </c>
      <c r="DR270" s="2" t="s">
        <v>166</v>
      </c>
      <c r="DS270" s="2" t="s">
        <v>2430</v>
      </c>
      <c r="DT270" s="2" t="s">
        <v>132</v>
      </c>
      <c r="DU270" s="2" t="s">
        <v>142</v>
      </c>
      <c r="DV270" s="2" t="s">
        <v>132</v>
      </c>
      <c r="DW270" s="4"/>
      <c r="DX270" s="8"/>
      <c r="DY270" s="4">
        <v>5</v>
      </c>
      <c r="DZ270" s="8">
        <v>772.7</v>
      </c>
      <c r="EA270" s="7">
        <v>-1</v>
      </c>
      <c r="EB270" s="7">
        <v>-1</v>
      </c>
      <c r="EC270" s="2" t="s">
        <v>140</v>
      </c>
      <c r="ED270" s="2" t="s">
        <v>166</v>
      </c>
      <c r="EE270" s="2" t="s">
        <v>2860</v>
      </c>
      <c r="EF270" s="2" t="s">
        <v>2491</v>
      </c>
      <c r="EG270" s="2" t="s">
        <v>142</v>
      </c>
      <c r="EH270" s="2" t="s">
        <v>132</v>
      </c>
      <c r="EI270" s="4">
        <v>1</v>
      </c>
      <c r="EJ270" s="8">
        <v>167.42</v>
      </c>
      <c r="EK270" s="4">
        <v>5</v>
      </c>
      <c r="EL270" s="8">
        <v>837.1</v>
      </c>
      <c r="EM270" s="7">
        <v>-0.8</v>
      </c>
      <c r="EN270" s="7">
        <v>-0.8</v>
      </c>
      <c r="EO270" s="2" t="s">
        <v>140</v>
      </c>
      <c r="EP270" s="2" t="s">
        <v>166</v>
      </c>
      <c r="EQ270" s="2" t="s">
        <v>261</v>
      </c>
      <c r="ER270" s="2" t="s">
        <v>705</v>
      </c>
      <c r="ES270" s="2" t="s">
        <v>142</v>
      </c>
      <c r="ET270" s="2" t="s">
        <v>132</v>
      </c>
      <c r="EU270" s="4">
        <v>1</v>
      </c>
      <c r="EV270" s="8">
        <v>159.81</v>
      </c>
      <c r="EW270" s="4"/>
      <c r="EX270" s="8"/>
      <c r="EY270" s="7"/>
      <c r="EZ270" s="7"/>
      <c r="FA270" s="2" t="s">
        <v>140</v>
      </c>
      <c r="FB270" s="2" t="s">
        <v>166</v>
      </c>
      <c r="FC270" s="2" t="s">
        <v>1572</v>
      </c>
      <c r="FD270" s="2" t="s">
        <v>3234</v>
      </c>
      <c r="FE270" s="2" t="s">
        <v>142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178</v>
      </c>
      <c r="FN270" s="2" t="s">
        <v>166</v>
      </c>
      <c r="FO270" s="2" t="s">
        <v>132</v>
      </c>
      <c r="FP270" s="2" t="s">
        <v>132</v>
      </c>
      <c r="FQ270" s="2" t="s">
        <v>142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181</v>
      </c>
      <c r="FZ270" s="2" t="s">
        <v>166</v>
      </c>
      <c r="GA270" s="2" t="s">
        <v>132</v>
      </c>
      <c r="GB270" s="2" t="s">
        <v>132</v>
      </c>
      <c r="GC270" s="2" t="s">
        <v>142</v>
      </c>
      <c r="GD270" s="2" t="s">
        <v>132</v>
      </c>
      <c r="GE270" s="4"/>
      <c r="GF270" s="8"/>
      <c r="GG270" s="4">
        <v>4</v>
      </c>
      <c r="GH270" s="8">
        <v>639.24</v>
      </c>
      <c r="GI270" s="7">
        <v>-1</v>
      </c>
      <c r="GJ270" s="7">
        <v>-1</v>
      </c>
      <c r="GK270" s="2" t="s">
        <v>140</v>
      </c>
      <c r="GL270" s="2" t="s">
        <v>166</v>
      </c>
      <c r="GM270" s="2" t="s">
        <v>188</v>
      </c>
      <c r="GN270" s="2" t="s">
        <v>2491</v>
      </c>
      <c r="GO270" s="2" t="s">
        <v>142</v>
      </c>
      <c r="GP270" s="2" t="s">
        <v>132</v>
      </c>
      <c r="GQ270" s="4"/>
      <c r="GR270" s="8"/>
      <c r="GS270" s="4">
        <v>2</v>
      </c>
      <c r="GT270" s="8">
        <v>304.4</v>
      </c>
      <c r="GU270" s="7">
        <v>-1</v>
      </c>
      <c r="GV270" s="7">
        <v>-1</v>
      </c>
      <c r="GW270" s="2" t="s">
        <v>140</v>
      </c>
      <c r="GX270" s="2" t="s">
        <v>166</v>
      </c>
      <c r="GY270" s="2" t="s">
        <v>334</v>
      </c>
      <c r="GZ270" s="2" t="s">
        <v>500</v>
      </c>
      <c r="HA270" s="2" t="s">
        <v>142</v>
      </c>
      <c r="HB270" s="2" t="s">
        <v>132</v>
      </c>
      <c r="HC270" s="4"/>
      <c r="HD270" s="8"/>
      <c r="HE270" s="4">
        <v>1</v>
      </c>
      <c r="HF270" s="8">
        <v>159.81</v>
      </c>
      <c r="HG270" s="7">
        <v>-1</v>
      </c>
      <c r="HH270" s="7">
        <v>-1</v>
      </c>
      <c r="HI270" s="2" t="s">
        <v>140</v>
      </c>
      <c r="HJ270" s="2" t="s">
        <v>166</v>
      </c>
      <c r="HK270" s="2" t="s">
        <v>233</v>
      </c>
      <c r="HL270" s="2" t="s">
        <v>749</v>
      </c>
      <c r="HM270" s="2" t="s">
        <v>142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165</v>
      </c>
      <c r="HV270" s="2" t="s">
        <v>166</v>
      </c>
      <c r="HW270" s="2" t="s">
        <v>132</v>
      </c>
      <c r="HX270" s="2" t="s">
        <v>132</v>
      </c>
      <c r="HY270" s="2" t="s">
        <v>142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178</v>
      </c>
      <c r="IH270" s="2" t="s">
        <v>166</v>
      </c>
      <c r="II270" s="2" t="s">
        <v>132</v>
      </c>
      <c r="IJ270" s="2" t="s">
        <v>132</v>
      </c>
      <c r="IK270" s="2" t="s">
        <v>142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178</v>
      </c>
      <c r="IT270" s="2" t="s">
        <v>166</v>
      </c>
      <c r="IU270" s="2" t="s">
        <v>132</v>
      </c>
      <c r="IV270" s="2" t="s">
        <v>132</v>
      </c>
      <c r="IW270" s="2" t="s">
        <v>142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181</v>
      </c>
      <c r="JF270" s="2" t="s">
        <v>166</v>
      </c>
      <c r="JG270" s="2" t="s">
        <v>132</v>
      </c>
      <c r="JH270" s="2" t="s">
        <v>132</v>
      </c>
      <c r="JI270" s="2" t="s">
        <v>142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140</v>
      </c>
      <c r="JR270" s="2" t="s">
        <v>166</v>
      </c>
      <c r="JS270" s="2" t="s">
        <v>750</v>
      </c>
      <c r="JT270" s="2" t="s">
        <v>132</v>
      </c>
      <c r="JU270" s="2" t="s">
        <v>142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140</v>
      </c>
      <c r="KD270" s="2" t="s">
        <v>166</v>
      </c>
      <c r="KE270" s="2" t="s">
        <v>2860</v>
      </c>
      <c r="KF270" s="2" t="s">
        <v>132</v>
      </c>
      <c r="KG270" s="2" t="s">
        <v>142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181</v>
      </c>
      <c r="KP270" s="2" t="s">
        <v>166</v>
      </c>
      <c r="KQ270" s="2" t="s">
        <v>132</v>
      </c>
      <c r="KR270" s="2" t="s">
        <v>132</v>
      </c>
      <c r="KS270" s="2" t="s">
        <v>142</v>
      </c>
      <c r="KT270" s="2" t="s">
        <v>132</v>
      </c>
      <c r="KU270" s="4"/>
      <c r="KV270" s="8"/>
      <c r="KW270" s="4">
        <v>6</v>
      </c>
      <c r="KX270" s="8">
        <v>874.14</v>
      </c>
      <c r="KY270" s="7">
        <v>-1</v>
      </c>
      <c r="KZ270" s="7">
        <v>-1</v>
      </c>
      <c r="LA270" s="2" t="s">
        <v>140</v>
      </c>
      <c r="LB270" s="2" t="s">
        <v>166</v>
      </c>
      <c r="LC270" s="2" t="s">
        <v>884</v>
      </c>
      <c r="LD270" s="2" t="s">
        <v>3235</v>
      </c>
      <c r="LE270" s="2" t="s">
        <v>142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178</v>
      </c>
      <c r="LN270" s="2" t="s">
        <v>166</v>
      </c>
      <c r="LO270" s="2" t="s">
        <v>132</v>
      </c>
      <c r="LP270" s="2" t="s">
        <v>132</v>
      </c>
      <c r="LQ270" s="2" t="s">
        <v>142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181</v>
      </c>
      <c r="LZ270" s="2" t="s">
        <v>166</v>
      </c>
      <c r="MA270" s="2" t="s">
        <v>132</v>
      </c>
      <c r="MB270" s="2" t="s">
        <v>132</v>
      </c>
      <c r="MC270" s="2" t="s">
        <v>142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181</v>
      </c>
      <c r="ML270" s="2" t="s">
        <v>166</v>
      </c>
      <c r="MM270" s="2" t="s">
        <v>132</v>
      </c>
      <c r="MN270" s="2" t="s">
        <v>132</v>
      </c>
      <c r="MO270" s="2" t="s">
        <v>142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178</v>
      </c>
      <c r="NV270" s="2" t="s">
        <v>166</v>
      </c>
      <c r="NW270" s="2" t="s">
        <v>132</v>
      </c>
      <c r="NX270" s="2" t="s">
        <v>132</v>
      </c>
      <c r="NY270" s="2" t="s">
        <v>142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178</v>
      </c>
      <c r="OH270" s="2" t="s">
        <v>166</v>
      </c>
      <c r="OI270" s="2" t="s">
        <v>132</v>
      </c>
      <c r="OJ270" s="2" t="s">
        <v>132</v>
      </c>
      <c r="OK270" s="2" t="s">
        <v>142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181</v>
      </c>
      <c r="OT270" s="2" t="s">
        <v>166</v>
      </c>
      <c r="OU270" s="2" t="s">
        <v>132</v>
      </c>
      <c r="OV270" s="2" t="s">
        <v>132</v>
      </c>
      <c r="OW270" s="2" t="s">
        <v>142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178</v>
      </c>
      <c r="PF270" s="2" t="s">
        <v>166</v>
      </c>
      <c r="PG270" s="2" t="s">
        <v>132</v>
      </c>
      <c r="PH270" s="2" t="s">
        <v>132</v>
      </c>
      <c r="PI270" s="2" t="s">
        <v>142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178</v>
      </c>
      <c r="PR270" s="2" t="s">
        <v>166</v>
      </c>
      <c r="PS270" s="2" t="s">
        <v>132</v>
      </c>
      <c r="PT270" s="2" t="s">
        <v>132</v>
      </c>
      <c r="PU270" s="2" t="s">
        <v>142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178</v>
      </c>
      <c r="RB270" s="2" t="s">
        <v>166</v>
      </c>
      <c r="RC270" s="2" t="s">
        <v>132</v>
      </c>
      <c r="RD270" s="2" t="s">
        <v>132</v>
      </c>
      <c r="RE270" s="2" t="s">
        <v>142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181</v>
      </c>
      <c r="RN270" s="2" t="s">
        <v>166</v>
      </c>
      <c r="RO270" s="2" t="s">
        <v>132</v>
      </c>
      <c r="RP270" s="2" t="s">
        <v>132</v>
      </c>
      <c r="RQ270" s="2" t="s">
        <v>142</v>
      </c>
      <c r="RR270" s="2" t="s">
        <v>132</v>
      </c>
    </row>
    <row r="271">
      <c r="A271" s="2" t="s">
        <v>3236</v>
      </c>
      <c r="B271" s="2" t="s">
        <v>121</v>
      </c>
      <c r="C271" s="2" t="s">
        <v>3052</v>
      </c>
      <c r="D271" s="2" t="s">
        <v>2628</v>
      </c>
      <c r="E271" s="2" t="s">
        <v>2672</v>
      </c>
      <c r="F271" s="2" t="s">
        <v>3237</v>
      </c>
      <c r="G271" s="2" t="s">
        <v>3237</v>
      </c>
      <c r="H271" s="2" t="s">
        <v>3237</v>
      </c>
      <c r="I271" s="2" t="s">
        <v>3238</v>
      </c>
      <c r="J271" s="2" t="s">
        <v>127</v>
      </c>
      <c r="K271" s="2" t="s">
        <v>394</v>
      </c>
      <c r="L271" s="3">
        <v>45.23</v>
      </c>
      <c r="M271" s="3">
        <v>47.49</v>
      </c>
      <c r="N271" s="3">
        <v>94.99</v>
      </c>
      <c r="O271" s="2" t="s">
        <v>129</v>
      </c>
      <c r="P271" s="2" t="s">
        <v>348</v>
      </c>
      <c r="Q271" s="2" t="s">
        <v>131</v>
      </c>
      <c r="R271" s="2" t="s">
        <v>132</v>
      </c>
      <c r="S271" s="2" t="s">
        <v>132</v>
      </c>
      <c r="T271" s="2" t="s">
        <v>132</v>
      </c>
      <c r="U271" s="2" t="s">
        <v>468</v>
      </c>
      <c r="V271" s="2" t="s">
        <v>1069</v>
      </c>
      <c r="W271" s="2" t="s">
        <v>248</v>
      </c>
      <c r="X271" s="2" t="s">
        <v>3178</v>
      </c>
      <c r="Y271" s="2" t="s">
        <v>481</v>
      </c>
      <c r="Z271" s="4">
        <v>144</v>
      </c>
      <c r="AA271" s="4">
        <f>=ROUNDDOWN(16,0)</f>
      </c>
      <c r="AB271" s="5">
        <v>9</v>
      </c>
      <c r="AC271" s="2" t="s">
        <v>3239</v>
      </c>
      <c r="AD271" s="4">
        <v>200</v>
      </c>
      <c r="AE271" s="4">
        <v>200</v>
      </c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>
        <v>59</v>
      </c>
      <c r="AQ271" s="8">
        <v>2660.63</v>
      </c>
      <c r="AR271" s="4"/>
      <c r="AS271" s="8"/>
      <c r="AT271" s="7"/>
      <c r="AU271" s="7"/>
      <c r="AV271" s="4">
        <v>59</v>
      </c>
      <c r="AW271" s="8">
        <v>2660.63</v>
      </c>
      <c r="AX271" s="4"/>
      <c r="AY271" s="8"/>
      <c r="AZ271" s="7"/>
      <c r="BA271" s="7"/>
      <c r="BB271" s="7">
        <v>1</v>
      </c>
      <c r="BC271" s="4">
        <v>59</v>
      </c>
      <c r="BD271" s="8">
        <v>2660.63</v>
      </c>
      <c r="BE271" s="4"/>
      <c r="BF271" s="8"/>
      <c r="BG271" s="7"/>
      <c r="BH271" s="7"/>
      <c r="BI271" s="7">
        <v>1</v>
      </c>
      <c r="BJ271" s="4">
        <v>59</v>
      </c>
      <c r="BK271" s="8">
        <v>2660.63</v>
      </c>
      <c r="BL271" s="2" t="s">
        <v>3240</v>
      </c>
      <c r="BM271" s="7">
        <v>1</v>
      </c>
      <c r="BN271" s="7">
        <v>1</v>
      </c>
      <c r="BO271" s="4">
        <v>16</v>
      </c>
      <c r="BP271" s="8">
        <v>744.64</v>
      </c>
      <c r="BQ271" s="4"/>
      <c r="BR271" s="8"/>
      <c r="BS271" s="7"/>
      <c r="BT271" s="7"/>
      <c r="BU271" s="2" t="s">
        <v>140</v>
      </c>
      <c r="BV271" s="2" t="s">
        <v>129</v>
      </c>
      <c r="BW271" s="2" t="s">
        <v>132</v>
      </c>
      <c r="BX271" s="2" t="s">
        <v>1088</v>
      </c>
      <c r="BY271" s="2" t="s">
        <v>142</v>
      </c>
      <c r="BZ271" s="2" t="s">
        <v>132</v>
      </c>
      <c r="CA271" s="4">
        <v>15</v>
      </c>
      <c r="CB271" s="8">
        <v>473.93</v>
      </c>
      <c r="CC271" s="4"/>
      <c r="CD271" s="8"/>
      <c r="CE271" s="7"/>
      <c r="CF271" s="7"/>
      <c r="CG271" s="2" t="s">
        <v>140</v>
      </c>
      <c r="CH271" s="2" t="s">
        <v>129</v>
      </c>
      <c r="CI271" s="2" t="s">
        <v>3241</v>
      </c>
      <c r="CJ271" s="2" t="s">
        <v>3190</v>
      </c>
      <c r="CK271" s="2" t="s">
        <v>142</v>
      </c>
      <c r="CL271" s="2" t="s">
        <v>132</v>
      </c>
      <c r="CM271" s="4">
        <v>6</v>
      </c>
      <c r="CN271" s="8">
        <v>269.18</v>
      </c>
      <c r="CO271" s="4"/>
      <c r="CP271" s="8"/>
      <c r="CQ271" s="7"/>
      <c r="CR271" s="7"/>
      <c r="CS271" s="2" t="s">
        <v>140</v>
      </c>
      <c r="CT271" s="2" t="s">
        <v>129</v>
      </c>
      <c r="CU271" s="2" t="s">
        <v>382</v>
      </c>
      <c r="CV271" s="2" t="s">
        <v>2683</v>
      </c>
      <c r="CW271" s="2" t="s">
        <v>142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140</v>
      </c>
      <c r="DF271" s="2" t="s">
        <v>129</v>
      </c>
      <c r="DG271" s="2" t="s">
        <v>651</v>
      </c>
      <c r="DH271" s="2" t="s">
        <v>1996</v>
      </c>
      <c r="DI271" s="2" t="s">
        <v>142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140</v>
      </c>
      <c r="DR271" s="2" t="s">
        <v>129</v>
      </c>
      <c r="DS271" s="2" t="s">
        <v>216</v>
      </c>
      <c r="DT271" s="2" t="s">
        <v>2104</v>
      </c>
      <c r="DU271" s="2" t="s">
        <v>142</v>
      </c>
      <c r="DV271" s="2" t="s">
        <v>132</v>
      </c>
      <c r="DW271" s="4">
        <v>2</v>
      </c>
      <c r="DX271" s="8">
        <v>93.48</v>
      </c>
      <c r="DY271" s="4"/>
      <c r="DZ271" s="8"/>
      <c r="EA271" s="7"/>
      <c r="EB271" s="7"/>
      <c r="EC271" s="2" t="s">
        <v>140</v>
      </c>
      <c r="ED271" s="2" t="s">
        <v>129</v>
      </c>
      <c r="EE271" s="2" t="s">
        <v>2680</v>
      </c>
      <c r="EF271" s="2" t="s">
        <v>1661</v>
      </c>
      <c r="EG271" s="2" t="s">
        <v>142</v>
      </c>
      <c r="EH271" s="2" t="s">
        <v>132</v>
      </c>
      <c r="EI271" s="4">
        <v>16</v>
      </c>
      <c r="EJ271" s="8">
        <v>895.84</v>
      </c>
      <c r="EK271" s="4"/>
      <c r="EL271" s="8"/>
      <c r="EM271" s="7"/>
      <c r="EN271" s="7"/>
      <c r="EO271" s="2" t="s">
        <v>140</v>
      </c>
      <c r="EP271" s="2" t="s">
        <v>129</v>
      </c>
      <c r="EQ271" s="2" t="s">
        <v>382</v>
      </c>
      <c r="ER271" s="2" t="s">
        <v>863</v>
      </c>
      <c r="ES271" s="2" t="s">
        <v>142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182</v>
      </c>
      <c r="FB271" s="2" t="s">
        <v>129</v>
      </c>
      <c r="FC271" s="2" t="s">
        <v>132</v>
      </c>
      <c r="FD271" s="2" t="s">
        <v>132</v>
      </c>
      <c r="FE271" s="2" t="s">
        <v>142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182</v>
      </c>
      <c r="FN271" s="2" t="s">
        <v>129</v>
      </c>
      <c r="FO271" s="2" t="s">
        <v>132</v>
      </c>
      <c r="FP271" s="2" t="s">
        <v>132</v>
      </c>
      <c r="FQ271" s="2" t="s">
        <v>142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181</v>
      </c>
      <c r="FZ271" s="2" t="s">
        <v>129</v>
      </c>
      <c r="GA271" s="2" t="s">
        <v>132</v>
      </c>
      <c r="GB271" s="2" t="s">
        <v>132</v>
      </c>
      <c r="GC271" s="2" t="s">
        <v>142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140</v>
      </c>
      <c r="GL271" s="2" t="s">
        <v>129</v>
      </c>
      <c r="GM271" s="2" t="s">
        <v>3242</v>
      </c>
      <c r="GN271" s="2" t="s">
        <v>238</v>
      </c>
      <c r="GO271" s="2" t="s">
        <v>142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178</v>
      </c>
      <c r="GX271" s="2" t="s">
        <v>129</v>
      </c>
      <c r="GY271" s="2" t="s">
        <v>132</v>
      </c>
      <c r="GZ271" s="2" t="s">
        <v>132</v>
      </c>
      <c r="HA271" s="2" t="s">
        <v>142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178</v>
      </c>
      <c r="HJ271" s="2" t="s">
        <v>129</v>
      </c>
      <c r="HK271" s="2" t="s">
        <v>132</v>
      </c>
      <c r="HL271" s="2" t="s">
        <v>132</v>
      </c>
      <c r="HM271" s="2" t="s">
        <v>142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140</v>
      </c>
      <c r="HV271" s="2" t="s">
        <v>129</v>
      </c>
      <c r="HW271" s="2" t="s">
        <v>179</v>
      </c>
      <c r="HX271" s="2" t="s">
        <v>132</v>
      </c>
      <c r="HY271" s="2" t="s">
        <v>142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181</v>
      </c>
      <c r="IH271" s="2" t="s">
        <v>129</v>
      </c>
      <c r="II271" s="2" t="s">
        <v>132</v>
      </c>
      <c r="IJ271" s="2" t="s">
        <v>132</v>
      </c>
      <c r="IK271" s="2" t="s">
        <v>142</v>
      </c>
      <c r="IL271" s="2" t="s">
        <v>132</v>
      </c>
      <c r="IM271" s="4">
        <v>4</v>
      </c>
      <c r="IN271" s="8">
        <v>183.56</v>
      </c>
      <c r="IO271" s="4"/>
      <c r="IP271" s="8"/>
      <c r="IQ271" s="7"/>
      <c r="IR271" s="7"/>
      <c r="IS271" s="2" t="s">
        <v>140</v>
      </c>
      <c r="IT271" s="2" t="s">
        <v>129</v>
      </c>
      <c r="IU271" s="2" t="s">
        <v>1894</v>
      </c>
      <c r="IV271" s="2" t="s">
        <v>1085</v>
      </c>
      <c r="IW271" s="2" t="s">
        <v>142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140</v>
      </c>
      <c r="JF271" s="2" t="s">
        <v>129</v>
      </c>
      <c r="JG271" s="2" t="s">
        <v>2651</v>
      </c>
      <c r="JH271" s="2" t="s">
        <v>132</v>
      </c>
      <c r="JI271" s="2" t="s">
        <v>142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140</v>
      </c>
      <c r="JR271" s="2" t="s">
        <v>129</v>
      </c>
      <c r="JS271" s="2" t="s">
        <v>1061</v>
      </c>
      <c r="JT271" s="2" t="s">
        <v>3219</v>
      </c>
      <c r="JU271" s="2" t="s">
        <v>142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140</v>
      </c>
      <c r="KD271" s="2" t="s">
        <v>129</v>
      </c>
      <c r="KE271" s="2" t="s">
        <v>382</v>
      </c>
      <c r="KF271" s="2" t="s">
        <v>132</v>
      </c>
      <c r="KG271" s="2" t="s">
        <v>142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181</v>
      </c>
      <c r="KP271" s="2" t="s">
        <v>129</v>
      </c>
      <c r="KQ271" s="2" t="s">
        <v>132</v>
      </c>
      <c r="KR271" s="2" t="s">
        <v>132</v>
      </c>
      <c r="KS271" s="2" t="s">
        <v>142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178</v>
      </c>
      <c r="LB271" s="2" t="s">
        <v>129</v>
      </c>
      <c r="LC271" s="2" t="s">
        <v>132</v>
      </c>
      <c r="LD271" s="2" t="s">
        <v>132</v>
      </c>
      <c r="LE271" s="2" t="s">
        <v>142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178</v>
      </c>
      <c r="LN271" s="2" t="s">
        <v>129</v>
      </c>
      <c r="LO271" s="2" t="s">
        <v>132</v>
      </c>
      <c r="LP271" s="2" t="s">
        <v>132</v>
      </c>
      <c r="LQ271" s="2" t="s">
        <v>142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181</v>
      </c>
      <c r="LZ271" s="2" t="s">
        <v>166</v>
      </c>
      <c r="MA271" s="2" t="s">
        <v>132</v>
      </c>
      <c r="MB271" s="2" t="s">
        <v>132</v>
      </c>
      <c r="MC271" s="2" t="s">
        <v>142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181</v>
      </c>
      <c r="ML271" s="2" t="s">
        <v>129</v>
      </c>
      <c r="MM271" s="2" t="s">
        <v>132</v>
      </c>
      <c r="MN271" s="2" t="s">
        <v>132</v>
      </c>
      <c r="MO271" s="2" t="s">
        <v>142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178</v>
      </c>
      <c r="NV271" s="2" t="s">
        <v>129</v>
      </c>
      <c r="NW271" s="2" t="s">
        <v>132</v>
      </c>
      <c r="NX271" s="2" t="s">
        <v>132</v>
      </c>
      <c r="NY271" s="2" t="s">
        <v>142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178</v>
      </c>
      <c r="OH271" s="2" t="s">
        <v>129</v>
      </c>
      <c r="OI271" s="2" t="s">
        <v>132</v>
      </c>
      <c r="OJ271" s="2" t="s">
        <v>132</v>
      </c>
      <c r="OK271" s="2" t="s">
        <v>142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178</v>
      </c>
      <c r="PF271" s="2" t="s">
        <v>129</v>
      </c>
      <c r="PG271" s="2" t="s">
        <v>132</v>
      </c>
      <c r="PH271" s="2" t="s">
        <v>132</v>
      </c>
      <c r="PI271" s="2" t="s">
        <v>142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178</v>
      </c>
      <c r="QP271" s="2" t="s">
        <v>129</v>
      </c>
      <c r="QQ271" s="2" t="s">
        <v>132</v>
      </c>
      <c r="QR271" s="2" t="s">
        <v>132</v>
      </c>
      <c r="QS271" s="2" t="s">
        <v>142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181</v>
      </c>
      <c r="RN271" s="2" t="s">
        <v>129</v>
      </c>
      <c r="RO271" s="2" t="s">
        <v>132</v>
      </c>
      <c r="RP271" s="2" t="s">
        <v>132</v>
      </c>
      <c r="RQ271" s="2" t="s">
        <v>142</v>
      </c>
      <c r="RR271" s="2" t="s">
        <v>132</v>
      </c>
    </row>
    <row r="272">
      <c r="A272" s="2" t="s">
        <v>3243</v>
      </c>
      <c r="B272" s="2" t="s">
        <v>121</v>
      </c>
      <c r="C272" s="2" t="s">
        <v>3052</v>
      </c>
      <c r="D272" s="2" t="s">
        <v>2628</v>
      </c>
      <c r="E272" s="2" t="s">
        <v>2672</v>
      </c>
      <c r="F272" s="2" t="s">
        <v>3244</v>
      </c>
      <c r="G272" s="2" t="s">
        <v>3244</v>
      </c>
      <c r="H272" s="2" t="s">
        <v>3244</v>
      </c>
      <c r="I272" s="2" t="s">
        <v>3245</v>
      </c>
      <c r="J272" s="2" t="s">
        <v>127</v>
      </c>
      <c r="K272" s="2" t="s">
        <v>1078</v>
      </c>
      <c r="L272" s="3">
        <v>56.66</v>
      </c>
      <c r="M272" s="3">
        <v>59.49</v>
      </c>
      <c r="N272" s="3">
        <v>118.99</v>
      </c>
      <c r="O272" s="2" t="s">
        <v>129</v>
      </c>
      <c r="P272" s="2" t="s">
        <v>640</v>
      </c>
      <c r="Q272" s="2" t="s">
        <v>131</v>
      </c>
      <c r="R272" s="2" t="s">
        <v>132</v>
      </c>
      <c r="S272" s="2" t="s">
        <v>132</v>
      </c>
      <c r="T272" s="2" t="s">
        <v>132</v>
      </c>
      <c r="U272" s="2" t="s">
        <v>468</v>
      </c>
      <c r="V272" s="2" t="s">
        <v>1069</v>
      </c>
      <c r="W272" s="2" t="s">
        <v>3178</v>
      </c>
      <c r="X272" s="2" t="s">
        <v>3246</v>
      </c>
      <c r="Y272" s="2" t="s">
        <v>1080</v>
      </c>
      <c r="Z272" s="4">
        <v>124</v>
      </c>
      <c r="AA272" s="4">
        <f>=ROUNDDOWN(68.8888888888889,0)</f>
      </c>
      <c r="AB272" s="5">
        <v>1.8</v>
      </c>
      <c r="AC272" s="2" t="s">
        <v>132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>
        <v>9</v>
      </c>
      <c r="AQ272" s="8">
        <v>588.58</v>
      </c>
      <c r="AR272" s="4"/>
      <c r="AS272" s="8"/>
      <c r="AT272" s="7"/>
      <c r="AU272" s="7"/>
      <c r="AV272" s="4">
        <v>9</v>
      </c>
      <c r="AW272" s="8">
        <v>588.58</v>
      </c>
      <c r="AX272" s="4"/>
      <c r="AY272" s="8"/>
      <c r="AZ272" s="7"/>
      <c r="BA272" s="7"/>
      <c r="BB272" s="7">
        <v>1</v>
      </c>
      <c r="BC272" s="4">
        <v>9</v>
      </c>
      <c r="BD272" s="8">
        <v>588.58</v>
      </c>
      <c r="BE272" s="4"/>
      <c r="BF272" s="8"/>
      <c r="BG272" s="7"/>
      <c r="BH272" s="7"/>
      <c r="BI272" s="7">
        <v>1</v>
      </c>
      <c r="BJ272" s="4">
        <v>9</v>
      </c>
      <c r="BK272" s="8">
        <v>588.58</v>
      </c>
      <c r="BL272" s="2" t="s">
        <v>3247</v>
      </c>
      <c r="BM272" s="7">
        <v>1</v>
      </c>
      <c r="BN272" s="7">
        <v>1</v>
      </c>
      <c r="BO272" s="4">
        <v>2</v>
      </c>
      <c r="BP272" s="8">
        <v>130.32</v>
      </c>
      <c r="BQ272" s="4"/>
      <c r="BR272" s="8"/>
      <c r="BS272" s="7"/>
      <c r="BT272" s="7"/>
      <c r="BU272" s="2" t="s">
        <v>140</v>
      </c>
      <c r="BV272" s="2" t="s">
        <v>129</v>
      </c>
      <c r="BW272" s="2" t="s">
        <v>132</v>
      </c>
      <c r="BX272" s="2" t="s">
        <v>905</v>
      </c>
      <c r="BY272" s="2" t="s">
        <v>142</v>
      </c>
      <c r="BZ272" s="2" t="s">
        <v>132</v>
      </c>
      <c r="CA272" s="4">
        <v>2</v>
      </c>
      <c r="CB272" s="8">
        <v>110.06</v>
      </c>
      <c r="CC272" s="4"/>
      <c r="CD272" s="8"/>
      <c r="CE272" s="7"/>
      <c r="CF272" s="7"/>
      <c r="CG272" s="2" t="s">
        <v>140</v>
      </c>
      <c r="CH272" s="2" t="s">
        <v>129</v>
      </c>
      <c r="CI272" s="2" t="s">
        <v>1083</v>
      </c>
      <c r="CJ272" s="2" t="s">
        <v>917</v>
      </c>
      <c r="CK272" s="2" t="s">
        <v>142</v>
      </c>
      <c r="CL272" s="2" t="s">
        <v>132</v>
      </c>
      <c r="CM272" s="4">
        <v>3</v>
      </c>
      <c r="CN272" s="8">
        <v>204.37</v>
      </c>
      <c r="CO272" s="4"/>
      <c r="CP272" s="8"/>
      <c r="CQ272" s="7"/>
      <c r="CR272" s="7"/>
      <c r="CS272" s="2" t="s">
        <v>140</v>
      </c>
      <c r="CT272" s="2" t="s">
        <v>129</v>
      </c>
      <c r="CU272" s="2" t="s">
        <v>764</v>
      </c>
      <c r="CV272" s="2" t="s">
        <v>1771</v>
      </c>
      <c r="CW272" s="2" t="s">
        <v>142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140</v>
      </c>
      <c r="DF272" s="2" t="s">
        <v>129</v>
      </c>
      <c r="DG272" s="2" t="s">
        <v>651</v>
      </c>
      <c r="DH272" s="2" t="s">
        <v>132</v>
      </c>
      <c r="DI272" s="2" t="s">
        <v>142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140</v>
      </c>
      <c r="DR272" s="2" t="s">
        <v>129</v>
      </c>
      <c r="DS272" s="2" t="s">
        <v>216</v>
      </c>
      <c r="DT272" s="2" t="s">
        <v>156</v>
      </c>
      <c r="DU272" s="2" t="s">
        <v>142</v>
      </c>
      <c r="DV272" s="2" t="s">
        <v>132</v>
      </c>
      <c r="DW272" s="4">
        <v>1</v>
      </c>
      <c r="DX272" s="8">
        <v>65.44</v>
      </c>
      <c r="DY272" s="4"/>
      <c r="DZ272" s="8"/>
      <c r="EA272" s="7"/>
      <c r="EB272" s="7"/>
      <c r="EC272" s="2" t="s">
        <v>140</v>
      </c>
      <c r="ED272" s="2" t="s">
        <v>129</v>
      </c>
      <c r="EE272" s="2" t="s">
        <v>1087</v>
      </c>
      <c r="EF272" s="2" t="s">
        <v>2985</v>
      </c>
      <c r="EG272" s="2" t="s">
        <v>142</v>
      </c>
      <c r="EH272" s="2" t="s">
        <v>132</v>
      </c>
      <c r="EI272" s="4">
        <v>1</v>
      </c>
      <c r="EJ272" s="8">
        <v>78.39</v>
      </c>
      <c r="EK272" s="4"/>
      <c r="EL272" s="8"/>
      <c r="EM272" s="7"/>
      <c r="EN272" s="7"/>
      <c r="EO272" s="2" t="s">
        <v>140</v>
      </c>
      <c r="EP272" s="2" t="s">
        <v>129</v>
      </c>
      <c r="EQ272" s="2" t="s">
        <v>764</v>
      </c>
      <c r="ER272" s="2" t="s">
        <v>968</v>
      </c>
      <c r="ES272" s="2" t="s">
        <v>142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140</v>
      </c>
      <c r="FB272" s="2" t="s">
        <v>129</v>
      </c>
      <c r="FC272" s="2" t="s">
        <v>502</v>
      </c>
      <c r="FD272" s="2" t="s">
        <v>132</v>
      </c>
      <c r="FE272" s="2" t="s">
        <v>142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182</v>
      </c>
      <c r="FN272" s="2" t="s">
        <v>129</v>
      </c>
      <c r="FO272" s="2" t="s">
        <v>132</v>
      </c>
      <c r="FP272" s="2" t="s">
        <v>132</v>
      </c>
      <c r="FQ272" s="2" t="s">
        <v>142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178</v>
      </c>
      <c r="FZ272" s="2" t="s">
        <v>129</v>
      </c>
      <c r="GA272" s="2" t="s">
        <v>132</v>
      </c>
      <c r="GB272" s="2" t="s">
        <v>132</v>
      </c>
      <c r="GC272" s="2" t="s">
        <v>142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140</v>
      </c>
      <c r="GL272" s="2" t="s">
        <v>129</v>
      </c>
      <c r="GM272" s="2" t="s">
        <v>1089</v>
      </c>
      <c r="GN272" s="2" t="s">
        <v>1766</v>
      </c>
      <c r="GO272" s="2" t="s">
        <v>142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178</v>
      </c>
      <c r="GX272" s="2" t="s">
        <v>129</v>
      </c>
      <c r="GY272" s="2" t="s">
        <v>132</v>
      </c>
      <c r="GZ272" s="2" t="s">
        <v>132</v>
      </c>
      <c r="HA272" s="2" t="s">
        <v>142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178</v>
      </c>
      <c r="HJ272" s="2" t="s">
        <v>129</v>
      </c>
      <c r="HK272" s="2" t="s">
        <v>132</v>
      </c>
      <c r="HL272" s="2" t="s">
        <v>132</v>
      </c>
      <c r="HM272" s="2" t="s">
        <v>142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165</v>
      </c>
      <c r="HV272" s="2" t="s">
        <v>129</v>
      </c>
      <c r="HW272" s="2" t="s">
        <v>132</v>
      </c>
      <c r="HX272" s="2" t="s">
        <v>132</v>
      </c>
      <c r="HY272" s="2" t="s">
        <v>142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181</v>
      </c>
      <c r="IH272" s="2" t="s">
        <v>129</v>
      </c>
      <c r="II272" s="2" t="s">
        <v>132</v>
      </c>
      <c r="IJ272" s="2" t="s">
        <v>132</v>
      </c>
      <c r="IK272" s="2" t="s">
        <v>142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140</v>
      </c>
      <c r="IT272" s="2" t="s">
        <v>129</v>
      </c>
      <c r="IU272" s="2" t="s">
        <v>306</v>
      </c>
      <c r="IV272" s="2" t="s">
        <v>3248</v>
      </c>
      <c r="IW272" s="2" t="s">
        <v>142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140</v>
      </c>
      <c r="JF272" s="2" t="s">
        <v>129</v>
      </c>
      <c r="JG272" s="2" t="s">
        <v>2651</v>
      </c>
      <c r="JH272" s="2" t="s">
        <v>132</v>
      </c>
      <c r="JI272" s="2" t="s">
        <v>142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159</v>
      </c>
      <c r="JR272" s="2" t="s">
        <v>129</v>
      </c>
      <c r="JS272" s="2" t="s">
        <v>132</v>
      </c>
      <c r="JT272" s="2" t="s">
        <v>132</v>
      </c>
      <c r="JU272" s="2" t="s">
        <v>142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140</v>
      </c>
      <c r="KD272" s="2" t="s">
        <v>129</v>
      </c>
      <c r="KE272" s="2" t="s">
        <v>764</v>
      </c>
      <c r="KF272" s="2" t="s">
        <v>277</v>
      </c>
      <c r="KG272" s="2" t="s">
        <v>142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178</v>
      </c>
      <c r="KP272" s="2" t="s">
        <v>129</v>
      </c>
      <c r="KQ272" s="2" t="s">
        <v>132</v>
      </c>
      <c r="KR272" s="2" t="s">
        <v>132</v>
      </c>
      <c r="KS272" s="2" t="s">
        <v>142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178</v>
      </c>
      <c r="LB272" s="2" t="s">
        <v>129</v>
      </c>
      <c r="LC272" s="2" t="s">
        <v>132</v>
      </c>
      <c r="LD272" s="2" t="s">
        <v>132</v>
      </c>
      <c r="LE272" s="2" t="s">
        <v>142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178</v>
      </c>
      <c r="LN272" s="2" t="s">
        <v>129</v>
      </c>
      <c r="LO272" s="2" t="s">
        <v>132</v>
      </c>
      <c r="LP272" s="2" t="s">
        <v>132</v>
      </c>
      <c r="LQ272" s="2" t="s">
        <v>142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181</v>
      </c>
      <c r="LZ272" s="2" t="s">
        <v>166</v>
      </c>
      <c r="MA272" s="2" t="s">
        <v>132</v>
      </c>
      <c r="MB272" s="2" t="s">
        <v>132</v>
      </c>
      <c r="MC272" s="2" t="s">
        <v>142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178</v>
      </c>
      <c r="ML272" s="2" t="s">
        <v>129</v>
      </c>
      <c r="MM272" s="2" t="s">
        <v>132</v>
      </c>
      <c r="MN272" s="2" t="s">
        <v>132</v>
      </c>
      <c r="MO272" s="2" t="s">
        <v>142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178</v>
      </c>
      <c r="NV272" s="2" t="s">
        <v>129</v>
      </c>
      <c r="NW272" s="2" t="s">
        <v>132</v>
      </c>
      <c r="NX272" s="2" t="s">
        <v>132</v>
      </c>
      <c r="NY272" s="2" t="s">
        <v>142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178</v>
      </c>
      <c r="OH272" s="2" t="s">
        <v>129</v>
      </c>
      <c r="OI272" s="2" t="s">
        <v>132</v>
      </c>
      <c r="OJ272" s="2" t="s">
        <v>132</v>
      </c>
      <c r="OK272" s="2" t="s">
        <v>142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178</v>
      </c>
      <c r="PF272" s="2" t="s">
        <v>129</v>
      </c>
      <c r="PG272" s="2" t="s">
        <v>132</v>
      </c>
      <c r="PH272" s="2" t="s">
        <v>132</v>
      </c>
      <c r="PI272" s="2" t="s">
        <v>142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178</v>
      </c>
      <c r="QD272" s="2" t="s">
        <v>129</v>
      </c>
      <c r="QE272" s="2" t="s">
        <v>132</v>
      </c>
      <c r="QF272" s="2" t="s">
        <v>132</v>
      </c>
      <c r="QG272" s="2" t="s">
        <v>142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178</v>
      </c>
      <c r="QP272" s="2" t="s">
        <v>129</v>
      </c>
      <c r="QQ272" s="2" t="s">
        <v>132</v>
      </c>
      <c r="QR272" s="2" t="s">
        <v>132</v>
      </c>
      <c r="QS272" s="2" t="s">
        <v>142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178</v>
      </c>
      <c r="RN272" s="2" t="s">
        <v>129</v>
      </c>
      <c r="RO272" s="2" t="s">
        <v>132</v>
      </c>
      <c r="RP272" s="2" t="s">
        <v>132</v>
      </c>
      <c r="RQ272" s="2" t="s">
        <v>142</v>
      </c>
      <c r="RR272" s="2" t="s">
        <v>183</v>
      </c>
    </row>
    <row r="273">
      <c r="A273" s="2" t="s">
        <v>3249</v>
      </c>
      <c r="B273" s="2" t="s">
        <v>121</v>
      </c>
      <c r="C273" s="2" t="s">
        <v>3052</v>
      </c>
      <c r="D273" s="2" t="s">
        <v>2628</v>
      </c>
      <c r="E273" s="2" t="s">
        <v>2672</v>
      </c>
      <c r="F273" s="2" t="s">
        <v>3250</v>
      </c>
      <c r="G273" s="2" t="s">
        <v>3250</v>
      </c>
      <c r="H273" s="2" t="s">
        <v>3250</v>
      </c>
      <c r="I273" s="2" t="s">
        <v>3251</v>
      </c>
      <c r="J273" s="2" t="s">
        <v>127</v>
      </c>
      <c r="K273" s="2" t="s">
        <v>3252</v>
      </c>
      <c r="L273" s="3">
        <v>95.23</v>
      </c>
      <c r="M273" s="3">
        <v>99.99</v>
      </c>
      <c r="N273" s="3">
        <v>199.99</v>
      </c>
      <c r="O273" s="2" t="s">
        <v>129</v>
      </c>
      <c r="P273" s="2" t="s">
        <v>1094</v>
      </c>
      <c r="Q273" s="2" t="s">
        <v>131</v>
      </c>
      <c r="R273" s="2" t="s">
        <v>132</v>
      </c>
      <c r="S273" s="2" t="s">
        <v>132</v>
      </c>
      <c r="T273" s="2" t="s">
        <v>132</v>
      </c>
      <c r="U273" s="2" t="s">
        <v>468</v>
      </c>
      <c r="V273" s="2" t="s">
        <v>1069</v>
      </c>
      <c r="W273" s="2" t="s">
        <v>248</v>
      </c>
      <c r="X273" s="2" t="s">
        <v>3178</v>
      </c>
      <c r="Y273" s="2" t="s">
        <v>2576</v>
      </c>
      <c r="Z273" s="4">
        <v>95</v>
      </c>
      <c r="AA273" s="4">
        <f>=ROUNDDOWN(95,0)</f>
      </c>
      <c r="AB273" s="5">
        <v>1</v>
      </c>
      <c r="AC273" s="2" t="s">
        <v>132</v>
      </c>
      <c r="AD273" s="4"/>
      <c r="AE273" s="4"/>
      <c r="AF273" s="6">
        <v>65</v>
      </c>
      <c r="AG273" s="6"/>
      <c r="AH273" s="7"/>
      <c r="AI273" s="4"/>
      <c r="AJ273" s="4">
        <f>=ROUNDDOWN({0},0)</f>
      </c>
      <c r="AK273" s="5"/>
      <c r="AL273" s="2" t="s">
        <v>132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140</v>
      </c>
      <c r="BV273" s="2" t="s">
        <v>129</v>
      </c>
      <c r="BW273" s="2" t="s">
        <v>132</v>
      </c>
      <c r="BX273" s="2" t="s">
        <v>1618</v>
      </c>
      <c r="BY273" s="2" t="s">
        <v>142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140</v>
      </c>
      <c r="CH273" s="2" t="s">
        <v>129</v>
      </c>
      <c r="CI273" s="2" t="s">
        <v>551</v>
      </c>
      <c r="CJ273" s="2" t="s">
        <v>502</v>
      </c>
      <c r="CK273" s="2" t="s">
        <v>142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140</v>
      </c>
      <c r="CT273" s="2" t="s">
        <v>129</v>
      </c>
      <c r="CU273" s="2" t="s">
        <v>497</v>
      </c>
      <c r="CV273" s="2" t="s">
        <v>132</v>
      </c>
      <c r="CW273" s="2" t="s">
        <v>142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140</v>
      </c>
      <c r="DF273" s="2" t="s">
        <v>129</v>
      </c>
      <c r="DG273" s="2" t="s">
        <v>651</v>
      </c>
      <c r="DH273" s="2" t="s">
        <v>132</v>
      </c>
      <c r="DI273" s="2" t="s">
        <v>142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140</v>
      </c>
      <c r="DR273" s="2" t="s">
        <v>129</v>
      </c>
      <c r="DS273" s="2" t="s">
        <v>216</v>
      </c>
      <c r="DT273" s="2" t="s">
        <v>132</v>
      </c>
      <c r="DU273" s="2" t="s">
        <v>142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140</v>
      </c>
      <c r="ED273" s="2" t="s">
        <v>129</v>
      </c>
      <c r="EE273" s="2" t="s">
        <v>277</v>
      </c>
      <c r="EF273" s="2" t="s">
        <v>132</v>
      </c>
      <c r="EG273" s="2" t="s">
        <v>142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140</v>
      </c>
      <c r="EP273" s="2" t="s">
        <v>129</v>
      </c>
      <c r="EQ273" s="2" t="s">
        <v>1100</v>
      </c>
      <c r="ER273" s="2" t="s">
        <v>1619</v>
      </c>
      <c r="ES273" s="2" t="s">
        <v>142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140</v>
      </c>
      <c r="FB273" s="2" t="s">
        <v>129</v>
      </c>
      <c r="FC273" s="2" t="s">
        <v>502</v>
      </c>
      <c r="FD273" s="2" t="s">
        <v>132</v>
      </c>
      <c r="FE273" s="2" t="s">
        <v>142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182</v>
      </c>
      <c r="FN273" s="2" t="s">
        <v>129</v>
      </c>
      <c r="FO273" s="2" t="s">
        <v>132</v>
      </c>
      <c r="FP273" s="2" t="s">
        <v>132</v>
      </c>
      <c r="FQ273" s="2" t="s">
        <v>142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181</v>
      </c>
      <c r="FZ273" s="2" t="s">
        <v>129</v>
      </c>
      <c r="GA273" s="2" t="s">
        <v>132</v>
      </c>
      <c r="GB273" s="2" t="s">
        <v>132</v>
      </c>
      <c r="GC273" s="2" t="s">
        <v>142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159</v>
      </c>
      <c r="GL273" s="2" t="s">
        <v>129</v>
      </c>
      <c r="GM273" s="2" t="s">
        <v>132</v>
      </c>
      <c r="GN273" s="2" t="s">
        <v>132</v>
      </c>
      <c r="GO273" s="2" t="s">
        <v>142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178</v>
      </c>
      <c r="GX273" s="2" t="s">
        <v>129</v>
      </c>
      <c r="GY273" s="2" t="s">
        <v>132</v>
      </c>
      <c r="GZ273" s="2" t="s">
        <v>132</v>
      </c>
      <c r="HA273" s="2" t="s">
        <v>142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181</v>
      </c>
      <c r="HJ273" s="2" t="s">
        <v>129</v>
      </c>
      <c r="HK273" s="2" t="s">
        <v>132</v>
      </c>
      <c r="HL273" s="2" t="s">
        <v>132</v>
      </c>
      <c r="HM273" s="2" t="s">
        <v>142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178</v>
      </c>
      <c r="HV273" s="2" t="s">
        <v>129</v>
      </c>
      <c r="HW273" s="2" t="s">
        <v>132</v>
      </c>
      <c r="HX273" s="2" t="s">
        <v>132</v>
      </c>
      <c r="HY273" s="2" t="s">
        <v>142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181</v>
      </c>
      <c r="IH273" s="2" t="s">
        <v>129</v>
      </c>
      <c r="II273" s="2" t="s">
        <v>132</v>
      </c>
      <c r="IJ273" s="2" t="s">
        <v>132</v>
      </c>
      <c r="IK273" s="2" t="s">
        <v>142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140</v>
      </c>
      <c r="IT273" s="2" t="s">
        <v>129</v>
      </c>
      <c r="IU273" s="2" t="s">
        <v>1100</v>
      </c>
      <c r="IV273" s="2" t="s">
        <v>132</v>
      </c>
      <c r="IW273" s="2" t="s">
        <v>142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140</v>
      </c>
      <c r="JF273" s="2" t="s">
        <v>129</v>
      </c>
      <c r="JG273" s="2" t="s">
        <v>2651</v>
      </c>
      <c r="JH273" s="2" t="s">
        <v>132</v>
      </c>
      <c r="JI273" s="2" t="s">
        <v>142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159</v>
      </c>
      <c r="JR273" s="2" t="s">
        <v>129</v>
      </c>
      <c r="JS273" s="2" t="s">
        <v>132</v>
      </c>
      <c r="JT273" s="2" t="s">
        <v>132</v>
      </c>
      <c r="JU273" s="2" t="s">
        <v>142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140</v>
      </c>
      <c r="KD273" s="2" t="s">
        <v>129</v>
      </c>
      <c r="KE273" s="2" t="s">
        <v>497</v>
      </c>
      <c r="KF273" s="2" t="s">
        <v>132</v>
      </c>
      <c r="KG273" s="2" t="s">
        <v>142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181</v>
      </c>
      <c r="KP273" s="2" t="s">
        <v>129</v>
      </c>
      <c r="KQ273" s="2" t="s">
        <v>132</v>
      </c>
      <c r="KR273" s="2" t="s">
        <v>132</v>
      </c>
      <c r="KS273" s="2" t="s">
        <v>142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178</v>
      </c>
      <c r="LN273" s="2" t="s">
        <v>129</v>
      </c>
      <c r="LO273" s="2" t="s">
        <v>132</v>
      </c>
      <c r="LP273" s="2" t="s">
        <v>132</v>
      </c>
      <c r="LQ273" s="2" t="s">
        <v>142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181</v>
      </c>
      <c r="LZ273" s="2" t="s">
        <v>166</v>
      </c>
      <c r="MA273" s="2" t="s">
        <v>132</v>
      </c>
      <c r="MB273" s="2" t="s">
        <v>132</v>
      </c>
      <c r="MC273" s="2" t="s">
        <v>142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181</v>
      </c>
      <c r="ML273" s="2" t="s">
        <v>129</v>
      </c>
      <c r="MM273" s="2" t="s">
        <v>132</v>
      </c>
      <c r="MN273" s="2" t="s">
        <v>132</v>
      </c>
      <c r="MO273" s="2" t="s">
        <v>142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140</v>
      </c>
      <c r="MX273" s="2" t="s">
        <v>129</v>
      </c>
      <c r="MY273" s="2" t="s">
        <v>497</v>
      </c>
      <c r="MZ273" s="2" t="s">
        <v>132</v>
      </c>
      <c r="NA273" s="2" t="s">
        <v>142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178</v>
      </c>
      <c r="NJ273" s="2" t="s">
        <v>129</v>
      </c>
      <c r="NK273" s="2" t="s">
        <v>132</v>
      </c>
      <c r="NL273" s="2" t="s">
        <v>132</v>
      </c>
      <c r="NM273" s="2" t="s">
        <v>142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178</v>
      </c>
      <c r="NV273" s="2" t="s">
        <v>129</v>
      </c>
      <c r="NW273" s="2" t="s">
        <v>132</v>
      </c>
      <c r="NX273" s="2" t="s">
        <v>132</v>
      </c>
      <c r="NY273" s="2" t="s">
        <v>142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178</v>
      </c>
      <c r="OH273" s="2" t="s">
        <v>129</v>
      </c>
      <c r="OI273" s="2" t="s">
        <v>132</v>
      </c>
      <c r="OJ273" s="2" t="s">
        <v>132</v>
      </c>
      <c r="OK273" s="2" t="s">
        <v>142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178</v>
      </c>
      <c r="PF273" s="2" t="s">
        <v>129</v>
      </c>
      <c r="PG273" s="2" t="s">
        <v>132</v>
      </c>
      <c r="PH273" s="2" t="s">
        <v>132</v>
      </c>
      <c r="PI273" s="2" t="s">
        <v>142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178</v>
      </c>
      <c r="PR273" s="2" t="s">
        <v>129</v>
      </c>
      <c r="PS273" s="2" t="s">
        <v>132</v>
      </c>
      <c r="PT273" s="2" t="s">
        <v>132</v>
      </c>
      <c r="PU273" s="2" t="s">
        <v>142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178</v>
      </c>
      <c r="QD273" s="2" t="s">
        <v>129</v>
      </c>
      <c r="QE273" s="2" t="s">
        <v>132</v>
      </c>
      <c r="QF273" s="2" t="s">
        <v>132</v>
      </c>
      <c r="QG273" s="2" t="s">
        <v>142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178</v>
      </c>
      <c r="QP273" s="2" t="s">
        <v>129</v>
      </c>
      <c r="QQ273" s="2" t="s">
        <v>132</v>
      </c>
      <c r="QR273" s="2" t="s">
        <v>132</v>
      </c>
      <c r="QS273" s="2" t="s">
        <v>142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181</v>
      </c>
      <c r="RN273" s="2" t="s">
        <v>129</v>
      </c>
      <c r="RO273" s="2" t="s">
        <v>132</v>
      </c>
      <c r="RP273" s="2" t="s">
        <v>132</v>
      </c>
      <c r="RQ273" s="2" t="s">
        <v>142</v>
      </c>
      <c r="RR273" s="2" t="s">
        <v>132</v>
      </c>
    </row>
    <row r="274">
      <c r="A274" s="2" t="s">
        <v>3253</v>
      </c>
      <c r="B274" s="2" t="s">
        <v>121</v>
      </c>
      <c r="C274" s="2" t="s">
        <v>3052</v>
      </c>
      <c r="D274" s="2" t="s">
        <v>2628</v>
      </c>
      <c r="E274" s="2" t="s">
        <v>2672</v>
      </c>
      <c r="F274" s="2" t="s">
        <v>3250</v>
      </c>
      <c r="G274" s="2" t="s">
        <v>3250</v>
      </c>
      <c r="H274" s="2" t="s">
        <v>3250</v>
      </c>
      <c r="I274" s="2" t="s">
        <v>3251</v>
      </c>
      <c r="J274" s="2" t="s">
        <v>127</v>
      </c>
      <c r="K274" s="2" t="s">
        <v>394</v>
      </c>
      <c r="L274" s="3">
        <v>95.23</v>
      </c>
      <c r="M274" s="3">
        <v>99.99</v>
      </c>
      <c r="N274" s="3">
        <v>199.99</v>
      </c>
      <c r="O274" s="2" t="s">
        <v>129</v>
      </c>
      <c r="P274" s="2" t="s">
        <v>1094</v>
      </c>
      <c r="Q274" s="2" t="s">
        <v>131</v>
      </c>
      <c r="R274" s="2" t="s">
        <v>132</v>
      </c>
      <c r="S274" s="2" t="s">
        <v>132</v>
      </c>
      <c r="T274" s="2" t="s">
        <v>132</v>
      </c>
      <c r="U274" s="2" t="s">
        <v>468</v>
      </c>
      <c r="V274" s="2" t="s">
        <v>1069</v>
      </c>
      <c r="W274" s="2" t="s">
        <v>248</v>
      </c>
      <c r="X274" s="2" t="s">
        <v>3178</v>
      </c>
      <c r="Y274" s="2" t="s">
        <v>2576</v>
      </c>
      <c r="Z274" s="4">
        <v>87</v>
      </c>
      <c r="AA274" s="4">
        <f>=ROUNDDOWN(87,0)</f>
      </c>
      <c r="AB274" s="5">
        <v>1</v>
      </c>
      <c r="AC274" s="2" t="s">
        <v>132</v>
      </c>
      <c r="AD274" s="4"/>
      <c r="AE274" s="4"/>
      <c r="AF274" s="6">
        <v>65</v>
      </c>
      <c r="AG274" s="6"/>
      <c r="AH274" s="7"/>
      <c r="AI274" s="4"/>
      <c r="AJ274" s="4">
        <f>=ROUNDDOWN({0},0)</f>
      </c>
      <c r="AK274" s="5"/>
      <c r="AL274" s="2" t="s">
        <v>132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140</v>
      </c>
      <c r="BV274" s="2" t="s">
        <v>129</v>
      </c>
      <c r="BW274" s="2" t="s">
        <v>132</v>
      </c>
      <c r="BX274" s="2" t="s">
        <v>1618</v>
      </c>
      <c r="BY274" s="2" t="s">
        <v>142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140</v>
      </c>
      <c r="CH274" s="2" t="s">
        <v>129</v>
      </c>
      <c r="CI274" s="2" t="s">
        <v>1098</v>
      </c>
      <c r="CJ274" s="2" t="s">
        <v>132</v>
      </c>
      <c r="CK274" s="2" t="s">
        <v>142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140</v>
      </c>
      <c r="CT274" s="2" t="s">
        <v>129</v>
      </c>
      <c r="CU274" s="2" t="s">
        <v>497</v>
      </c>
      <c r="CV274" s="2" t="s">
        <v>3254</v>
      </c>
      <c r="CW274" s="2" t="s">
        <v>142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140</v>
      </c>
      <c r="DF274" s="2" t="s">
        <v>129</v>
      </c>
      <c r="DG274" s="2" t="s">
        <v>651</v>
      </c>
      <c r="DH274" s="2" t="s">
        <v>132</v>
      </c>
      <c r="DI274" s="2" t="s">
        <v>142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140</v>
      </c>
      <c r="DR274" s="2" t="s">
        <v>129</v>
      </c>
      <c r="DS274" s="2" t="s">
        <v>216</v>
      </c>
      <c r="DT274" s="2" t="s">
        <v>132</v>
      </c>
      <c r="DU274" s="2" t="s">
        <v>142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140</v>
      </c>
      <c r="ED274" s="2" t="s">
        <v>129</v>
      </c>
      <c r="EE274" s="2" t="s">
        <v>277</v>
      </c>
      <c r="EF274" s="2" t="s">
        <v>132</v>
      </c>
      <c r="EG274" s="2" t="s">
        <v>142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140</v>
      </c>
      <c r="EP274" s="2" t="s">
        <v>129</v>
      </c>
      <c r="EQ274" s="2" t="s">
        <v>1100</v>
      </c>
      <c r="ER274" s="2" t="s">
        <v>3212</v>
      </c>
      <c r="ES274" s="2" t="s">
        <v>142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140</v>
      </c>
      <c r="FB274" s="2" t="s">
        <v>129</v>
      </c>
      <c r="FC274" s="2" t="s">
        <v>502</v>
      </c>
      <c r="FD274" s="2" t="s">
        <v>132</v>
      </c>
      <c r="FE274" s="2" t="s">
        <v>142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182</v>
      </c>
      <c r="FN274" s="2" t="s">
        <v>129</v>
      </c>
      <c r="FO274" s="2" t="s">
        <v>132</v>
      </c>
      <c r="FP274" s="2" t="s">
        <v>132</v>
      </c>
      <c r="FQ274" s="2" t="s">
        <v>142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129</v>
      </c>
      <c r="GA274" s="2" t="s">
        <v>132</v>
      </c>
      <c r="GB274" s="2" t="s">
        <v>132</v>
      </c>
      <c r="GC274" s="2" t="s">
        <v>142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159</v>
      </c>
      <c r="GL274" s="2" t="s">
        <v>129</v>
      </c>
      <c r="GM274" s="2" t="s">
        <v>132</v>
      </c>
      <c r="GN274" s="2" t="s">
        <v>132</v>
      </c>
      <c r="GO274" s="2" t="s">
        <v>142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178</v>
      </c>
      <c r="GX274" s="2" t="s">
        <v>129</v>
      </c>
      <c r="GY274" s="2" t="s">
        <v>132</v>
      </c>
      <c r="GZ274" s="2" t="s">
        <v>132</v>
      </c>
      <c r="HA274" s="2" t="s">
        <v>142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181</v>
      </c>
      <c r="HJ274" s="2" t="s">
        <v>129</v>
      </c>
      <c r="HK274" s="2" t="s">
        <v>132</v>
      </c>
      <c r="HL274" s="2" t="s">
        <v>132</v>
      </c>
      <c r="HM274" s="2" t="s">
        <v>142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178</v>
      </c>
      <c r="HV274" s="2" t="s">
        <v>129</v>
      </c>
      <c r="HW274" s="2" t="s">
        <v>132</v>
      </c>
      <c r="HX274" s="2" t="s">
        <v>132</v>
      </c>
      <c r="HY274" s="2" t="s">
        <v>142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181</v>
      </c>
      <c r="IH274" s="2" t="s">
        <v>129</v>
      </c>
      <c r="II274" s="2" t="s">
        <v>132</v>
      </c>
      <c r="IJ274" s="2" t="s">
        <v>132</v>
      </c>
      <c r="IK274" s="2" t="s">
        <v>142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140</v>
      </c>
      <c r="IT274" s="2" t="s">
        <v>129</v>
      </c>
      <c r="IU274" s="2" t="s">
        <v>1100</v>
      </c>
      <c r="IV274" s="2" t="s">
        <v>132</v>
      </c>
      <c r="IW274" s="2" t="s">
        <v>142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140</v>
      </c>
      <c r="JF274" s="2" t="s">
        <v>129</v>
      </c>
      <c r="JG274" s="2" t="s">
        <v>2651</v>
      </c>
      <c r="JH274" s="2" t="s">
        <v>132</v>
      </c>
      <c r="JI274" s="2" t="s">
        <v>142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159</v>
      </c>
      <c r="JR274" s="2" t="s">
        <v>129</v>
      </c>
      <c r="JS274" s="2" t="s">
        <v>132</v>
      </c>
      <c r="JT274" s="2" t="s">
        <v>132</v>
      </c>
      <c r="JU274" s="2" t="s">
        <v>142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140</v>
      </c>
      <c r="KD274" s="2" t="s">
        <v>129</v>
      </c>
      <c r="KE274" s="2" t="s">
        <v>497</v>
      </c>
      <c r="KF274" s="2" t="s">
        <v>132</v>
      </c>
      <c r="KG274" s="2" t="s">
        <v>142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181</v>
      </c>
      <c r="KP274" s="2" t="s">
        <v>129</v>
      </c>
      <c r="KQ274" s="2" t="s">
        <v>132</v>
      </c>
      <c r="KR274" s="2" t="s">
        <v>132</v>
      </c>
      <c r="KS274" s="2" t="s">
        <v>142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178</v>
      </c>
      <c r="LN274" s="2" t="s">
        <v>129</v>
      </c>
      <c r="LO274" s="2" t="s">
        <v>132</v>
      </c>
      <c r="LP274" s="2" t="s">
        <v>132</v>
      </c>
      <c r="LQ274" s="2" t="s">
        <v>142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181</v>
      </c>
      <c r="LZ274" s="2" t="s">
        <v>166</v>
      </c>
      <c r="MA274" s="2" t="s">
        <v>132</v>
      </c>
      <c r="MB274" s="2" t="s">
        <v>132</v>
      </c>
      <c r="MC274" s="2" t="s">
        <v>142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181</v>
      </c>
      <c r="ML274" s="2" t="s">
        <v>129</v>
      </c>
      <c r="MM274" s="2" t="s">
        <v>132</v>
      </c>
      <c r="MN274" s="2" t="s">
        <v>132</v>
      </c>
      <c r="MO274" s="2" t="s">
        <v>142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140</v>
      </c>
      <c r="MX274" s="2" t="s">
        <v>129</v>
      </c>
      <c r="MY274" s="2" t="s">
        <v>497</v>
      </c>
      <c r="MZ274" s="2" t="s">
        <v>132</v>
      </c>
      <c r="NA274" s="2" t="s">
        <v>142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178</v>
      </c>
      <c r="NJ274" s="2" t="s">
        <v>129</v>
      </c>
      <c r="NK274" s="2" t="s">
        <v>132</v>
      </c>
      <c r="NL274" s="2" t="s">
        <v>132</v>
      </c>
      <c r="NM274" s="2" t="s">
        <v>142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178</v>
      </c>
      <c r="NV274" s="2" t="s">
        <v>129</v>
      </c>
      <c r="NW274" s="2" t="s">
        <v>132</v>
      </c>
      <c r="NX274" s="2" t="s">
        <v>132</v>
      </c>
      <c r="NY274" s="2" t="s">
        <v>142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178</v>
      </c>
      <c r="OH274" s="2" t="s">
        <v>129</v>
      </c>
      <c r="OI274" s="2" t="s">
        <v>132</v>
      </c>
      <c r="OJ274" s="2" t="s">
        <v>132</v>
      </c>
      <c r="OK274" s="2" t="s">
        <v>142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178</v>
      </c>
      <c r="PF274" s="2" t="s">
        <v>129</v>
      </c>
      <c r="PG274" s="2" t="s">
        <v>132</v>
      </c>
      <c r="PH274" s="2" t="s">
        <v>132</v>
      </c>
      <c r="PI274" s="2" t="s">
        <v>142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178</v>
      </c>
      <c r="PR274" s="2" t="s">
        <v>129</v>
      </c>
      <c r="PS274" s="2" t="s">
        <v>132</v>
      </c>
      <c r="PT274" s="2" t="s">
        <v>132</v>
      </c>
      <c r="PU274" s="2" t="s">
        <v>142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178</v>
      </c>
      <c r="QD274" s="2" t="s">
        <v>129</v>
      </c>
      <c r="QE274" s="2" t="s">
        <v>132</v>
      </c>
      <c r="QF274" s="2" t="s">
        <v>132</v>
      </c>
      <c r="QG274" s="2" t="s">
        <v>142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178</v>
      </c>
      <c r="QP274" s="2" t="s">
        <v>129</v>
      </c>
      <c r="QQ274" s="2" t="s">
        <v>132</v>
      </c>
      <c r="QR274" s="2" t="s">
        <v>132</v>
      </c>
      <c r="QS274" s="2" t="s">
        <v>142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181</v>
      </c>
      <c r="RN274" s="2" t="s">
        <v>129</v>
      </c>
      <c r="RO274" s="2" t="s">
        <v>132</v>
      </c>
      <c r="RP274" s="2" t="s">
        <v>132</v>
      </c>
      <c r="RQ274" s="2" t="s">
        <v>142</v>
      </c>
      <c r="RR274" s="2" t="s">
        <v>132</v>
      </c>
    </row>
    <row r="275">
      <c r="A275" s="2" t="s">
        <v>3255</v>
      </c>
      <c r="B275" s="2" t="s">
        <v>121</v>
      </c>
      <c r="C275" s="2" t="s">
        <v>3052</v>
      </c>
      <c r="D275" s="2" t="s">
        <v>2628</v>
      </c>
      <c r="E275" s="2" t="s">
        <v>2629</v>
      </c>
      <c r="F275" s="2" t="s">
        <v>3256</v>
      </c>
      <c r="G275" s="2" t="s">
        <v>3256</v>
      </c>
      <c r="H275" s="2" t="s">
        <v>3256</v>
      </c>
      <c r="I275" s="2" t="s">
        <v>3257</v>
      </c>
      <c r="J275" s="2" t="s">
        <v>127</v>
      </c>
      <c r="K275" s="2" t="s">
        <v>1381</v>
      </c>
      <c r="L275" s="3">
        <v>105.12</v>
      </c>
      <c r="M275" s="3">
        <v>110.38</v>
      </c>
      <c r="N275" s="3">
        <v>219</v>
      </c>
      <c r="O275" s="2" t="s">
        <v>421</v>
      </c>
      <c r="P275" s="2" t="s">
        <v>422</v>
      </c>
      <c r="Q275" s="2" t="s">
        <v>131</v>
      </c>
      <c r="R275" s="2" t="s">
        <v>132</v>
      </c>
      <c r="S275" s="2" t="s">
        <v>132</v>
      </c>
      <c r="T275" s="2" t="s">
        <v>132</v>
      </c>
      <c r="U275" s="2" t="s">
        <v>468</v>
      </c>
      <c r="V275" s="2" t="s">
        <v>2667</v>
      </c>
      <c r="W275" s="2" t="s">
        <v>136</v>
      </c>
      <c r="X275" s="2" t="s">
        <v>1079</v>
      </c>
      <c r="Y275" s="2" t="s">
        <v>3258</v>
      </c>
      <c r="Z275" s="4"/>
      <c r="AA275" s="4">
        <f>=ROUNDDOWN({0},0)</f>
      </c>
      <c r="AB275" s="5">
        <v>0.1</v>
      </c>
      <c r="AC275" s="2" t="s">
        <v>132</v>
      </c>
      <c r="AD275" s="4"/>
      <c r="AE275" s="4"/>
      <c r="AF275" s="6">
        <v>63</v>
      </c>
      <c r="AG275" s="6"/>
      <c r="AH275" s="7">
        <v>0.6247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/>
      <c r="AP275" s="4">
        <v>2</v>
      </c>
      <c r="AQ275" s="8">
        <v>229.59</v>
      </c>
      <c r="AR275" s="4">
        <v>3</v>
      </c>
      <c r="AS275" s="8">
        <v>339.97</v>
      </c>
      <c r="AT275" s="7">
        <v>-0.3333</v>
      </c>
      <c r="AU275" s="7">
        <v>-0.3247</v>
      </c>
      <c r="AV275" s="4">
        <v>2</v>
      </c>
      <c r="AW275" s="8">
        <v>229.59</v>
      </c>
      <c r="AX275" s="4">
        <v>3</v>
      </c>
      <c r="AY275" s="8">
        <v>339.97</v>
      </c>
      <c r="AZ275" s="7">
        <v>-0.3333</v>
      </c>
      <c r="BA275" s="7">
        <v>-0.3247</v>
      </c>
      <c r="BB275" s="7">
        <v>1</v>
      </c>
      <c r="BC275" s="4">
        <v>2</v>
      </c>
      <c r="BD275" s="8">
        <v>229.59</v>
      </c>
      <c r="BE275" s="4">
        <v>3</v>
      </c>
      <c r="BF275" s="8">
        <v>339.97</v>
      </c>
      <c r="BG275" s="7">
        <v>-0.3333</v>
      </c>
      <c r="BH275" s="7">
        <v>-0.3247</v>
      </c>
      <c r="BI275" s="7">
        <v>1</v>
      </c>
      <c r="BJ275" s="4">
        <v>2</v>
      </c>
      <c r="BK275" s="8">
        <v>229.59</v>
      </c>
      <c r="BL275" s="2" t="s">
        <v>3259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159</v>
      </c>
      <c r="BV275" s="2" t="s">
        <v>166</v>
      </c>
      <c r="BW275" s="2" t="s">
        <v>132</v>
      </c>
      <c r="BX275" s="2" t="s">
        <v>132</v>
      </c>
      <c r="BY275" s="2" t="s">
        <v>142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140</v>
      </c>
      <c r="CH275" s="2" t="s">
        <v>166</v>
      </c>
      <c r="CI275" s="2" t="s">
        <v>3226</v>
      </c>
      <c r="CJ275" s="2" t="s">
        <v>2154</v>
      </c>
      <c r="CK275" s="2" t="s">
        <v>183</v>
      </c>
      <c r="CL275" s="2" t="s">
        <v>132</v>
      </c>
      <c r="CM275" s="4">
        <v>1</v>
      </c>
      <c r="CN275" s="8">
        <v>110.38</v>
      </c>
      <c r="CO275" s="4">
        <v>2</v>
      </c>
      <c r="CP275" s="8">
        <v>220.76</v>
      </c>
      <c r="CQ275" s="7">
        <v>-0.5</v>
      </c>
      <c r="CR275" s="7">
        <v>-0.5</v>
      </c>
      <c r="CS275" s="2" t="s">
        <v>140</v>
      </c>
      <c r="CT275" s="2" t="s">
        <v>166</v>
      </c>
      <c r="CU275" s="2" t="s">
        <v>3258</v>
      </c>
      <c r="CV275" s="2" t="s">
        <v>1787</v>
      </c>
      <c r="CW275" s="2" t="s">
        <v>142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140</v>
      </c>
      <c r="DF275" s="2" t="s">
        <v>166</v>
      </c>
      <c r="DG275" s="2" t="s">
        <v>660</v>
      </c>
      <c r="DH275" s="2" t="s">
        <v>876</v>
      </c>
      <c r="DI275" s="2" t="s">
        <v>142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140</v>
      </c>
      <c r="DR275" s="2" t="s">
        <v>166</v>
      </c>
      <c r="DS275" s="2" t="s">
        <v>3260</v>
      </c>
      <c r="DT275" s="2" t="s">
        <v>132</v>
      </c>
      <c r="DU275" s="2" t="s">
        <v>142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140</v>
      </c>
      <c r="ED275" s="2" t="s">
        <v>166</v>
      </c>
      <c r="EE275" s="2" t="s">
        <v>1180</v>
      </c>
      <c r="EF275" s="2" t="s">
        <v>132</v>
      </c>
      <c r="EG275" s="2" t="s">
        <v>142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178</v>
      </c>
      <c r="EP275" s="2" t="s">
        <v>166</v>
      </c>
      <c r="EQ275" s="2" t="s">
        <v>132</v>
      </c>
      <c r="ER275" s="2" t="s">
        <v>132</v>
      </c>
      <c r="ES275" s="2" t="s">
        <v>142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159</v>
      </c>
      <c r="FB275" s="2" t="s">
        <v>166</v>
      </c>
      <c r="FC275" s="2" t="s">
        <v>132</v>
      </c>
      <c r="FD275" s="2" t="s">
        <v>132</v>
      </c>
      <c r="FE275" s="2" t="s">
        <v>142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178</v>
      </c>
      <c r="FN275" s="2" t="s">
        <v>166</v>
      </c>
      <c r="FO275" s="2" t="s">
        <v>132</v>
      </c>
      <c r="FP275" s="2" t="s">
        <v>132</v>
      </c>
      <c r="FQ275" s="2" t="s">
        <v>142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166</v>
      </c>
      <c r="GA275" s="2" t="s">
        <v>132</v>
      </c>
      <c r="GB275" s="2" t="s">
        <v>132</v>
      </c>
      <c r="GC275" s="2" t="s">
        <v>142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140</v>
      </c>
      <c r="GL275" s="2" t="s">
        <v>166</v>
      </c>
      <c r="GM275" s="2" t="s">
        <v>1022</v>
      </c>
      <c r="GN275" s="2" t="s">
        <v>2184</v>
      </c>
      <c r="GO275" s="2" t="s">
        <v>142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166</v>
      </c>
      <c r="HK275" s="2" t="s">
        <v>132</v>
      </c>
      <c r="HL275" s="2" t="s">
        <v>132</v>
      </c>
      <c r="HM275" s="2" t="s">
        <v>142</v>
      </c>
      <c r="HN275" s="2" t="s">
        <v>132</v>
      </c>
      <c r="HO275" s="4">
        <v>1</v>
      </c>
      <c r="HP275" s="8">
        <v>119.21</v>
      </c>
      <c r="HQ275" s="4">
        <v>1</v>
      </c>
      <c r="HR275" s="8">
        <v>119.21</v>
      </c>
      <c r="HS275" s="7"/>
      <c r="HT275" s="7"/>
      <c r="HU275" s="2" t="s">
        <v>140</v>
      </c>
      <c r="HV275" s="2" t="s">
        <v>166</v>
      </c>
      <c r="HW275" s="2" t="s">
        <v>512</v>
      </c>
      <c r="HX275" s="2" t="s">
        <v>3261</v>
      </c>
      <c r="HY275" s="2" t="s">
        <v>142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140</v>
      </c>
      <c r="IH275" s="2" t="s">
        <v>166</v>
      </c>
      <c r="II275" s="2" t="s">
        <v>3081</v>
      </c>
      <c r="IJ275" s="2" t="s">
        <v>3028</v>
      </c>
      <c r="IK275" s="2" t="s">
        <v>142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178</v>
      </c>
      <c r="IT275" s="2" t="s">
        <v>166</v>
      </c>
      <c r="IU275" s="2" t="s">
        <v>132</v>
      </c>
      <c r="IV275" s="2" t="s">
        <v>132</v>
      </c>
      <c r="IW275" s="2" t="s">
        <v>142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178</v>
      </c>
      <c r="JF275" s="2" t="s">
        <v>166</v>
      </c>
      <c r="JG275" s="2" t="s">
        <v>132</v>
      </c>
      <c r="JH275" s="2" t="s">
        <v>132</v>
      </c>
      <c r="JI275" s="2" t="s">
        <v>142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181</v>
      </c>
      <c r="JR275" s="2" t="s">
        <v>166</v>
      </c>
      <c r="JS275" s="2" t="s">
        <v>1634</v>
      </c>
      <c r="JT275" s="2" t="s">
        <v>2069</v>
      </c>
      <c r="JU275" s="2" t="s">
        <v>142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140</v>
      </c>
      <c r="KD275" s="2" t="s">
        <v>166</v>
      </c>
      <c r="KE275" s="2" t="s">
        <v>1490</v>
      </c>
      <c r="KF275" s="2" t="s">
        <v>132</v>
      </c>
      <c r="KG275" s="2" t="s">
        <v>142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181</v>
      </c>
      <c r="KP275" s="2" t="s">
        <v>166</v>
      </c>
      <c r="KQ275" s="2" t="s">
        <v>132</v>
      </c>
      <c r="KR275" s="2" t="s">
        <v>132</v>
      </c>
      <c r="KS275" s="2" t="s">
        <v>142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140</v>
      </c>
      <c r="LB275" s="2" t="s">
        <v>166</v>
      </c>
      <c r="LC275" s="2" t="s">
        <v>1014</v>
      </c>
      <c r="LD275" s="2" t="s">
        <v>411</v>
      </c>
      <c r="LE275" s="2" t="s">
        <v>183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166</v>
      </c>
      <c r="LO275" s="2" t="s">
        <v>132</v>
      </c>
      <c r="LP275" s="2" t="s">
        <v>132</v>
      </c>
      <c r="LQ275" s="2" t="s">
        <v>142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181</v>
      </c>
      <c r="ML275" s="2" t="s">
        <v>166</v>
      </c>
      <c r="MM275" s="2" t="s">
        <v>132</v>
      </c>
      <c r="MN275" s="2" t="s">
        <v>132</v>
      </c>
      <c r="MO275" s="2" t="s">
        <v>142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181</v>
      </c>
      <c r="NV275" s="2" t="s">
        <v>166</v>
      </c>
      <c r="NW275" s="2" t="s">
        <v>132</v>
      </c>
      <c r="NX275" s="2" t="s">
        <v>132</v>
      </c>
      <c r="NY275" s="2" t="s">
        <v>142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181</v>
      </c>
      <c r="OT275" s="2" t="s">
        <v>166</v>
      </c>
      <c r="OU275" s="2" t="s">
        <v>132</v>
      </c>
      <c r="OV275" s="2" t="s">
        <v>132</v>
      </c>
      <c r="OW275" s="2" t="s">
        <v>142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178</v>
      </c>
      <c r="PF275" s="2" t="s">
        <v>166</v>
      </c>
      <c r="PG275" s="2" t="s">
        <v>132</v>
      </c>
      <c r="PH275" s="2" t="s">
        <v>132</v>
      </c>
      <c r="PI275" s="2" t="s">
        <v>142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166</v>
      </c>
      <c r="PS275" s="2" t="s">
        <v>132</v>
      </c>
      <c r="PT275" s="2" t="s">
        <v>132</v>
      </c>
      <c r="PU275" s="2" t="s">
        <v>142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178</v>
      </c>
      <c r="RB275" s="2" t="s">
        <v>166</v>
      </c>
      <c r="RC275" s="2" t="s">
        <v>132</v>
      </c>
      <c r="RD275" s="2" t="s">
        <v>132</v>
      </c>
      <c r="RE275" s="2" t="s">
        <v>142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181</v>
      </c>
      <c r="RN275" s="2" t="s">
        <v>166</v>
      </c>
      <c r="RO275" s="2" t="s">
        <v>132</v>
      </c>
      <c r="RP275" s="2" t="s">
        <v>132</v>
      </c>
      <c r="RQ275" s="2" t="s">
        <v>142</v>
      </c>
      <c r="RR275" s="2" t="s">
        <v>132</v>
      </c>
    </row>
    <row r="276">
      <c r="A276" s="2" t="s">
        <v>3262</v>
      </c>
      <c r="B276" s="2" t="s">
        <v>121</v>
      </c>
      <c r="C276" s="2" t="s">
        <v>3052</v>
      </c>
      <c r="D276" s="2" t="s">
        <v>2442</v>
      </c>
      <c r="E276" s="2" t="s">
        <v>837</v>
      </c>
      <c r="F276" s="2" t="s">
        <v>3263</v>
      </c>
      <c r="G276" s="2" t="s">
        <v>3263</v>
      </c>
      <c r="H276" s="2" t="s">
        <v>3263</v>
      </c>
      <c r="I276" s="2" t="s">
        <v>3264</v>
      </c>
      <c r="J276" s="2" t="s">
        <v>127</v>
      </c>
      <c r="K276" s="2" t="s">
        <v>281</v>
      </c>
      <c r="L276" s="3">
        <v>15.17</v>
      </c>
      <c r="M276" s="3">
        <v>15.93</v>
      </c>
      <c r="N276" s="3">
        <v>38.24</v>
      </c>
      <c r="O276" s="2" t="s">
        <v>129</v>
      </c>
      <c r="P276" s="2" t="s">
        <v>219</v>
      </c>
      <c r="Q276" s="2" t="s">
        <v>131</v>
      </c>
      <c r="R276" s="2" t="s">
        <v>132</v>
      </c>
      <c r="S276" s="2" t="s">
        <v>3265</v>
      </c>
      <c r="T276" s="2" t="s">
        <v>132</v>
      </c>
      <c r="U276" s="2" t="s">
        <v>468</v>
      </c>
      <c r="V276" s="2" t="s">
        <v>1191</v>
      </c>
      <c r="W276" s="2" t="s">
        <v>1009</v>
      </c>
      <c r="X276" s="2" t="s">
        <v>3056</v>
      </c>
      <c r="Y276" s="2" t="s">
        <v>944</v>
      </c>
      <c r="Z276" s="4">
        <v>305</v>
      </c>
      <c r="AA276" s="4">
        <f>=ROUNDDOWN(21.7857142857143,0)</f>
      </c>
      <c r="AB276" s="5">
        <v>14</v>
      </c>
      <c r="AC276" s="2" t="s">
        <v>132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/>
      <c r="AP276" s="4">
        <v>725</v>
      </c>
      <c r="AQ276" s="8">
        <v>14667.98</v>
      </c>
      <c r="AR276" s="4">
        <v>1564</v>
      </c>
      <c r="AS276" s="8">
        <v>32324.11</v>
      </c>
      <c r="AT276" s="7">
        <v>-0.5364</v>
      </c>
      <c r="AU276" s="7">
        <v>-0.5462</v>
      </c>
      <c r="AV276" s="4">
        <v>725</v>
      </c>
      <c r="AW276" s="8">
        <v>14667.98</v>
      </c>
      <c r="AX276" s="4">
        <v>1564</v>
      </c>
      <c r="AY276" s="8">
        <v>32324.11</v>
      </c>
      <c r="AZ276" s="7">
        <v>-0.5364</v>
      </c>
      <c r="BA276" s="7">
        <v>-0.5462</v>
      </c>
      <c r="BB276" s="7">
        <v>1</v>
      </c>
      <c r="BC276" s="4">
        <v>725</v>
      </c>
      <c r="BD276" s="8">
        <v>14667.98</v>
      </c>
      <c r="BE276" s="4">
        <v>1564</v>
      </c>
      <c r="BF276" s="8">
        <v>32324.11</v>
      </c>
      <c r="BG276" s="7">
        <v>-0.5364</v>
      </c>
      <c r="BH276" s="7">
        <v>-0.5462</v>
      </c>
      <c r="BI276" s="7">
        <v>1</v>
      </c>
      <c r="BJ276" s="4">
        <v>725</v>
      </c>
      <c r="BK276" s="8">
        <v>14667.98</v>
      </c>
      <c r="BL276" s="2" t="s">
        <v>3266</v>
      </c>
      <c r="BM276" s="7">
        <v>1</v>
      </c>
      <c r="BN276" s="7">
        <v>1</v>
      </c>
      <c r="BO276" s="4">
        <v>152</v>
      </c>
      <c r="BP276" s="8">
        <v>3149.44</v>
      </c>
      <c r="BQ276" s="4">
        <v>154</v>
      </c>
      <c r="BR276" s="8">
        <v>3190.88</v>
      </c>
      <c r="BS276" s="7">
        <v>-0.013</v>
      </c>
      <c r="BT276" s="7">
        <v>-0.013</v>
      </c>
      <c r="BU276" s="2" t="s">
        <v>140</v>
      </c>
      <c r="BV276" s="2" t="s">
        <v>129</v>
      </c>
      <c r="BW276" s="2" t="s">
        <v>132</v>
      </c>
      <c r="BX276" s="2" t="s">
        <v>2225</v>
      </c>
      <c r="BY276" s="2" t="s">
        <v>142</v>
      </c>
      <c r="BZ276" s="2" t="s">
        <v>132</v>
      </c>
      <c r="CA276" s="4">
        <v>40</v>
      </c>
      <c r="CB276" s="8">
        <v>582.98</v>
      </c>
      <c r="CC276" s="4">
        <v>22</v>
      </c>
      <c r="CD276" s="8">
        <v>408.08</v>
      </c>
      <c r="CE276" s="7">
        <v>0.8182</v>
      </c>
      <c r="CF276" s="7">
        <v>0.4286</v>
      </c>
      <c r="CG276" s="2" t="s">
        <v>140</v>
      </c>
      <c r="CH276" s="2" t="s">
        <v>129</v>
      </c>
      <c r="CI276" s="2" t="s">
        <v>143</v>
      </c>
      <c r="CJ276" s="2" t="s">
        <v>3267</v>
      </c>
      <c r="CK276" s="2" t="s">
        <v>142</v>
      </c>
      <c r="CL276" s="2" t="s">
        <v>132</v>
      </c>
      <c r="CM276" s="4">
        <v>47</v>
      </c>
      <c r="CN276" s="8">
        <v>936.54</v>
      </c>
      <c r="CO276" s="4">
        <v>119</v>
      </c>
      <c r="CP276" s="8">
        <v>2344.76</v>
      </c>
      <c r="CQ276" s="7">
        <v>-0.605</v>
      </c>
      <c r="CR276" s="7">
        <v>-0.6006</v>
      </c>
      <c r="CS276" s="2" t="s">
        <v>140</v>
      </c>
      <c r="CT276" s="2" t="s">
        <v>129</v>
      </c>
      <c r="CU276" s="2" t="s">
        <v>944</v>
      </c>
      <c r="CV276" s="2" t="s">
        <v>323</v>
      </c>
      <c r="CW276" s="2" t="s">
        <v>142</v>
      </c>
      <c r="CX276" s="2" t="s">
        <v>132</v>
      </c>
      <c r="CY276" s="4">
        <v>50</v>
      </c>
      <c r="CZ276" s="8">
        <v>970.5</v>
      </c>
      <c r="DA276" s="4">
        <v>47</v>
      </c>
      <c r="DB276" s="8">
        <v>912.27</v>
      </c>
      <c r="DC276" s="7">
        <v>0.0638</v>
      </c>
      <c r="DD276" s="7">
        <v>0.0638</v>
      </c>
      <c r="DE276" s="2" t="s">
        <v>140</v>
      </c>
      <c r="DF276" s="2" t="s">
        <v>129</v>
      </c>
      <c r="DG276" s="2" t="s">
        <v>146</v>
      </c>
      <c r="DH276" s="2" t="s">
        <v>147</v>
      </c>
      <c r="DI276" s="2" t="s">
        <v>142</v>
      </c>
      <c r="DJ276" s="2" t="s">
        <v>132</v>
      </c>
      <c r="DK276" s="4">
        <v>13</v>
      </c>
      <c r="DL276" s="8">
        <v>261.11</v>
      </c>
      <c r="DM276" s="4"/>
      <c r="DN276" s="8"/>
      <c r="DO276" s="7"/>
      <c r="DP276" s="7"/>
      <c r="DQ276" s="2" t="s">
        <v>140</v>
      </c>
      <c r="DR276" s="2" t="s">
        <v>129</v>
      </c>
      <c r="DS276" s="2" t="s">
        <v>2430</v>
      </c>
      <c r="DT276" s="2" t="s">
        <v>162</v>
      </c>
      <c r="DU276" s="2" t="s">
        <v>142</v>
      </c>
      <c r="DV276" s="2" t="s">
        <v>132</v>
      </c>
      <c r="DW276" s="4"/>
      <c r="DX276" s="8"/>
      <c r="DY276" s="4">
        <v>20</v>
      </c>
      <c r="DZ276" s="8">
        <v>418.2</v>
      </c>
      <c r="EA276" s="7">
        <v>-1</v>
      </c>
      <c r="EB276" s="7">
        <v>-1</v>
      </c>
      <c r="EC276" s="2" t="s">
        <v>140</v>
      </c>
      <c r="ED276" s="2" t="s">
        <v>129</v>
      </c>
      <c r="EE276" s="2" t="s">
        <v>2394</v>
      </c>
      <c r="EF276" s="2" t="s">
        <v>2285</v>
      </c>
      <c r="EG276" s="2" t="s">
        <v>142</v>
      </c>
      <c r="EH276" s="2" t="s">
        <v>132</v>
      </c>
      <c r="EI276" s="4">
        <v>381</v>
      </c>
      <c r="EJ276" s="8">
        <v>7966.71</v>
      </c>
      <c r="EK276" s="4">
        <v>1139</v>
      </c>
      <c r="EL276" s="8">
        <v>23816.49</v>
      </c>
      <c r="EM276" s="7">
        <v>-0.6655</v>
      </c>
      <c r="EN276" s="7">
        <v>-0.6655</v>
      </c>
      <c r="EO276" s="2" t="s">
        <v>140</v>
      </c>
      <c r="EP276" s="2" t="s">
        <v>129</v>
      </c>
      <c r="EQ276" s="2" t="s">
        <v>327</v>
      </c>
      <c r="ER276" s="2" t="s">
        <v>451</v>
      </c>
      <c r="ES276" s="2" t="s">
        <v>142</v>
      </c>
      <c r="ET276" s="2" t="s">
        <v>132</v>
      </c>
      <c r="EU276" s="4">
        <v>6</v>
      </c>
      <c r="EV276" s="8">
        <v>118.08</v>
      </c>
      <c r="EW276" s="4"/>
      <c r="EX276" s="8"/>
      <c r="EY276" s="7"/>
      <c r="EZ276" s="7"/>
      <c r="FA276" s="2" t="s">
        <v>140</v>
      </c>
      <c r="FB276" s="2" t="s">
        <v>129</v>
      </c>
      <c r="FC276" s="2" t="s">
        <v>1572</v>
      </c>
      <c r="FD276" s="2" t="s">
        <v>3234</v>
      </c>
      <c r="FE276" s="2" t="s">
        <v>142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182</v>
      </c>
      <c r="FN276" s="2" t="s">
        <v>129</v>
      </c>
      <c r="FO276" s="2" t="s">
        <v>132</v>
      </c>
      <c r="FP276" s="2" t="s">
        <v>132</v>
      </c>
      <c r="FQ276" s="2" t="s">
        <v>142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181</v>
      </c>
      <c r="FZ276" s="2" t="s">
        <v>129</v>
      </c>
      <c r="GA276" s="2" t="s">
        <v>132</v>
      </c>
      <c r="GB276" s="2" t="s">
        <v>132</v>
      </c>
      <c r="GC276" s="2" t="s">
        <v>142</v>
      </c>
      <c r="GD276" s="2" t="s">
        <v>132</v>
      </c>
      <c r="GE276" s="4">
        <v>5</v>
      </c>
      <c r="GF276" s="8">
        <v>91.23</v>
      </c>
      <c r="GG276" s="4">
        <v>20</v>
      </c>
      <c r="GH276" s="8">
        <v>388.2</v>
      </c>
      <c r="GI276" s="7">
        <v>-0.75</v>
      </c>
      <c r="GJ276" s="7">
        <v>-0.765</v>
      </c>
      <c r="GK276" s="2" t="s">
        <v>140</v>
      </c>
      <c r="GL276" s="2" t="s">
        <v>129</v>
      </c>
      <c r="GM276" s="2" t="s">
        <v>522</v>
      </c>
      <c r="GN276" s="2" t="s">
        <v>223</v>
      </c>
      <c r="GO276" s="2" t="s">
        <v>142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140</v>
      </c>
      <c r="GX276" s="2" t="s">
        <v>129</v>
      </c>
      <c r="GY276" s="2" t="s">
        <v>334</v>
      </c>
      <c r="GZ276" s="2" t="s">
        <v>132</v>
      </c>
      <c r="HA276" s="2" t="s">
        <v>142</v>
      </c>
      <c r="HB276" s="2" t="s">
        <v>132</v>
      </c>
      <c r="HC276" s="4">
        <v>15</v>
      </c>
      <c r="HD276" s="8">
        <v>289.28</v>
      </c>
      <c r="HE276" s="4">
        <v>2</v>
      </c>
      <c r="HF276" s="8">
        <v>39.36</v>
      </c>
      <c r="HG276" s="7">
        <v>6.5</v>
      </c>
      <c r="HH276" s="7">
        <v>6.3496</v>
      </c>
      <c r="HI276" s="2" t="s">
        <v>140</v>
      </c>
      <c r="HJ276" s="2" t="s">
        <v>129</v>
      </c>
      <c r="HK276" s="2" t="s">
        <v>163</v>
      </c>
      <c r="HL276" s="2" t="s">
        <v>430</v>
      </c>
      <c r="HM276" s="2" t="s">
        <v>142</v>
      </c>
      <c r="HN276" s="2" t="s">
        <v>132</v>
      </c>
      <c r="HO276" s="4">
        <v>6</v>
      </c>
      <c r="HP276" s="8">
        <v>106.24</v>
      </c>
      <c r="HQ276" s="4">
        <v>11</v>
      </c>
      <c r="HR276" s="8">
        <v>204.27</v>
      </c>
      <c r="HS276" s="7">
        <v>-0.4545</v>
      </c>
      <c r="HT276" s="7">
        <v>-0.4799</v>
      </c>
      <c r="HU276" s="2" t="s">
        <v>140</v>
      </c>
      <c r="HV276" s="2" t="s">
        <v>129</v>
      </c>
      <c r="HW276" s="2" t="s">
        <v>512</v>
      </c>
      <c r="HX276" s="2" t="s">
        <v>300</v>
      </c>
      <c r="HY276" s="2" t="s">
        <v>142</v>
      </c>
      <c r="HZ276" s="2" t="s">
        <v>132</v>
      </c>
      <c r="IA276" s="4">
        <v>4</v>
      </c>
      <c r="IB276" s="8">
        <v>72.15</v>
      </c>
      <c r="IC276" s="4">
        <v>10</v>
      </c>
      <c r="ID276" s="8">
        <v>187.4</v>
      </c>
      <c r="IE276" s="7">
        <v>-0.6</v>
      </c>
      <c r="IF276" s="7">
        <v>-0.615</v>
      </c>
      <c r="IG276" s="2" t="s">
        <v>140</v>
      </c>
      <c r="IH276" s="2" t="s">
        <v>166</v>
      </c>
      <c r="II276" s="2" t="s">
        <v>3081</v>
      </c>
      <c r="IJ276" s="2" t="s">
        <v>605</v>
      </c>
      <c r="IK276" s="2" t="s">
        <v>142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140</v>
      </c>
      <c r="IT276" s="2" t="s">
        <v>129</v>
      </c>
      <c r="IU276" s="2" t="s">
        <v>2504</v>
      </c>
      <c r="IV276" s="2" t="s">
        <v>132</v>
      </c>
      <c r="IW276" s="2" t="s">
        <v>142</v>
      </c>
      <c r="IX276" s="2" t="s">
        <v>132</v>
      </c>
      <c r="IY276" s="4">
        <v>6</v>
      </c>
      <c r="IZ276" s="8">
        <v>123.72</v>
      </c>
      <c r="JA276" s="4"/>
      <c r="JB276" s="8"/>
      <c r="JC276" s="7"/>
      <c r="JD276" s="7"/>
      <c r="JE276" s="2" t="s">
        <v>140</v>
      </c>
      <c r="JF276" s="2" t="s">
        <v>129</v>
      </c>
      <c r="JG276" s="2" t="s">
        <v>2212</v>
      </c>
      <c r="JH276" s="2" t="s">
        <v>3268</v>
      </c>
      <c r="JI276" s="2" t="s">
        <v>142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171</v>
      </c>
      <c r="JR276" s="2" t="s">
        <v>129</v>
      </c>
      <c r="JS276" s="2" t="s">
        <v>1634</v>
      </c>
      <c r="JT276" s="2" t="s">
        <v>132</v>
      </c>
      <c r="JU276" s="2" t="s">
        <v>142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140</v>
      </c>
      <c r="KD276" s="2" t="s">
        <v>129</v>
      </c>
      <c r="KE276" s="2" t="s">
        <v>944</v>
      </c>
      <c r="KF276" s="2" t="s">
        <v>662</v>
      </c>
      <c r="KG276" s="2" t="s">
        <v>142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181</v>
      </c>
      <c r="KP276" s="2" t="s">
        <v>129</v>
      </c>
      <c r="KQ276" s="2" t="s">
        <v>132</v>
      </c>
      <c r="KR276" s="2" t="s">
        <v>132</v>
      </c>
      <c r="KS276" s="2" t="s">
        <v>142</v>
      </c>
      <c r="KT276" s="2" t="s">
        <v>132</v>
      </c>
      <c r="KU276" s="4"/>
      <c r="KV276" s="8"/>
      <c r="KW276" s="4">
        <v>20</v>
      </c>
      <c r="KX276" s="8">
        <v>414.2</v>
      </c>
      <c r="KY276" s="7">
        <v>-1</v>
      </c>
      <c r="KZ276" s="7">
        <v>-1</v>
      </c>
      <c r="LA276" s="2" t="s">
        <v>140</v>
      </c>
      <c r="LB276" s="2" t="s">
        <v>177</v>
      </c>
      <c r="LC276" s="2" t="s">
        <v>304</v>
      </c>
      <c r="LD276" s="2" t="s">
        <v>1487</v>
      </c>
      <c r="LE276" s="2" t="s">
        <v>142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178</v>
      </c>
      <c r="LN276" s="2" t="s">
        <v>129</v>
      </c>
      <c r="LO276" s="2" t="s">
        <v>132</v>
      </c>
      <c r="LP276" s="2" t="s">
        <v>132</v>
      </c>
      <c r="LQ276" s="2" t="s">
        <v>142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181</v>
      </c>
      <c r="ML276" s="2" t="s">
        <v>129</v>
      </c>
      <c r="MM276" s="2" t="s">
        <v>132</v>
      </c>
      <c r="MN276" s="2" t="s">
        <v>132</v>
      </c>
      <c r="MO276" s="2" t="s">
        <v>142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132</v>
      </c>
      <c r="MX276" s="2" t="s">
        <v>132</v>
      </c>
      <c r="MY276" s="2" t="s">
        <v>132</v>
      </c>
      <c r="MZ276" s="2" t="s">
        <v>132</v>
      </c>
      <c r="NA276" s="2" t="s">
        <v>132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178</v>
      </c>
      <c r="NV276" s="2" t="s">
        <v>129</v>
      </c>
      <c r="NW276" s="2" t="s">
        <v>132</v>
      </c>
      <c r="NX276" s="2" t="s">
        <v>132</v>
      </c>
      <c r="NY276" s="2" t="s">
        <v>142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178</v>
      </c>
      <c r="OH276" s="2" t="s">
        <v>129</v>
      </c>
      <c r="OI276" s="2" t="s">
        <v>132</v>
      </c>
      <c r="OJ276" s="2" t="s">
        <v>132</v>
      </c>
      <c r="OK276" s="2" t="s">
        <v>142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181</v>
      </c>
      <c r="OT276" s="2" t="s">
        <v>129</v>
      </c>
      <c r="OU276" s="2" t="s">
        <v>132</v>
      </c>
      <c r="OV276" s="2" t="s">
        <v>132</v>
      </c>
      <c r="OW276" s="2" t="s">
        <v>142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178</v>
      </c>
      <c r="PF276" s="2" t="s">
        <v>129</v>
      </c>
      <c r="PG276" s="2" t="s">
        <v>132</v>
      </c>
      <c r="PH276" s="2" t="s">
        <v>132</v>
      </c>
      <c r="PI276" s="2" t="s">
        <v>142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178</v>
      </c>
      <c r="PR276" s="2" t="s">
        <v>166</v>
      </c>
      <c r="PS276" s="2" t="s">
        <v>132</v>
      </c>
      <c r="PT276" s="2" t="s">
        <v>132</v>
      </c>
      <c r="PU276" s="2" t="s">
        <v>142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182</v>
      </c>
      <c r="QD276" s="2" t="s">
        <v>129</v>
      </c>
      <c r="QE276" s="2" t="s">
        <v>132</v>
      </c>
      <c r="QF276" s="2" t="s">
        <v>132</v>
      </c>
      <c r="QG276" s="2" t="s">
        <v>142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140</v>
      </c>
      <c r="RB276" s="2" t="s">
        <v>166</v>
      </c>
      <c r="RC276" s="2" t="s">
        <v>146</v>
      </c>
      <c r="RD276" s="2" t="s">
        <v>1425</v>
      </c>
      <c r="RE276" s="2" t="s">
        <v>142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181</v>
      </c>
      <c r="RN276" s="2" t="s">
        <v>129</v>
      </c>
      <c r="RO276" s="2" t="s">
        <v>132</v>
      </c>
      <c r="RP276" s="2" t="s">
        <v>132</v>
      </c>
      <c r="RQ276" s="2" t="s">
        <v>142</v>
      </c>
      <c r="RR276" s="2" t="s">
        <v>183</v>
      </c>
    </row>
    <row r="277">
      <c r="A277" s="2" t="s">
        <v>3269</v>
      </c>
      <c r="B277" s="2" t="s">
        <v>121</v>
      </c>
      <c r="C277" s="2" t="s">
        <v>3052</v>
      </c>
      <c r="D277" s="2" t="s">
        <v>2442</v>
      </c>
      <c r="E277" s="2" t="s">
        <v>837</v>
      </c>
      <c r="F277" s="2" t="s">
        <v>3270</v>
      </c>
      <c r="G277" s="2" t="s">
        <v>3270</v>
      </c>
      <c r="H277" s="2" t="s">
        <v>3270</v>
      </c>
      <c r="I277" s="2" t="s">
        <v>3271</v>
      </c>
      <c r="J277" s="2" t="s">
        <v>127</v>
      </c>
      <c r="K277" s="2" t="s">
        <v>3055</v>
      </c>
      <c r="L277" s="3">
        <v>41.91</v>
      </c>
      <c r="M277" s="3">
        <v>44.01</v>
      </c>
      <c r="N277" s="3">
        <v>90.94</v>
      </c>
      <c r="O277" s="2" t="s">
        <v>129</v>
      </c>
      <c r="P277" s="2" t="s">
        <v>348</v>
      </c>
      <c r="Q277" s="2" t="s">
        <v>131</v>
      </c>
      <c r="R277" s="2" t="s">
        <v>132</v>
      </c>
      <c r="S277" s="2" t="s">
        <v>132</v>
      </c>
      <c r="T277" s="2" t="s">
        <v>132</v>
      </c>
      <c r="U277" s="2" t="s">
        <v>315</v>
      </c>
      <c r="V277" s="2" t="s">
        <v>135</v>
      </c>
      <c r="W277" s="2" t="s">
        <v>136</v>
      </c>
      <c r="X277" s="2" t="s">
        <v>3056</v>
      </c>
      <c r="Y277" s="2" t="s">
        <v>3057</v>
      </c>
      <c r="Z277" s="4">
        <v>83</v>
      </c>
      <c r="AA277" s="4">
        <f>=ROUNDDOWN(16.6,0)</f>
      </c>
      <c r="AB277" s="5">
        <v>5</v>
      </c>
      <c r="AC277" s="2" t="s">
        <v>892</v>
      </c>
      <c r="AD277" s="4">
        <v>120</v>
      </c>
      <c r="AE277" s="4">
        <v>120</v>
      </c>
      <c r="AF277" s="6">
        <v>63</v>
      </c>
      <c r="AG277" s="6"/>
      <c r="AH277" s="7">
        <v>0.9836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/>
      <c r="AP277" s="4">
        <v>203</v>
      </c>
      <c r="AQ277" s="8">
        <v>10195.89</v>
      </c>
      <c r="AR277" s="4">
        <v>205</v>
      </c>
      <c r="AS277" s="8">
        <v>11189.96</v>
      </c>
      <c r="AT277" s="7">
        <v>-0.0098</v>
      </c>
      <c r="AU277" s="7">
        <v>-0.0888</v>
      </c>
      <c r="AV277" s="4">
        <v>203</v>
      </c>
      <c r="AW277" s="8">
        <v>10195.89</v>
      </c>
      <c r="AX277" s="4">
        <v>205</v>
      </c>
      <c r="AY277" s="8">
        <v>11189.96</v>
      </c>
      <c r="AZ277" s="7">
        <v>-0.0098</v>
      </c>
      <c r="BA277" s="7">
        <v>-0.0888</v>
      </c>
      <c r="BB277" s="7">
        <v>1</v>
      </c>
      <c r="BC277" s="4">
        <v>203</v>
      </c>
      <c r="BD277" s="8">
        <v>10195.89</v>
      </c>
      <c r="BE277" s="4">
        <v>205</v>
      </c>
      <c r="BF277" s="8">
        <v>11189.96</v>
      </c>
      <c r="BG277" s="7">
        <v>-0.0098</v>
      </c>
      <c r="BH277" s="7">
        <v>-0.0888</v>
      </c>
      <c r="BI277" s="7">
        <v>1</v>
      </c>
      <c r="BJ277" s="4">
        <v>203</v>
      </c>
      <c r="BK277" s="8">
        <v>10195.89</v>
      </c>
      <c r="BL277" s="2" t="s">
        <v>3272</v>
      </c>
      <c r="BM277" s="7">
        <v>1</v>
      </c>
      <c r="BN277" s="7">
        <v>1</v>
      </c>
      <c r="BO277" s="4">
        <v>21</v>
      </c>
      <c r="BP277" s="8">
        <v>1092.21</v>
      </c>
      <c r="BQ277" s="4">
        <v>10</v>
      </c>
      <c r="BR277" s="8">
        <v>520.1</v>
      </c>
      <c r="BS277" s="7">
        <v>1.1</v>
      </c>
      <c r="BT277" s="7">
        <v>1.1</v>
      </c>
      <c r="BU277" s="2" t="s">
        <v>140</v>
      </c>
      <c r="BV277" s="2" t="s">
        <v>129</v>
      </c>
      <c r="BW277" s="2" t="s">
        <v>1017</v>
      </c>
      <c r="BX277" s="2" t="s">
        <v>3273</v>
      </c>
      <c r="BY277" s="2" t="s">
        <v>142</v>
      </c>
      <c r="BZ277" s="2" t="s">
        <v>132</v>
      </c>
      <c r="CA277" s="4">
        <v>8</v>
      </c>
      <c r="CB277" s="8">
        <v>361.6</v>
      </c>
      <c r="CC277" s="4">
        <v>6</v>
      </c>
      <c r="CD277" s="8">
        <v>304.16</v>
      </c>
      <c r="CE277" s="7">
        <v>0.3333</v>
      </c>
      <c r="CF277" s="7">
        <v>0.1888</v>
      </c>
      <c r="CG277" s="2" t="s">
        <v>140</v>
      </c>
      <c r="CH277" s="2" t="s">
        <v>129</v>
      </c>
      <c r="CI277" s="2" t="s">
        <v>1908</v>
      </c>
      <c r="CJ277" s="2" t="s">
        <v>3059</v>
      </c>
      <c r="CK277" s="2" t="s">
        <v>142</v>
      </c>
      <c r="CL277" s="2" t="s">
        <v>132</v>
      </c>
      <c r="CM277" s="4">
        <v>30</v>
      </c>
      <c r="CN277" s="8">
        <v>1814.39</v>
      </c>
      <c r="CO277" s="4">
        <v>64</v>
      </c>
      <c r="CP277" s="8">
        <v>3622.86</v>
      </c>
      <c r="CQ277" s="7">
        <v>-0.5312</v>
      </c>
      <c r="CR277" s="7">
        <v>-0.4992</v>
      </c>
      <c r="CS277" s="2" t="s">
        <v>140</v>
      </c>
      <c r="CT277" s="2" t="s">
        <v>129</v>
      </c>
      <c r="CU277" s="2" t="s">
        <v>3057</v>
      </c>
      <c r="CV277" s="2" t="s">
        <v>2646</v>
      </c>
      <c r="CW277" s="2" t="s">
        <v>142</v>
      </c>
      <c r="CX277" s="2" t="s">
        <v>132</v>
      </c>
      <c r="CY277" s="4">
        <v>75</v>
      </c>
      <c r="CZ277" s="8">
        <v>3538.35</v>
      </c>
      <c r="DA277" s="4">
        <v>100</v>
      </c>
      <c r="DB277" s="8">
        <v>5361</v>
      </c>
      <c r="DC277" s="7">
        <v>-0.25</v>
      </c>
      <c r="DD277" s="7">
        <v>-0.34</v>
      </c>
      <c r="DE277" s="2" t="s">
        <v>140</v>
      </c>
      <c r="DF277" s="2" t="s">
        <v>129</v>
      </c>
      <c r="DG277" s="2" t="s">
        <v>146</v>
      </c>
      <c r="DH277" s="2" t="s">
        <v>2021</v>
      </c>
      <c r="DI277" s="2" t="s">
        <v>142</v>
      </c>
      <c r="DJ277" s="2" t="s">
        <v>132</v>
      </c>
      <c r="DK277" s="4">
        <v>39</v>
      </c>
      <c r="DL277" s="8">
        <v>1833</v>
      </c>
      <c r="DM277" s="4"/>
      <c r="DN277" s="8"/>
      <c r="DO277" s="7"/>
      <c r="DP277" s="7"/>
      <c r="DQ277" s="2" t="s">
        <v>140</v>
      </c>
      <c r="DR277" s="2" t="s">
        <v>129</v>
      </c>
      <c r="DS277" s="2" t="s">
        <v>2430</v>
      </c>
      <c r="DT277" s="2" t="s">
        <v>3274</v>
      </c>
      <c r="DU277" s="2" t="s">
        <v>142</v>
      </c>
      <c r="DV277" s="2" t="s">
        <v>132</v>
      </c>
      <c r="DW277" s="4">
        <v>3</v>
      </c>
      <c r="DX277" s="8">
        <v>173.19</v>
      </c>
      <c r="DY277" s="4">
        <v>6</v>
      </c>
      <c r="DZ277" s="8">
        <v>346.38</v>
      </c>
      <c r="EA277" s="7">
        <v>-0.5</v>
      </c>
      <c r="EB277" s="7">
        <v>-0.5</v>
      </c>
      <c r="EC277" s="2" t="s">
        <v>140</v>
      </c>
      <c r="ED277" s="2" t="s">
        <v>129</v>
      </c>
      <c r="EE277" s="2" t="s">
        <v>3061</v>
      </c>
      <c r="EF277" s="2" t="s">
        <v>2154</v>
      </c>
      <c r="EG277" s="2" t="s">
        <v>142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165</v>
      </c>
      <c r="EP277" s="2" t="s">
        <v>129</v>
      </c>
      <c r="EQ277" s="2" t="s">
        <v>132</v>
      </c>
      <c r="ER277" s="2" t="s">
        <v>132</v>
      </c>
      <c r="ES277" s="2" t="s">
        <v>142</v>
      </c>
      <c r="ET277" s="2" t="s">
        <v>132</v>
      </c>
      <c r="EU277" s="4">
        <v>6</v>
      </c>
      <c r="EV277" s="8">
        <v>326.1</v>
      </c>
      <c r="EW277" s="4"/>
      <c r="EX277" s="8"/>
      <c r="EY277" s="7"/>
      <c r="EZ277" s="7"/>
      <c r="FA277" s="2" t="s">
        <v>140</v>
      </c>
      <c r="FB277" s="2" t="s">
        <v>129</v>
      </c>
      <c r="FC277" s="2" t="s">
        <v>1572</v>
      </c>
      <c r="FD277" s="2" t="s">
        <v>568</v>
      </c>
      <c r="FE277" s="2" t="s">
        <v>142</v>
      </c>
      <c r="FF277" s="2" t="s">
        <v>132</v>
      </c>
      <c r="FG277" s="4">
        <v>4</v>
      </c>
      <c r="FH277" s="8">
        <v>183.76</v>
      </c>
      <c r="FI277" s="4"/>
      <c r="FJ277" s="8"/>
      <c r="FK277" s="7"/>
      <c r="FL277" s="7"/>
      <c r="FM277" s="2" t="s">
        <v>140</v>
      </c>
      <c r="FN277" s="2" t="s">
        <v>129</v>
      </c>
      <c r="FO277" s="2" t="s">
        <v>2552</v>
      </c>
      <c r="FP277" s="2" t="s">
        <v>2428</v>
      </c>
      <c r="FQ277" s="2" t="s">
        <v>142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181</v>
      </c>
      <c r="FZ277" s="2" t="s">
        <v>129</v>
      </c>
      <c r="GA277" s="2" t="s">
        <v>132</v>
      </c>
      <c r="GB277" s="2" t="s">
        <v>132</v>
      </c>
      <c r="GC277" s="2" t="s">
        <v>142</v>
      </c>
      <c r="GD277" s="2" t="s">
        <v>132</v>
      </c>
      <c r="GE277" s="4"/>
      <c r="GF277" s="8"/>
      <c r="GG277" s="4">
        <v>1</v>
      </c>
      <c r="GH277" s="8">
        <v>53.61</v>
      </c>
      <c r="GI277" s="7">
        <v>-1</v>
      </c>
      <c r="GJ277" s="7">
        <v>-1</v>
      </c>
      <c r="GK277" s="2" t="s">
        <v>140</v>
      </c>
      <c r="GL277" s="2" t="s">
        <v>129</v>
      </c>
      <c r="GM277" s="2" t="s">
        <v>1022</v>
      </c>
      <c r="GN277" s="2" t="s">
        <v>1878</v>
      </c>
      <c r="GO277" s="2" t="s">
        <v>142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140</v>
      </c>
      <c r="GX277" s="2" t="s">
        <v>129</v>
      </c>
      <c r="GY277" s="2" t="s">
        <v>334</v>
      </c>
      <c r="GZ277" s="2" t="s">
        <v>132</v>
      </c>
      <c r="HA277" s="2" t="s">
        <v>142</v>
      </c>
      <c r="HB277" s="2" t="s">
        <v>132</v>
      </c>
      <c r="HC277" s="4">
        <v>7</v>
      </c>
      <c r="HD277" s="8">
        <v>356.03</v>
      </c>
      <c r="HE277" s="4">
        <v>3</v>
      </c>
      <c r="HF277" s="8">
        <v>163.05</v>
      </c>
      <c r="HG277" s="7">
        <v>1.3333</v>
      </c>
      <c r="HH277" s="7">
        <v>1.1836</v>
      </c>
      <c r="HI277" s="2" t="s">
        <v>140</v>
      </c>
      <c r="HJ277" s="2" t="s">
        <v>129</v>
      </c>
      <c r="HK277" s="2" t="s">
        <v>233</v>
      </c>
      <c r="HL277" s="2" t="s">
        <v>2418</v>
      </c>
      <c r="HM277" s="2" t="s">
        <v>142</v>
      </c>
      <c r="HN277" s="2" t="s">
        <v>132</v>
      </c>
      <c r="HO277" s="4">
        <v>6</v>
      </c>
      <c r="HP277" s="8">
        <v>301.9</v>
      </c>
      <c r="HQ277" s="4">
        <v>3</v>
      </c>
      <c r="HR277" s="8">
        <v>153.87</v>
      </c>
      <c r="HS277" s="7">
        <v>1</v>
      </c>
      <c r="HT277" s="7">
        <v>0.962</v>
      </c>
      <c r="HU277" s="2" t="s">
        <v>140</v>
      </c>
      <c r="HV277" s="2" t="s">
        <v>129</v>
      </c>
      <c r="HW277" s="2" t="s">
        <v>512</v>
      </c>
      <c r="HX277" s="2" t="s">
        <v>3275</v>
      </c>
      <c r="HY277" s="2" t="s">
        <v>142</v>
      </c>
      <c r="HZ277" s="2" t="s">
        <v>132</v>
      </c>
      <c r="IA277" s="4">
        <v>2</v>
      </c>
      <c r="IB277" s="8">
        <v>103.54</v>
      </c>
      <c r="IC277" s="4">
        <v>3</v>
      </c>
      <c r="ID277" s="8">
        <v>150.13</v>
      </c>
      <c r="IE277" s="7">
        <v>-0.3333</v>
      </c>
      <c r="IF277" s="7">
        <v>-0.3103</v>
      </c>
      <c r="IG277" s="2" t="s">
        <v>140</v>
      </c>
      <c r="IH277" s="2" t="s">
        <v>166</v>
      </c>
      <c r="II277" s="2" t="s">
        <v>3081</v>
      </c>
      <c r="IJ277" s="2" t="s">
        <v>605</v>
      </c>
      <c r="IK277" s="2" t="s">
        <v>142</v>
      </c>
      <c r="IL277" s="2" t="s">
        <v>132</v>
      </c>
      <c r="IM277" s="4">
        <v>2</v>
      </c>
      <c r="IN277" s="8">
        <v>111.82</v>
      </c>
      <c r="IO277" s="4"/>
      <c r="IP277" s="8"/>
      <c r="IQ277" s="7"/>
      <c r="IR277" s="7"/>
      <c r="IS277" s="2" t="s">
        <v>140</v>
      </c>
      <c r="IT277" s="2" t="s">
        <v>129</v>
      </c>
      <c r="IU277" s="2" t="s">
        <v>614</v>
      </c>
      <c r="IV277" s="2" t="s">
        <v>822</v>
      </c>
      <c r="IW277" s="2" t="s">
        <v>142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181</v>
      </c>
      <c r="JF277" s="2" t="s">
        <v>129</v>
      </c>
      <c r="JG277" s="2" t="s">
        <v>132</v>
      </c>
      <c r="JH277" s="2" t="s">
        <v>132</v>
      </c>
      <c r="JI277" s="2" t="s">
        <v>142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171</v>
      </c>
      <c r="JR277" s="2" t="s">
        <v>129</v>
      </c>
      <c r="JS277" s="2" t="s">
        <v>1634</v>
      </c>
      <c r="JT277" s="2" t="s">
        <v>132</v>
      </c>
      <c r="JU277" s="2" t="s">
        <v>142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140</v>
      </c>
      <c r="KD277" s="2" t="s">
        <v>129</v>
      </c>
      <c r="KE277" s="2" t="s">
        <v>1230</v>
      </c>
      <c r="KF277" s="2" t="s">
        <v>3276</v>
      </c>
      <c r="KG277" s="2" t="s">
        <v>142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140</v>
      </c>
      <c r="KP277" s="2" t="s">
        <v>166</v>
      </c>
      <c r="KQ277" s="2" t="s">
        <v>214</v>
      </c>
      <c r="KR277" s="2" t="s">
        <v>132</v>
      </c>
      <c r="KS277" s="2" t="s">
        <v>142</v>
      </c>
      <c r="KT277" s="2" t="s">
        <v>132</v>
      </c>
      <c r="KU277" s="4"/>
      <c r="KV277" s="8"/>
      <c r="KW277" s="4">
        <v>9</v>
      </c>
      <c r="KX277" s="8">
        <v>514.8</v>
      </c>
      <c r="KY277" s="7">
        <v>-1</v>
      </c>
      <c r="KZ277" s="7">
        <v>-1</v>
      </c>
      <c r="LA277" s="2" t="s">
        <v>140</v>
      </c>
      <c r="LB277" s="2" t="s">
        <v>177</v>
      </c>
      <c r="LC277" s="2" t="s">
        <v>1861</v>
      </c>
      <c r="LD277" s="2" t="s">
        <v>2831</v>
      </c>
      <c r="LE277" s="2" t="s">
        <v>142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181</v>
      </c>
      <c r="LN277" s="2" t="s">
        <v>129</v>
      </c>
      <c r="LO277" s="2" t="s">
        <v>132</v>
      </c>
      <c r="LP277" s="2" t="s">
        <v>132</v>
      </c>
      <c r="LQ277" s="2" t="s">
        <v>142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181</v>
      </c>
      <c r="ML277" s="2" t="s">
        <v>129</v>
      </c>
      <c r="MM277" s="2" t="s">
        <v>132</v>
      </c>
      <c r="MN277" s="2" t="s">
        <v>132</v>
      </c>
      <c r="MO277" s="2" t="s">
        <v>142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132</v>
      </c>
      <c r="MX277" s="2" t="s">
        <v>132</v>
      </c>
      <c r="MY277" s="2" t="s">
        <v>132</v>
      </c>
      <c r="MZ277" s="2" t="s">
        <v>132</v>
      </c>
      <c r="NA277" s="2" t="s">
        <v>132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181</v>
      </c>
      <c r="NV277" s="2" t="s">
        <v>129</v>
      </c>
      <c r="NW277" s="2" t="s">
        <v>132</v>
      </c>
      <c r="NX277" s="2" t="s">
        <v>132</v>
      </c>
      <c r="NY277" s="2" t="s">
        <v>142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178</v>
      </c>
      <c r="OH277" s="2" t="s">
        <v>129</v>
      </c>
      <c r="OI277" s="2" t="s">
        <v>132</v>
      </c>
      <c r="OJ277" s="2" t="s">
        <v>132</v>
      </c>
      <c r="OK277" s="2" t="s">
        <v>142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181</v>
      </c>
      <c r="OT277" s="2" t="s">
        <v>129</v>
      </c>
      <c r="OU277" s="2" t="s">
        <v>132</v>
      </c>
      <c r="OV277" s="2" t="s">
        <v>132</v>
      </c>
      <c r="OW277" s="2" t="s">
        <v>142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178</v>
      </c>
      <c r="PF277" s="2" t="s">
        <v>129</v>
      </c>
      <c r="PG277" s="2" t="s">
        <v>132</v>
      </c>
      <c r="PH277" s="2" t="s">
        <v>132</v>
      </c>
      <c r="PI277" s="2" t="s">
        <v>142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181</v>
      </c>
      <c r="PR277" s="2" t="s">
        <v>166</v>
      </c>
      <c r="PS277" s="2" t="s">
        <v>132</v>
      </c>
      <c r="PT277" s="2" t="s">
        <v>132</v>
      </c>
      <c r="PU277" s="2" t="s">
        <v>142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132</v>
      </c>
      <c r="QP277" s="2" t="s">
        <v>132</v>
      </c>
      <c r="QQ277" s="2" t="s">
        <v>132</v>
      </c>
      <c r="QR277" s="2" t="s">
        <v>132</v>
      </c>
      <c r="QS277" s="2" t="s">
        <v>132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140</v>
      </c>
      <c r="RB277" s="2" t="s">
        <v>166</v>
      </c>
      <c r="RC277" s="2" t="s">
        <v>146</v>
      </c>
      <c r="RD277" s="2" t="s">
        <v>284</v>
      </c>
      <c r="RE277" s="2" t="s">
        <v>142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181</v>
      </c>
      <c r="RN277" s="2" t="s">
        <v>129</v>
      </c>
      <c r="RO277" s="2" t="s">
        <v>132</v>
      </c>
      <c r="RP277" s="2" t="s">
        <v>132</v>
      </c>
      <c r="RQ277" s="2" t="s">
        <v>142</v>
      </c>
      <c r="RR277" s="2" t="s">
        <v>183</v>
      </c>
    </row>
    <row r="278">
      <c r="A278" s="2" t="s">
        <v>3277</v>
      </c>
      <c r="B278" s="2" t="s">
        <v>121</v>
      </c>
      <c r="C278" s="2" t="s">
        <v>3052</v>
      </c>
      <c r="D278" s="2" t="s">
        <v>2442</v>
      </c>
      <c r="E278" s="2" t="s">
        <v>837</v>
      </c>
      <c r="F278" s="2" t="s">
        <v>3278</v>
      </c>
      <c r="G278" s="2" t="s">
        <v>3278</v>
      </c>
      <c r="H278" s="2" t="s">
        <v>3278</v>
      </c>
      <c r="I278" s="2" t="s">
        <v>3279</v>
      </c>
      <c r="J278" s="2" t="s">
        <v>127</v>
      </c>
      <c r="K278" s="2" t="s">
        <v>281</v>
      </c>
      <c r="L278" s="3">
        <v>17.03</v>
      </c>
      <c r="M278" s="3">
        <v>17.88</v>
      </c>
      <c r="N278" s="3">
        <v>39.09</v>
      </c>
      <c r="O278" s="2" t="s">
        <v>129</v>
      </c>
      <c r="P278" s="2" t="s">
        <v>348</v>
      </c>
      <c r="Q278" s="2" t="s">
        <v>131</v>
      </c>
      <c r="R278" s="2" t="s">
        <v>132</v>
      </c>
      <c r="S278" s="2" t="s">
        <v>3280</v>
      </c>
      <c r="T278" s="2" t="s">
        <v>132</v>
      </c>
      <c r="U278" s="2" t="s">
        <v>468</v>
      </c>
      <c r="V278" s="2" t="s">
        <v>1191</v>
      </c>
      <c r="W278" s="2" t="s">
        <v>1009</v>
      </c>
      <c r="X278" s="2" t="s">
        <v>3056</v>
      </c>
      <c r="Y278" s="2" t="s">
        <v>944</v>
      </c>
      <c r="Z278" s="4">
        <v>164</v>
      </c>
      <c r="AA278" s="4">
        <f>=ROUNDDOWN(16.4,0)</f>
      </c>
      <c r="AB278" s="5">
        <v>10</v>
      </c>
      <c r="AC278" s="2" t="s">
        <v>1011</v>
      </c>
      <c r="AD278" s="4">
        <v>100</v>
      </c>
      <c r="AE278" s="4">
        <v>100</v>
      </c>
      <c r="AF278" s="6">
        <v>63</v>
      </c>
      <c r="AG278" s="6">
        <v>46</v>
      </c>
      <c r="AH278" s="7">
        <v>1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/>
      <c r="AP278" s="4">
        <v>454</v>
      </c>
      <c r="AQ278" s="8">
        <v>9995.56</v>
      </c>
      <c r="AR278" s="4">
        <v>539</v>
      </c>
      <c r="AS278" s="8">
        <v>11896.79</v>
      </c>
      <c r="AT278" s="7">
        <v>-0.1577</v>
      </c>
      <c r="AU278" s="7">
        <v>-0.1598</v>
      </c>
      <c r="AV278" s="4">
        <v>454</v>
      </c>
      <c r="AW278" s="8">
        <v>9995.56</v>
      </c>
      <c r="AX278" s="4">
        <v>539</v>
      </c>
      <c r="AY278" s="8">
        <v>11896.79</v>
      </c>
      <c r="AZ278" s="7">
        <v>-0.1577</v>
      </c>
      <c r="BA278" s="7">
        <v>-0.1598</v>
      </c>
      <c r="BB278" s="7">
        <v>1</v>
      </c>
      <c r="BC278" s="4">
        <v>454</v>
      </c>
      <c r="BD278" s="8">
        <v>9995.56</v>
      </c>
      <c r="BE278" s="4">
        <v>539</v>
      </c>
      <c r="BF278" s="8">
        <v>11896.79</v>
      </c>
      <c r="BG278" s="7">
        <v>-0.1577</v>
      </c>
      <c r="BH278" s="7">
        <v>-0.1598</v>
      </c>
      <c r="BI278" s="7">
        <v>1</v>
      </c>
      <c r="BJ278" s="4">
        <v>454</v>
      </c>
      <c r="BK278" s="8">
        <v>9995.56</v>
      </c>
      <c r="BL278" s="2" t="s">
        <v>3281</v>
      </c>
      <c r="BM278" s="7">
        <v>1</v>
      </c>
      <c r="BN278" s="7">
        <v>1</v>
      </c>
      <c r="BO278" s="4">
        <v>140</v>
      </c>
      <c r="BP278" s="8">
        <v>2959.6</v>
      </c>
      <c r="BQ278" s="4">
        <v>74</v>
      </c>
      <c r="BR278" s="8">
        <v>1564.36</v>
      </c>
      <c r="BS278" s="7">
        <v>0.8919</v>
      </c>
      <c r="BT278" s="7">
        <v>0.8919</v>
      </c>
      <c r="BU278" s="2" t="s">
        <v>140</v>
      </c>
      <c r="BV278" s="2" t="s">
        <v>129</v>
      </c>
      <c r="BW278" s="2" t="s">
        <v>2595</v>
      </c>
      <c r="BX278" s="2" t="s">
        <v>1303</v>
      </c>
      <c r="BY278" s="2" t="s">
        <v>142</v>
      </c>
      <c r="BZ278" s="2" t="s">
        <v>132</v>
      </c>
      <c r="CA278" s="4">
        <v>6</v>
      </c>
      <c r="CB278" s="8">
        <v>101.46</v>
      </c>
      <c r="CC278" s="4">
        <v>26</v>
      </c>
      <c r="CD278" s="8">
        <v>522.13</v>
      </c>
      <c r="CE278" s="7">
        <v>-0.7692</v>
      </c>
      <c r="CF278" s="7">
        <v>-0.8057</v>
      </c>
      <c r="CG278" s="2" t="s">
        <v>140</v>
      </c>
      <c r="CH278" s="2" t="s">
        <v>129</v>
      </c>
      <c r="CI278" s="2" t="s">
        <v>143</v>
      </c>
      <c r="CJ278" s="2" t="s">
        <v>602</v>
      </c>
      <c r="CK278" s="2" t="s">
        <v>142</v>
      </c>
      <c r="CL278" s="2" t="s">
        <v>132</v>
      </c>
      <c r="CM278" s="4">
        <v>77</v>
      </c>
      <c r="CN278" s="8">
        <v>1914.38</v>
      </c>
      <c r="CO278" s="4">
        <v>226</v>
      </c>
      <c r="CP278" s="8">
        <v>5164.24</v>
      </c>
      <c r="CQ278" s="7">
        <v>-0.6593</v>
      </c>
      <c r="CR278" s="7">
        <v>-0.6293</v>
      </c>
      <c r="CS278" s="2" t="s">
        <v>140</v>
      </c>
      <c r="CT278" s="2" t="s">
        <v>129</v>
      </c>
      <c r="CU278" s="2" t="s">
        <v>944</v>
      </c>
      <c r="CV278" s="2" t="s">
        <v>323</v>
      </c>
      <c r="CW278" s="2" t="s">
        <v>142</v>
      </c>
      <c r="CX278" s="2" t="s">
        <v>132</v>
      </c>
      <c r="CY278" s="4">
        <v>39</v>
      </c>
      <c r="CZ278" s="8">
        <v>849.42</v>
      </c>
      <c r="DA278" s="4">
        <v>66</v>
      </c>
      <c r="DB278" s="8">
        <v>1437.48</v>
      </c>
      <c r="DC278" s="7">
        <v>-0.4091</v>
      </c>
      <c r="DD278" s="7">
        <v>-0.4091</v>
      </c>
      <c r="DE278" s="2" t="s">
        <v>140</v>
      </c>
      <c r="DF278" s="2" t="s">
        <v>129</v>
      </c>
      <c r="DG278" s="2" t="s">
        <v>146</v>
      </c>
      <c r="DH278" s="2" t="s">
        <v>147</v>
      </c>
      <c r="DI278" s="2" t="s">
        <v>142</v>
      </c>
      <c r="DJ278" s="2" t="s">
        <v>132</v>
      </c>
      <c r="DK278" s="4">
        <v>67</v>
      </c>
      <c r="DL278" s="8">
        <v>1524.24</v>
      </c>
      <c r="DM278" s="4"/>
      <c r="DN278" s="8"/>
      <c r="DO278" s="7"/>
      <c r="DP278" s="7"/>
      <c r="DQ278" s="2" t="s">
        <v>140</v>
      </c>
      <c r="DR278" s="2" t="s">
        <v>129</v>
      </c>
      <c r="DS278" s="2" t="s">
        <v>2430</v>
      </c>
      <c r="DT278" s="2" t="s">
        <v>2983</v>
      </c>
      <c r="DU278" s="2" t="s">
        <v>142</v>
      </c>
      <c r="DV278" s="2" t="s">
        <v>132</v>
      </c>
      <c r="DW278" s="4">
        <v>2</v>
      </c>
      <c r="DX278" s="8">
        <v>46.92</v>
      </c>
      <c r="DY278" s="4">
        <v>8</v>
      </c>
      <c r="DZ278" s="8">
        <v>187.68</v>
      </c>
      <c r="EA278" s="7">
        <v>-0.75</v>
      </c>
      <c r="EB278" s="7">
        <v>-0.75</v>
      </c>
      <c r="EC278" s="2" t="s">
        <v>140</v>
      </c>
      <c r="ED278" s="2" t="s">
        <v>129</v>
      </c>
      <c r="EE278" s="2" t="s">
        <v>2394</v>
      </c>
      <c r="EF278" s="2" t="s">
        <v>560</v>
      </c>
      <c r="EG278" s="2" t="s">
        <v>142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140</v>
      </c>
      <c r="EP278" s="2" t="s">
        <v>129</v>
      </c>
      <c r="EQ278" s="2" t="s">
        <v>2978</v>
      </c>
      <c r="ER278" s="2" t="s">
        <v>452</v>
      </c>
      <c r="ES278" s="2" t="s">
        <v>142</v>
      </c>
      <c r="ET278" s="2" t="s">
        <v>132</v>
      </c>
      <c r="EU278" s="4">
        <v>23</v>
      </c>
      <c r="EV278" s="8">
        <v>507.84</v>
      </c>
      <c r="EW278" s="4"/>
      <c r="EX278" s="8"/>
      <c r="EY278" s="7"/>
      <c r="EZ278" s="7"/>
      <c r="FA278" s="2" t="s">
        <v>140</v>
      </c>
      <c r="FB278" s="2" t="s">
        <v>129</v>
      </c>
      <c r="FC278" s="2" t="s">
        <v>1572</v>
      </c>
      <c r="FD278" s="2" t="s">
        <v>969</v>
      </c>
      <c r="FE278" s="2" t="s">
        <v>142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140</v>
      </c>
      <c r="FN278" s="2" t="s">
        <v>129</v>
      </c>
      <c r="FO278" s="2" t="s">
        <v>2552</v>
      </c>
      <c r="FP278" s="2" t="s">
        <v>1086</v>
      </c>
      <c r="FQ278" s="2" t="s">
        <v>142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181</v>
      </c>
      <c r="FZ278" s="2" t="s">
        <v>129</v>
      </c>
      <c r="GA278" s="2" t="s">
        <v>132</v>
      </c>
      <c r="GB278" s="2" t="s">
        <v>132</v>
      </c>
      <c r="GC278" s="2" t="s">
        <v>142</v>
      </c>
      <c r="GD278" s="2" t="s">
        <v>132</v>
      </c>
      <c r="GE278" s="4">
        <v>5</v>
      </c>
      <c r="GF278" s="8">
        <v>110.4</v>
      </c>
      <c r="GG278" s="4">
        <v>5</v>
      </c>
      <c r="GH278" s="8">
        <v>110.4</v>
      </c>
      <c r="GI278" s="7"/>
      <c r="GJ278" s="7"/>
      <c r="GK278" s="2" t="s">
        <v>140</v>
      </c>
      <c r="GL278" s="2" t="s">
        <v>129</v>
      </c>
      <c r="GM278" s="2" t="s">
        <v>522</v>
      </c>
      <c r="GN278" s="2" t="s">
        <v>590</v>
      </c>
      <c r="GO278" s="2" t="s">
        <v>142</v>
      </c>
      <c r="GP278" s="2" t="s">
        <v>132</v>
      </c>
      <c r="GQ278" s="4">
        <v>1</v>
      </c>
      <c r="GR278" s="8">
        <v>17.88</v>
      </c>
      <c r="GS278" s="4">
        <v>2</v>
      </c>
      <c r="GT278" s="8">
        <v>42.06</v>
      </c>
      <c r="GU278" s="7">
        <v>-0.5</v>
      </c>
      <c r="GV278" s="7">
        <v>-0.5749</v>
      </c>
      <c r="GW278" s="2" t="s">
        <v>140</v>
      </c>
      <c r="GX278" s="2" t="s">
        <v>129</v>
      </c>
      <c r="GY278" s="2" t="s">
        <v>334</v>
      </c>
      <c r="GZ278" s="2" t="s">
        <v>2418</v>
      </c>
      <c r="HA278" s="2" t="s">
        <v>142</v>
      </c>
      <c r="HB278" s="2" t="s">
        <v>132</v>
      </c>
      <c r="HC278" s="4">
        <v>44</v>
      </c>
      <c r="HD278" s="8">
        <v>931.92</v>
      </c>
      <c r="HE278" s="4">
        <v>36</v>
      </c>
      <c r="HF278" s="8">
        <v>794.88</v>
      </c>
      <c r="HG278" s="7">
        <v>0.2222</v>
      </c>
      <c r="HH278" s="7">
        <v>0.1724</v>
      </c>
      <c r="HI278" s="2" t="s">
        <v>140</v>
      </c>
      <c r="HJ278" s="2" t="s">
        <v>129</v>
      </c>
      <c r="HK278" s="2" t="s">
        <v>233</v>
      </c>
      <c r="HL278" s="2" t="s">
        <v>1470</v>
      </c>
      <c r="HM278" s="2" t="s">
        <v>142</v>
      </c>
      <c r="HN278" s="2" t="s">
        <v>132</v>
      </c>
      <c r="HO278" s="4">
        <v>30</v>
      </c>
      <c r="HP278" s="8">
        <v>623.5</v>
      </c>
      <c r="HQ278" s="4">
        <v>28</v>
      </c>
      <c r="HR278" s="8">
        <v>583.52</v>
      </c>
      <c r="HS278" s="7">
        <v>0.0714</v>
      </c>
      <c r="HT278" s="7">
        <v>0.0685</v>
      </c>
      <c r="HU278" s="2" t="s">
        <v>140</v>
      </c>
      <c r="HV278" s="2" t="s">
        <v>129</v>
      </c>
      <c r="HW278" s="2" t="s">
        <v>512</v>
      </c>
      <c r="HX278" s="2" t="s">
        <v>1348</v>
      </c>
      <c r="HY278" s="2" t="s">
        <v>142</v>
      </c>
      <c r="HZ278" s="2" t="s">
        <v>132</v>
      </c>
      <c r="IA278" s="4">
        <v>20</v>
      </c>
      <c r="IB278" s="8">
        <v>408</v>
      </c>
      <c r="IC278" s="4">
        <v>38</v>
      </c>
      <c r="ID278" s="8">
        <v>792.84</v>
      </c>
      <c r="IE278" s="7">
        <v>-0.4737</v>
      </c>
      <c r="IF278" s="7">
        <v>-0.4854</v>
      </c>
      <c r="IG278" s="2" t="s">
        <v>140</v>
      </c>
      <c r="IH278" s="2" t="s">
        <v>166</v>
      </c>
      <c r="II278" s="2" t="s">
        <v>148</v>
      </c>
      <c r="IJ278" s="2" t="s">
        <v>806</v>
      </c>
      <c r="IK278" s="2" t="s">
        <v>142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140</v>
      </c>
      <c r="IT278" s="2" t="s">
        <v>129</v>
      </c>
      <c r="IU278" s="2" t="s">
        <v>2504</v>
      </c>
      <c r="IV278" s="2" t="s">
        <v>132</v>
      </c>
      <c r="IW278" s="2" t="s">
        <v>142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159</v>
      </c>
      <c r="JF278" s="2" t="s">
        <v>129</v>
      </c>
      <c r="JG278" s="2" t="s">
        <v>132</v>
      </c>
      <c r="JH278" s="2" t="s">
        <v>132</v>
      </c>
      <c r="JI278" s="2" t="s">
        <v>142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140</v>
      </c>
      <c r="JR278" s="2" t="s">
        <v>129</v>
      </c>
      <c r="JS278" s="2" t="s">
        <v>1634</v>
      </c>
      <c r="JT278" s="2" t="s">
        <v>2832</v>
      </c>
      <c r="JU278" s="2" t="s">
        <v>142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140</v>
      </c>
      <c r="KD278" s="2" t="s">
        <v>129</v>
      </c>
      <c r="KE278" s="2" t="s">
        <v>2066</v>
      </c>
      <c r="KF278" s="2" t="s">
        <v>3282</v>
      </c>
      <c r="KG278" s="2" t="s">
        <v>142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181</v>
      </c>
      <c r="KP278" s="2" t="s">
        <v>129</v>
      </c>
      <c r="KQ278" s="2" t="s">
        <v>132</v>
      </c>
      <c r="KR278" s="2" t="s">
        <v>132</v>
      </c>
      <c r="KS278" s="2" t="s">
        <v>142</v>
      </c>
      <c r="KT278" s="2" t="s">
        <v>132</v>
      </c>
      <c r="KU278" s="4"/>
      <c r="KV278" s="8"/>
      <c r="KW278" s="4">
        <v>30</v>
      </c>
      <c r="KX278" s="8">
        <v>697.2</v>
      </c>
      <c r="KY278" s="7">
        <v>-1</v>
      </c>
      <c r="KZ278" s="7">
        <v>-1</v>
      </c>
      <c r="LA278" s="2" t="s">
        <v>140</v>
      </c>
      <c r="LB278" s="2" t="s">
        <v>177</v>
      </c>
      <c r="LC278" s="2" t="s">
        <v>304</v>
      </c>
      <c r="LD278" s="2" t="s">
        <v>2840</v>
      </c>
      <c r="LE278" s="2" t="s">
        <v>142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178</v>
      </c>
      <c r="LN278" s="2" t="s">
        <v>129</v>
      </c>
      <c r="LO278" s="2" t="s">
        <v>132</v>
      </c>
      <c r="LP278" s="2" t="s">
        <v>132</v>
      </c>
      <c r="LQ278" s="2" t="s">
        <v>142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181</v>
      </c>
      <c r="ML278" s="2" t="s">
        <v>129</v>
      </c>
      <c r="MM278" s="2" t="s">
        <v>132</v>
      </c>
      <c r="MN278" s="2" t="s">
        <v>132</v>
      </c>
      <c r="MO278" s="2" t="s">
        <v>142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178</v>
      </c>
      <c r="NV278" s="2" t="s">
        <v>129</v>
      </c>
      <c r="NW278" s="2" t="s">
        <v>132</v>
      </c>
      <c r="NX278" s="2" t="s">
        <v>132</v>
      </c>
      <c r="NY278" s="2" t="s">
        <v>142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178</v>
      </c>
      <c r="OH278" s="2" t="s">
        <v>129</v>
      </c>
      <c r="OI278" s="2" t="s">
        <v>132</v>
      </c>
      <c r="OJ278" s="2" t="s">
        <v>132</v>
      </c>
      <c r="OK278" s="2" t="s">
        <v>142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181</v>
      </c>
      <c r="OT278" s="2" t="s">
        <v>129</v>
      </c>
      <c r="OU278" s="2" t="s">
        <v>132</v>
      </c>
      <c r="OV278" s="2" t="s">
        <v>132</v>
      </c>
      <c r="OW278" s="2" t="s">
        <v>142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178</v>
      </c>
      <c r="PF278" s="2" t="s">
        <v>129</v>
      </c>
      <c r="PG278" s="2" t="s">
        <v>132</v>
      </c>
      <c r="PH278" s="2" t="s">
        <v>132</v>
      </c>
      <c r="PI278" s="2" t="s">
        <v>142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178</v>
      </c>
      <c r="PR278" s="2" t="s">
        <v>166</v>
      </c>
      <c r="PS278" s="2" t="s">
        <v>132</v>
      </c>
      <c r="PT278" s="2" t="s">
        <v>132</v>
      </c>
      <c r="PU278" s="2" t="s">
        <v>142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140</v>
      </c>
      <c r="RB278" s="2" t="s">
        <v>166</v>
      </c>
      <c r="RC278" s="2" t="s">
        <v>146</v>
      </c>
      <c r="RD278" s="2" t="s">
        <v>699</v>
      </c>
      <c r="RE278" s="2" t="s">
        <v>142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181</v>
      </c>
      <c r="RN278" s="2" t="s">
        <v>129</v>
      </c>
      <c r="RO278" s="2" t="s">
        <v>132</v>
      </c>
      <c r="RP278" s="2" t="s">
        <v>132</v>
      </c>
      <c r="RQ278" s="2" t="s">
        <v>142</v>
      </c>
      <c r="RR278" s="2" t="s">
        <v>183</v>
      </c>
    </row>
    <row r="279">
      <c r="A279" s="2" t="s">
        <v>3283</v>
      </c>
      <c r="B279" s="2" t="s">
        <v>121</v>
      </c>
      <c r="C279" s="2" t="s">
        <v>3052</v>
      </c>
      <c r="D279" s="2" t="s">
        <v>2442</v>
      </c>
      <c r="E279" s="2" t="s">
        <v>837</v>
      </c>
      <c r="F279" s="2" t="s">
        <v>3284</v>
      </c>
      <c r="G279" s="2" t="s">
        <v>3284</v>
      </c>
      <c r="H279" s="2" t="s">
        <v>3284</v>
      </c>
      <c r="I279" s="2" t="s">
        <v>3285</v>
      </c>
      <c r="J279" s="2" t="s">
        <v>127</v>
      </c>
      <c r="K279" s="2" t="s">
        <v>974</v>
      </c>
      <c r="L279" s="3">
        <v>30.62</v>
      </c>
      <c r="M279" s="3">
        <v>32.15</v>
      </c>
      <c r="N279" s="3">
        <v>67.99</v>
      </c>
      <c r="O279" s="2" t="s">
        <v>421</v>
      </c>
      <c r="P279" s="2" t="s">
        <v>422</v>
      </c>
      <c r="Q279" s="2" t="s">
        <v>131</v>
      </c>
      <c r="R279" s="2" t="s">
        <v>132</v>
      </c>
      <c r="S279" s="2" t="s">
        <v>132</v>
      </c>
      <c r="T279" s="2" t="s">
        <v>132</v>
      </c>
      <c r="U279" s="2" t="s">
        <v>468</v>
      </c>
      <c r="V279" s="2" t="s">
        <v>815</v>
      </c>
      <c r="W279" s="2" t="s">
        <v>247</v>
      </c>
      <c r="X279" s="2" t="s">
        <v>3067</v>
      </c>
      <c r="Y279" s="2" t="s">
        <v>3057</v>
      </c>
      <c r="Z279" s="4"/>
      <c r="AA279" s="4">
        <f>=ROUNDDOWN({0},0)</f>
      </c>
      <c r="AB279" s="5">
        <v>0.5</v>
      </c>
      <c r="AC279" s="2" t="s">
        <v>132</v>
      </c>
      <c r="AD279" s="4"/>
      <c r="AE279" s="4"/>
      <c r="AF279" s="6">
        <v>63</v>
      </c>
      <c r="AG279" s="6"/>
      <c r="AH279" s="7">
        <v>0.1425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/>
      <c r="AP279" s="4">
        <v>1</v>
      </c>
      <c r="AQ279" s="8">
        <v>27.33</v>
      </c>
      <c r="AR279" s="4">
        <v>202</v>
      </c>
      <c r="AS279" s="8">
        <v>6550.68</v>
      </c>
      <c r="AT279" s="7">
        <v>-0.995</v>
      </c>
      <c r="AU279" s="7">
        <v>-0.9958</v>
      </c>
      <c r="AV279" s="4">
        <v>1</v>
      </c>
      <c r="AW279" s="8">
        <v>27.33</v>
      </c>
      <c r="AX279" s="4">
        <v>202</v>
      </c>
      <c r="AY279" s="8">
        <v>6550.68</v>
      </c>
      <c r="AZ279" s="7">
        <v>-0.995</v>
      </c>
      <c r="BA279" s="7">
        <v>-0.9958</v>
      </c>
      <c r="BB279" s="7">
        <v>1</v>
      </c>
      <c r="BC279" s="4">
        <v>1</v>
      </c>
      <c r="BD279" s="8">
        <v>27.33</v>
      </c>
      <c r="BE279" s="4">
        <v>202</v>
      </c>
      <c r="BF279" s="8">
        <v>6550.68</v>
      </c>
      <c r="BG279" s="7">
        <v>-0.995</v>
      </c>
      <c r="BH279" s="7">
        <v>-0.9958</v>
      </c>
      <c r="BI279" s="7">
        <v>1</v>
      </c>
      <c r="BJ279" s="4">
        <v>1</v>
      </c>
      <c r="BK279" s="8">
        <v>27.33</v>
      </c>
      <c r="BL279" s="2" t="s">
        <v>3286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140</v>
      </c>
      <c r="BV279" s="2" t="s">
        <v>166</v>
      </c>
      <c r="BW279" s="2" t="s">
        <v>132</v>
      </c>
      <c r="BX279" s="2" t="s">
        <v>1178</v>
      </c>
      <c r="BY279" s="2" t="s">
        <v>142</v>
      </c>
      <c r="BZ279" s="2" t="s">
        <v>132</v>
      </c>
      <c r="CA279" s="4"/>
      <c r="CB279" s="8"/>
      <c r="CC279" s="4">
        <v>5</v>
      </c>
      <c r="CD279" s="8">
        <v>145.77</v>
      </c>
      <c r="CE279" s="7">
        <v>-1</v>
      </c>
      <c r="CF279" s="7">
        <v>-1</v>
      </c>
      <c r="CG279" s="2" t="s">
        <v>140</v>
      </c>
      <c r="CH279" s="2" t="s">
        <v>166</v>
      </c>
      <c r="CI279" s="2" t="s">
        <v>1908</v>
      </c>
      <c r="CJ279" s="2" t="s">
        <v>1790</v>
      </c>
      <c r="CK279" s="2" t="s">
        <v>142</v>
      </c>
      <c r="CL279" s="2" t="s">
        <v>132</v>
      </c>
      <c r="CM279" s="4">
        <v>1</v>
      </c>
      <c r="CN279" s="8">
        <v>27.33</v>
      </c>
      <c r="CO279" s="4">
        <v>85</v>
      </c>
      <c r="CP279" s="8">
        <v>2859.5</v>
      </c>
      <c r="CQ279" s="7">
        <v>-0.9882</v>
      </c>
      <c r="CR279" s="7">
        <v>-0.9904</v>
      </c>
      <c r="CS279" s="2" t="s">
        <v>140</v>
      </c>
      <c r="CT279" s="2" t="s">
        <v>166</v>
      </c>
      <c r="CU279" s="2" t="s">
        <v>3057</v>
      </c>
      <c r="CV279" s="2" t="s">
        <v>2869</v>
      </c>
      <c r="CW279" s="2" t="s">
        <v>142</v>
      </c>
      <c r="CX279" s="2" t="s">
        <v>132</v>
      </c>
      <c r="CY279" s="4"/>
      <c r="CZ279" s="8"/>
      <c r="DA279" s="4">
        <v>35</v>
      </c>
      <c r="DB279" s="8">
        <v>1165.15</v>
      </c>
      <c r="DC279" s="7">
        <v>-1</v>
      </c>
      <c r="DD279" s="7">
        <v>-1</v>
      </c>
      <c r="DE279" s="2" t="s">
        <v>140</v>
      </c>
      <c r="DF279" s="2" t="s">
        <v>166</v>
      </c>
      <c r="DG279" s="2" t="s">
        <v>584</v>
      </c>
      <c r="DH279" s="2" t="s">
        <v>461</v>
      </c>
      <c r="DI279" s="2" t="s">
        <v>142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140</v>
      </c>
      <c r="DR279" s="2" t="s">
        <v>166</v>
      </c>
      <c r="DS279" s="2" t="s">
        <v>132</v>
      </c>
      <c r="DT279" s="2" t="s">
        <v>132</v>
      </c>
      <c r="DU279" s="2" t="s">
        <v>142</v>
      </c>
      <c r="DV279" s="2" t="s">
        <v>132</v>
      </c>
      <c r="DW279" s="4"/>
      <c r="DX279" s="8"/>
      <c r="DY279" s="4">
        <v>4</v>
      </c>
      <c r="DZ279" s="8">
        <v>110.13</v>
      </c>
      <c r="EA279" s="7">
        <v>-1</v>
      </c>
      <c r="EB279" s="7">
        <v>-1</v>
      </c>
      <c r="EC279" s="2" t="s">
        <v>140</v>
      </c>
      <c r="ED279" s="2" t="s">
        <v>166</v>
      </c>
      <c r="EE279" s="2" t="s">
        <v>3061</v>
      </c>
      <c r="EF279" s="2" t="s">
        <v>2284</v>
      </c>
      <c r="EG279" s="2" t="s">
        <v>142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165</v>
      </c>
      <c r="EP279" s="2" t="s">
        <v>166</v>
      </c>
      <c r="EQ279" s="2" t="s">
        <v>132</v>
      </c>
      <c r="ER279" s="2" t="s">
        <v>132</v>
      </c>
      <c r="ES279" s="2" t="s">
        <v>142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159</v>
      </c>
      <c r="FB279" s="2" t="s">
        <v>166</v>
      </c>
      <c r="FC279" s="2" t="s">
        <v>132</v>
      </c>
      <c r="FD279" s="2" t="s">
        <v>132</v>
      </c>
      <c r="FE279" s="2" t="s">
        <v>142</v>
      </c>
      <c r="FF279" s="2" t="s">
        <v>132</v>
      </c>
      <c r="FG279" s="4"/>
      <c r="FH279" s="8"/>
      <c r="FI279" s="4">
        <v>11</v>
      </c>
      <c r="FJ279" s="8">
        <v>353.65</v>
      </c>
      <c r="FK279" s="7">
        <v>-1</v>
      </c>
      <c r="FL279" s="7">
        <v>-1</v>
      </c>
      <c r="FM279" s="2" t="s">
        <v>140</v>
      </c>
      <c r="FN279" s="2" t="s">
        <v>166</v>
      </c>
      <c r="FO279" s="2" t="s">
        <v>2552</v>
      </c>
      <c r="FP279" s="2" t="s">
        <v>330</v>
      </c>
      <c r="FQ279" s="2" t="s">
        <v>142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181</v>
      </c>
      <c r="FZ279" s="2" t="s">
        <v>166</v>
      </c>
      <c r="GA279" s="2" t="s">
        <v>132</v>
      </c>
      <c r="GB279" s="2" t="s">
        <v>132</v>
      </c>
      <c r="GC279" s="2" t="s">
        <v>142</v>
      </c>
      <c r="GD279" s="2" t="s">
        <v>132</v>
      </c>
      <c r="GE279" s="4"/>
      <c r="GF279" s="8"/>
      <c r="GG279" s="4">
        <v>9</v>
      </c>
      <c r="GH279" s="8">
        <v>299.61</v>
      </c>
      <c r="GI279" s="7">
        <v>-1</v>
      </c>
      <c r="GJ279" s="7">
        <v>-1</v>
      </c>
      <c r="GK279" s="2" t="s">
        <v>140</v>
      </c>
      <c r="GL279" s="2" t="s">
        <v>166</v>
      </c>
      <c r="GM279" s="2" t="s">
        <v>1022</v>
      </c>
      <c r="GN279" s="2" t="s">
        <v>2034</v>
      </c>
      <c r="GO279" s="2" t="s">
        <v>183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178</v>
      </c>
      <c r="GX279" s="2" t="s">
        <v>166</v>
      </c>
      <c r="GY279" s="2" t="s">
        <v>132</v>
      </c>
      <c r="GZ279" s="2" t="s">
        <v>132</v>
      </c>
      <c r="HA279" s="2" t="s">
        <v>142</v>
      </c>
      <c r="HB279" s="2" t="s">
        <v>132</v>
      </c>
      <c r="HC279" s="4"/>
      <c r="HD279" s="8"/>
      <c r="HE279" s="4">
        <v>3</v>
      </c>
      <c r="HF279" s="8">
        <v>101.28</v>
      </c>
      <c r="HG279" s="7">
        <v>-1</v>
      </c>
      <c r="HH279" s="7">
        <v>-1</v>
      </c>
      <c r="HI279" s="2" t="s">
        <v>140</v>
      </c>
      <c r="HJ279" s="2" t="s">
        <v>166</v>
      </c>
      <c r="HK279" s="2" t="s">
        <v>233</v>
      </c>
      <c r="HL279" s="2" t="s">
        <v>545</v>
      </c>
      <c r="HM279" s="2" t="s">
        <v>142</v>
      </c>
      <c r="HN279" s="2" t="s">
        <v>132</v>
      </c>
      <c r="HO279" s="4"/>
      <c r="HP279" s="8"/>
      <c r="HQ279" s="4">
        <v>15</v>
      </c>
      <c r="HR279" s="8">
        <v>477.75</v>
      </c>
      <c r="HS279" s="7">
        <v>-1</v>
      </c>
      <c r="HT279" s="7">
        <v>-1</v>
      </c>
      <c r="HU279" s="2" t="s">
        <v>140</v>
      </c>
      <c r="HV279" s="2" t="s">
        <v>166</v>
      </c>
      <c r="HW279" s="2" t="s">
        <v>512</v>
      </c>
      <c r="HX279" s="2" t="s">
        <v>3287</v>
      </c>
      <c r="HY279" s="2" t="s">
        <v>142</v>
      </c>
      <c r="HZ279" s="2" t="s">
        <v>132</v>
      </c>
      <c r="IA279" s="4"/>
      <c r="IB279" s="8"/>
      <c r="IC279" s="4">
        <v>4</v>
      </c>
      <c r="ID279" s="8">
        <v>128.6</v>
      </c>
      <c r="IE279" s="7">
        <v>-1</v>
      </c>
      <c r="IF279" s="7">
        <v>-1</v>
      </c>
      <c r="IG279" s="2" t="s">
        <v>140</v>
      </c>
      <c r="IH279" s="2" t="s">
        <v>166</v>
      </c>
      <c r="II279" s="2" t="s">
        <v>167</v>
      </c>
      <c r="IJ279" s="2" t="s">
        <v>148</v>
      </c>
      <c r="IK279" s="2" t="s">
        <v>142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178</v>
      </c>
      <c r="IT279" s="2" t="s">
        <v>166</v>
      </c>
      <c r="IU279" s="2" t="s">
        <v>132</v>
      </c>
      <c r="IV279" s="2" t="s">
        <v>132</v>
      </c>
      <c r="IW279" s="2" t="s">
        <v>142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181</v>
      </c>
      <c r="JF279" s="2" t="s">
        <v>166</v>
      </c>
      <c r="JG279" s="2" t="s">
        <v>132</v>
      </c>
      <c r="JH279" s="2" t="s">
        <v>132</v>
      </c>
      <c r="JI279" s="2" t="s">
        <v>142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140</v>
      </c>
      <c r="JR279" s="2" t="s">
        <v>166</v>
      </c>
      <c r="JS279" s="2" t="s">
        <v>1634</v>
      </c>
      <c r="JT279" s="2" t="s">
        <v>297</v>
      </c>
      <c r="JU279" s="2" t="s">
        <v>142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140</v>
      </c>
      <c r="KD279" s="2" t="s">
        <v>166</v>
      </c>
      <c r="KE279" s="2" t="s">
        <v>2990</v>
      </c>
      <c r="KF279" s="2" t="s">
        <v>2728</v>
      </c>
      <c r="KG279" s="2" t="s">
        <v>142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181</v>
      </c>
      <c r="KP279" s="2" t="s">
        <v>166</v>
      </c>
      <c r="KQ279" s="2" t="s">
        <v>132</v>
      </c>
      <c r="KR279" s="2" t="s">
        <v>132</v>
      </c>
      <c r="KS279" s="2" t="s">
        <v>142</v>
      </c>
      <c r="KT279" s="2" t="s">
        <v>132</v>
      </c>
      <c r="KU279" s="4"/>
      <c r="KV279" s="8"/>
      <c r="KW279" s="4">
        <v>31</v>
      </c>
      <c r="KX279" s="8">
        <v>909.24</v>
      </c>
      <c r="KY279" s="7">
        <v>-1</v>
      </c>
      <c r="KZ279" s="7">
        <v>-1</v>
      </c>
      <c r="LA279" s="2" t="s">
        <v>140</v>
      </c>
      <c r="LB279" s="2" t="s">
        <v>166</v>
      </c>
      <c r="LC279" s="2" t="s">
        <v>1861</v>
      </c>
      <c r="LD279" s="2" t="s">
        <v>153</v>
      </c>
      <c r="LE279" s="2" t="s">
        <v>183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181</v>
      </c>
      <c r="LN279" s="2" t="s">
        <v>166</v>
      </c>
      <c r="LO279" s="2" t="s">
        <v>132</v>
      </c>
      <c r="LP279" s="2" t="s">
        <v>132</v>
      </c>
      <c r="LQ279" s="2" t="s">
        <v>142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181</v>
      </c>
      <c r="ML279" s="2" t="s">
        <v>166</v>
      </c>
      <c r="MM279" s="2" t="s">
        <v>132</v>
      </c>
      <c r="MN279" s="2" t="s">
        <v>132</v>
      </c>
      <c r="MO279" s="2" t="s">
        <v>142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181</v>
      </c>
      <c r="NV279" s="2" t="s">
        <v>166</v>
      </c>
      <c r="NW279" s="2" t="s">
        <v>132</v>
      </c>
      <c r="NX279" s="2" t="s">
        <v>132</v>
      </c>
      <c r="NY279" s="2" t="s">
        <v>142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181</v>
      </c>
      <c r="OT279" s="2" t="s">
        <v>166</v>
      </c>
      <c r="OU279" s="2" t="s">
        <v>132</v>
      </c>
      <c r="OV279" s="2" t="s">
        <v>132</v>
      </c>
      <c r="OW279" s="2" t="s">
        <v>142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178</v>
      </c>
      <c r="PF279" s="2" t="s">
        <v>166</v>
      </c>
      <c r="PG279" s="2" t="s">
        <v>132</v>
      </c>
      <c r="PH279" s="2" t="s">
        <v>132</v>
      </c>
      <c r="PI279" s="2" t="s">
        <v>142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166</v>
      </c>
      <c r="PS279" s="2" t="s">
        <v>132</v>
      </c>
      <c r="PT279" s="2" t="s">
        <v>132</v>
      </c>
      <c r="PU279" s="2" t="s">
        <v>142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140</v>
      </c>
      <c r="RB279" s="2" t="s">
        <v>166</v>
      </c>
      <c r="RC279" s="2" t="s">
        <v>146</v>
      </c>
      <c r="RD279" s="2" t="s">
        <v>304</v>
      </c>
      <c r="RE279" s="2" t="s">
        <v>142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181</v>
      </c>
      <c r="RN279" s="2" t="s">
        <v>166</v>
      </c>
      <c r="RO279" s="2" t="s">
        <v>132</v>
      </c>
      <c r="RP279" s="2" t="s">
        <v>132</v>
      </c>
      <c r="RQ279" s="2" t="s">
        <v>142</v>
      </c>
      <c r="RR279" s="2" t="s">
        <v>132</v>
      </c>
    </row>
    <row r="280">
      <c r="A280" s="2" t="s">
        <v>3288</v>
      </c>
      <c r="B280" s="2" t="s">
        <v>121</v>
      </c>
      <c r="C280" s="2" t="s">
        <v>3052</v>
      </c>
      <c r="D280" s="2" t="s">
        <v>2442</v>
      </c>
      <c r="E280" s="2" t="s">
        <v>837</v>
      </c>
      <c r="F280" s="2" t="s">
        <v>3289</v>
      </c>
      <c r="G280" s="2" t="s">
        <v>3289</v>
      </c>
      <c r="H280" s="2" t="s">
        <v>3289</v>
      </c>
      <c r="I280" s="2" t="s">
        <v>3290</v>
      </c>
      <c r="J280" s="2" t="s">
        <v>127</v>
      </c>
      <c r="K280" s="2" t="s">
        <v>555</v>
      </c>
      <c r="L280" s="3">
        <v>41.9</v>
      </c>
      <c r="M280" s="3">
        <v>44</v>
      </c>
      <c r="N280" s="3">
        <v>87.99</v>
      </c>
      <c r="O280" s="2" t="s">
        <v>129</v>
      </c>
      <c r="P280" s="2" t="s">
        <v>1094</v>
      </c>
      <c r="Q280" s="2" t="s">
        <v>131</v>
      </c>
      <c r="R280" s="2" t="s">
        <v>132</v>
      </c>
      <c r="S280" s="2" t="s">
        <v>132</v>
      </c>
      <c r="T280" s="2" t="s">
        <v>132</v>
      </c>
      <c r="U280" s="2" t="s">
        <v>315</v>
      </c>
      <c r="V280" s="2" t="s">
        <v>3291</v>
      </c>
      <c r="W280" s="2" t="s">
        <v>3178</v>
      </c>
      <c r="X280" s="2" t="s">
        <v>1009</v>
      </c>
      <c r="Y280" s="2" t="s">
        <v>3292</v>
      </c>
      <c r="Z280" s="4">
        <v>90</v>
      </c>
      <c r="AA280" s="4">
        <f>=ROUNDDOWN(30,0)</f>
      </c>
      <c r="AB280" s="5">
        <v>3</v>
      </c>
      <c r="AC280" s="2" t="s">
        <v>132</v>
      </c>
      <c r="AD280" s="4"/>
      <c r="AE280" s="4"/>
      <c r="AF280" s="6">
        <v>65</v>
      </c>
      <c r="AG280" s="6"/>
      <c r="AH280" s="7"/>
      <c r="AI280" s="4"/>
      <c r="AJ280" s="4">
        <f>=ROUNDDOWN({0},0)</f>
      </c>
      <c r="AK280" s="5"/>
      <c r="AL280" s="2" t="s">
        <v>132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140</v>
      </c>
      <c r="BV280" s="2" t="s">
        <v>129</v>
      </c>
      <c r="BW280" s="2" t="s">
        <v>132</v>
      </c>
      <c r="BX280" s="2" t="s">
        <v>1096</v>
      </c>
      <c r="BY280" s="2" t="s">
        <v>142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140</v>
      </c>
      <c r="CH280" s="2" t="s">
        <v>129</v>
      </c>
      <c r="CI280" s="2" t="s">
        <v>3293</v>
      </c>
      <c r="CJ280" s="2" t="s">
        <v>3180</v>
      </c>
      <c r="CK280" s="2" t="s">
        <v>142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140</v>
      </c>
      <c r="CT280" s="2" t="s">
        <v>129</v>
      </c>
      <c r="CU280" s="2" t="s">
        <v>1389</v>
      </c>
      <c r="CV280" s="2" t="s">
        <v>1505</v>
      </c>
      <c r="CW280" s="2" t="s">
        <v>142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140</v>
      </c>
      <c r="DF280" s="2" t="s">
        <v>129</v>
      </c>
      <c r="DG280" s="2" t="s">
        <v>1892</v>
      </c>
      <c r="DH280" s="2" t="s">
        <v>1893</v>
      </c>
      <c r="DI280" s="2" t="s">
        <v>142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140</v>
      </c>
      <c r="DR280" s="2" t="s">
        <v>129</v>
      </c>
      <c r="DS280" s="2" t="s">
        <v>216</v>
      </c>
      <c r="DT280" s="2" t="s">
        <v>132</v>
      </c>
      <c r="DU280" s="2" t="s">
        <v>142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140</v>
      </c>
      <c r="ED280" s="2" t="s">
        <v>129</v>
      </c>
      <c r="EE280" s="2" t="s">
        <v>3294</v>
      </c>
      <c r="EF280" s="2" t="s">
        <v>3295</v>
      </c>
      <c r="EG280" s="2" t="s">
        <v>142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140</v>
      </c>
      <c r="EP280" s="2" t="s">
        <v>129</v>
      </c>
      <c r="EQ280" s="2" t="s">
        <v>1100</v>
      </c>
      <c r="ER280" s="2" t="s">
        <v>3296</v>
      </c>
      <c r="ES280" s="2" t="s">
        <v>142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159</v>
      </c>
      <c r="FB280" s="2" t="s">
        <v>129</v>
      </c>
      <c r="FC280" s="2" t="s">
        <v>132</v>
      </c>
      <c r="FD280" s="2" t="s">
        <v>132</v>
      </c>
      <c r="FE280" s="2" t="s">
        <v>142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182</v>
      </c>
      <c r="FN280" s="2" t="s">
        <v>129</v>
      </c>
      <c r="FO280" s="2" t="s">
        <v>132</v>
      </c>
      <c r="FP280" s="2" t="s">
        <v>132</v>
      </c>
      <c r="FQ280" s="2" t="s">
        <v>142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181</v>
      </c>
      <c r="FZ280" s="2" t="s">
        <v>129</v>
      </c>
      <c r="GA280" s="2" t="s">
        <v>132</v>
      </c>
      <c r="GB280" s="2" t="s">
        <v>132</v>
      </c>
      <c r="GC280" s="2" t="s">
        <v>142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159</v>
      </c>
      <c r="GL280" s="2" t="s">
        <v>129</v>
      </c>
      <c r="GM280" s="2" t="s">
        <v>132</v>
      </c>
      <c r="GN280" s="2" t="s">
        <v>132</v>
      </c>
      <c r="GO280" s="2" t="s">
        <v>142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178</v>
      </c>
      <c r="GX280" s="2" t="s">
        <v>129</v>
      </c>
      <c r="GY280" s="2" t="s">
        <v>132</v>
      </c>
      <c r="GZ280" s="2" t="s">
        <v>132</v>
      </c>
      <c r="HA280" s="2" t="s">
        <v>142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181</v>
      </c>
      <c r="HJ280" s="2" t="s">
        <v>129</v>
      </c>
      <c r="HK280" s="2" t="s">
        <v>132</v>
      </c>
      <c r="HL280" s="2" t="s">
        <v>132</v>
      </c>
      <c r="HM280" s="2" t="s">
        <v>142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165</v>
      </c>
      <c r="HV280" s="2" t="s">
        <v>129</v>
      </c>
      <c r="HW280" s="2" t="s">
        <v>132</v>
      </c>
      <c r="HX280" s="2" t="s">
        <v>132</v>
      </c>
      <c r="HY280" s="2" t="s">
        <v>142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181</v>
      </c>
      <c r="IH280" s="2" t="s">
        <v>129</v>
      </c>
      <c r="II280" s="2" t="s">
        <v>132</v>
      </c>
      <c r="IJ280" s="2" t="s">
        <v>132</v>
      </c>
      <c r="IK280" s="2" t="s">
        <v>142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140</v>
      </c>
      <c r="IT280" s="2" t="s">
        <v>129</v>
      </c>
      <c r="IU280" s="2" t="s">
        <v>3242</v>
      </c>
      <c r="IV280" s="2" t="s">
        <v>132</v>
      </c>
      <c r="IW280" s="2" t="s">
        <v>142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159</v>
      </c>
      <c r="JF280" s="2" t="s">
        <v>129</v>
      </c>
      <c r="JG280" s="2" t="s">
        <v>132</v>
      </c>
      <c r="JH280" s="2" t="s">
        <v>132</v>
      </c>
      <c r="JI280" s="2" t="s">
        <v>142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159</v>
      </c>
      <c r="JR280" s="2" t="s">
        <v>129</v>
      </c>
      <c r="JS280" s="2" t="s">
        <v>132</v>
      </c>
      <c r="JT280" s="2" t="s">
        <v>132</v>
      </c>
      <c r="JU280" s="2" t="s">
        <v>142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140</v>
      </c>
      <c r="KD280" s="2" t="s">
        <v>129</v>
      </c>
      <c r="KE280" s="2" t="s">
        <v>1389</v>
      </c>
      <c r="KF280" s="2" t="s">
        <v>132</v>
      </c>
      <c r="KG280" s="2" t="s">
        <v>142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181</v>
      </c>
      <c r="KP280" s="2" t="s">
        <v>129</v>
      </c>
      <c r="KQ280" s="2" t="s">
        <v>132</v>
      </c>
      <c r="KR280" s="2" t="s">
        <v>132</v>
      </c>
      <c r="KS280" s="2" t="s">
        <v>142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178</v>
      </c>
      <c r="LN280" s="2" t="s">
        <v>129</v>
      </c>
      <c r="LO280" s="2" t="s">
        <v>132</v>
      </c>
      <c r="LP280" s="2" t="s">
        <v>132</v>
      </c>
      <c r="LQ280" s="2" t="s">
        <v>142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181</v>
      </c>
      <c r="LZ280" s="2" t="s">
        <v>166</v>
      </c>
      <c r="MA280" s="2" t="s">
        <v>132</v>
      </c>
      <c r="MB280" s="2" t="s">
        <v>132</v>
      </c>
      <c r="MC280" s="2" t="s">
        <v>142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181</v>
      </c>
      <c r="ML280" s="2" t="s">
        <v>129</v>
      </c>
      <c r="MM280" s="2" t="s">
        <v>132</v>
      </c>
      <c r="MN280" s="2" t="s">
        <v>132</v>
      </c>
      <c r="MO280" s="2" t="s">
        <v>142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140</v>
      </c>
      <c r="MX280" s="2" t="s">
        <v>129</v>
      </c>
      <c r="MY280" s="2" t="s">
        <v>1389</v>
      </c>
      <c r="MZ280" s="2" t="s">
        <v>132</v>
      </c>
      <c r="NA280" s="2" t="s">
        <v>142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178</v>
      </c>
      <c r="NJ280" s="2" t="s">
        <v>129</v>
      </c>
      <c r="NK280" s="2" t="s">
        <v>132</v>
      </c>
      <c r="NL280" s="2" t="s">
        <v>132</v>
      </c>
      <c r="NM280" s="2" t="s">
        <v>142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178</v>
      </c>
      <c r="NV280" s="2" t="s">
        <v>129</v>
      </c>
      <c r="NW280" s="2" t="s">
        <v>132</v>
      </c>
      <c r="NX280" s="2" t="s">
        <v>132</v>
      </c>
      <c r="NY280" s="2" t="s">
        <v>142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178</v>
      </c>
      <c r="OH280" s="2" t="s">
        <v>129</v>
      </c>
      <c r="OI280" s="2" t="s">
        <v>132</v>
      </c>
      <c r="OJ280" s="2" t="s">
        <v>132</v>
      </c>
      <c r="OK280" s="2" t="s">
        <v>142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178</v>
      </c>
      <c r="PF280" s="2" t="s">
        <v>129</v>
      </c>
      <c r="PG280" s="2" t="s">
        <v>132</v>
      </c>
      <c r="PH280" s="2" t="s">
        <v>132</v>
      </c>
      <c r="PI280" s="2" t="s">
        <v>142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178</v>
      </c>
      <c r="PR280" s="2" t="s">
        <v>129</v>
      </c>
      <c r="PS280" s="2" t="s">
        <v>132</v>
      </c>
      <c r="PT280" s="2" t="s">
        <v>132</v>
      </c>
      <c r="PU280" s="2" t="s">
        <v>142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178</v>
      </c>
      <c r="QD280" s="2" t="s">
        <v>129</v>
      </c>
      <c r="QE280" s="2" t="s">
        <v>132</v>
      </c>
      <c r="QF280" s="2" t="s">
        <v>132</v>
      </c>
      <c r="QG280" s="2" t="s">
        <v>142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178</v>
      </c>
      <c r="QP280" s="2" t="s">
        <v>129</v>
      </c>
      <c r="QQ280" s="2" t="s">
        <v>132</v>
      </c>
      <c r="QR280" s="2" t="s">
        <v>132</v>
      </c>
      <c r="QS280" s="2" t="s">
        <v>142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181</v>
      </c>
      <c r="RN280" s="2" t="s">
        <v>129</v>
      </c>
      <c r="RO280" s="2" t="s">
        <v>132</v>
      </c>
      <c r="RP280" s="2" t="s">
        <v>132</v>
      </c>
      <c r="RQ280" s="2" t="s">
        <v>142</v>
      </c>
      <c r="RR280" s="2" t="s">
        <v>132</v>
      </c>
    </row>
    <row r="281">
      <c r="A281" s="2" t="s">
        <v>3297</v>
      </c>
      <c r="B281" s="2" t="s">
        <v>121</v>
      </c>
      <c r="C281" s="2" t="s">
        <v>3052</v>
      </c>
      <c r="D281" s="2" t="s">
        <v>2442</v>
      </c>
      <c r="E281" s="2" t="s">
        <v>837</v>
      </c>
      <c r="F281" s="2" t="s">
        <v>3298</v>
      </c>
      <c r="G281" s="2" t="s">
        <v>3298</v>
      </c>
      <c r="H281" s="2" t="s">
        <v>3298</v>
      </c>
      <c r="I281" s="2" t="s">
        <v>3299</v>
      </c>
      <c r="J281" s="2" t="s">
        <v>127</v>
      </c>
      <c r="K281" s="2" t="s">
        <v>281</v>
      </c>
      <c r="L281" s="3">
        <v>18.38</v>
      </c>
      <c r="M281" s="3">
        <v>19.3</v>
      </c>
      <c r="N281" s="3">
        <v>45.99</v>
      </c>
      <c r="O281" s="2" t="s">
        <v>421</v>
      </c>
      <c r="P281" s="2" t="s">
        <v>422</v>
      </c>
      <c r="Q281" s="2" t="s">
        <v>131</v>
      </c>
      <c r="R281" s="2" t="s">
        <v>132</v>
      </c>
      <c r="S281" s="2" t="s">
        <v>3300</v>
      </c>
      <c r="T281" s="2" t="s">
        <v>132</v>
      </c>
      <c r="U281" s="2" t="s">
        <v>468</v>
      </c>
      <c r="V281" s="2" t="s">
        <v>1191</v>
      </c>
      <c r="W281" s="2" t="s">
        <v>1009</v>
      </c>
      <c r="X281" s="2" t="s">
        <v>132</v>
      </c>
      <c r="Y281" s="2" t="s">
        <v>944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/>
      <c r="AP281" s="4"/>
      <c r="AQ281" s="8"/>
      <c r="AR281" s="4">
        <v>1</v>
      </c>
      <c r="AS281" s="8">
        <v>21.14</v>
      </c>
      <c r="AT281" s="7">
        <v>-1</v>
      </c>
      <c r="AU281" s="7">
        <v>-1</v>
      </c>
      <c r="AV281" s="4"/>
      <c r="AW281" s="8"/>
      <c r="AX281" s="4">
        <v>1</v>
      </c>
      <c r="AY281" s="8">
        <v>21.14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21.14</v>
      </c>
      <c r="BG281" s="7">
        <v>-1</v>
      </c>
      <c r="BH281" s="7">
        <v>-1</v>
      </c>
      <c r="BI281" s="7"/>
      <c r="BJ281" s="4"/>
      <c r="BK281" s="8"/>
      <c r="BL281" s="2" t="s">
        <v>16</v>
      </c>
      <c r="BM281" s="7"/>
      <c r="BN281" s="7"/>
      <c r="BO281" s="4"/>
      <c r="BP281" s="8"/>
      <c r="BQ281" s="4">
        <v>1</v>
      </c>
      <c r="BR281" s="8">
        <v>21.14</v>
      </c>
      <c r="BS281" s="7">
        <v>-1</v>
      </c>
      <c r="BT281" s="7">
        <v>-1</v>
      </c>
      <c r="BU281" s="2" t="s">
        <v>140</v>
      </c>
      <c r="BV281" s="2" t="s">
        <v>166</v>
      </c>
      <c r="BW281" s="2" t="s">
        <v>132</v>
      </c>
      <c r="BX281" s="2" t="s">
        <v>2225</v>
      </c>
      <c r="BY281" s="2" t="s">
        <v>142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140</v>
      </c>
      <c r="CH281" s="2" t="s">
        <v>166</v>
      </c>
      <c r="CI281" s="2" t="s">
        <v>143</v>
      </c>
      <c r="CJ281" s="2" t="s">
        <v>3107</v>
      </c>
      <c r="CK281" s="2" t="s">
        <v>142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140</v>
      </c>
      <c r="CT281" s="2" t="s">
        <v>166</v>
      </c>
      <c r="CU281" s="2" t="s">
        <v>944</v>
      </c>
      <c r="CV281" s="2" t="s">
        <v>323</v>
      </c>
      <c r="CW281" s="2" t="s">
        <v>142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140</v>
      </c>
      <c r="DF281" s="2" t="s">
        <v>166</v>
      </c>
      <c r="DG281" s="2" t="s">
        <v>660</v>
      </c>
      <c r="DH281" s="2" t="s">
        <v>903</v>
      </c>
      <c r="DI281" s="2" t="s">
        <v>142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181</v>
      </c>
      <c r="DR281" s="2" t="s">
        <v>166</v>
      </c>
      <c r="DS281" s="2" t="s">
        <v>132</v>
      </c>
      <c r="DT281" s="2" t="s">
        <v>132</v>
      </c>
      <c r="DU281" s="2" t="s">
        <v>142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140</v>
      </c>
      <c r="ED281" s="2" t="s">
        <v>166</v>
      </c>
      <c r="EE281" s="2" t="s">
        <v>2394</v>
      </c>
      <c r="EF281" s="2" t="s">
        <v>3049</v>
      </c>
      <c r="EG281" s="2" t="s">
        <v>142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165</v>
      </c>
      <c r="EP281" s="2" t="s">
        <v>166</v>
      </c>
      <c r="EQ281" s="2" t="s">
        <v>132</v>
      </c>
      <c r="ER281" s="2" t="s">
        <v>132</v>
      </c>
      <c r="ES281" s="2" t="s">
        <v>142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181</v>
      </c>
      <c r="FB281" s="2" t="s">
        <v>166</v>
      </c>
      <c r="FC281" s="2" t="s">
        <v>132</v>
      </c>
      <c r="FD281" s="2" t="s">
        <v>132</v>
      </c>
      <c r="FE281" s="2" t="s">
        <v>142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178</v>
      </c>
      <c r="FN281" s="2" t="s">
        <v>166</v>
      </c>
      <c r="FO281" s="2" t="s">
        <v>132</v>
      </c>
      <c r="FP281" s="2" t="s">
        <v>132</v>
      </c>
      <c r="FQ281" s="2" t="s">
        <v>142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181</v>
      </c>
      <c r="FZ281" s="2" t="s">
        <v>166</v>
      </c>
      <c r="GA281" s="2" t="s">
        <v>132</v>
      </c>
      <c r="GB281" s="2" t="s">
        <v>132</v>
      </c>
      <c r="GC281" s="2" t="s">
        <v>142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140</v>
      </c>
      <c r="GL281" s="2" t="s">
        <v>166</v>
      </c>
      <c r="GM281" s="2" t="s">
        <v>522</v>
      </c>
      <c r="GN281" s="2" t="s">
        <v>132</v>
      </c>
      <c r="GO281" s="2" t="s">
        <v>142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181</v>
      </c>
      <c r="HJ281" s="2" t="s">
        <v>166</v>
      </c>
      <c r="HK281" s="2" t="s">
        <v>132</v>
      </c>
      <c r="HL281" s="2" t="s">
        <v>132</v>
      </c>
      <c r="HM281" s="2" t="s">
        <v>142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140</v>
      </c>
      <c r="HV281" s="2" t="s">
        <v>166</v>
      </c>
      <c r="HW281" s="2" t="s">
        <v>512</v>
      </c>
      <c r="HX281" s="2" t="s">
        <v>2285</v>
      </c>
      <c r="HY281" s="2" t="s">
        <v>142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140</v>
      </c>
      <c r="IH281" s="2" t="s">
        <v>166</v>
      </c>
      <c r="II281" s="2" t="s">
        <v>3081</v>
      </c>
      <c r="IJ281" s="2" t="s">
        <v>605</v>
      </c>
      <c r="IK281" s="2" t="s">
        <v>142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181</v>
      </c>
      <c r="IT281" s="2" t="s">
        <v>166</v>
      </c>
      <c r="IU281" s="2" t="s">
        <v>132</v>
      </c>
      <c r="IV281" s="2" t="s">
        <v>132</v>
      </c>
      <c r="IW281" s="2" t="s">
        <v>142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181</v>
      </c>
      <c r="JF281" s="2" t="s">
        <v>166</v>
      </c>
      <c r="JG281" s="2" t="s">
        <v>132</v>
      </c>
      <c r="JH281" s="2" t="s">
        <v>132</v>
      </c>
      <c r="JI281" s="2" t="s">
        <v>142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181</v>
      </c>
      <c r="JR281" s="2" t="s">
        <v>166</v>
      </c>
      <c r="JS281" s="2" t="s">
        <v>1634</v>
      </c>
      <c r="JT281" s="2" t="s">
        <v>132</v>
      </c>
      <c r="JU281" s="2" t="s">
        <v>142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140</v>
      </c>
      <c r="KD281" s="2" t="s">
        <v>166</v>
      </c>
      <c r="KE281" s="2" t="s">
        <v>2066</v>
      </c>
      <c r="KF281" s="2" t="s">
        <v>132</v>
      </c>
      <c r="KG281" s="2" t="s">
        <v>142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181</v>
      </c>
      <c r="KP281" s="2" t="s">
        <v>166</v>
      </c>
      <c r="KQ281" s="2" t="s">
        <v>132</v>
      </c>
      <c r="KR281" s="2" t="s">
        <v>132</v>
      </c>
      <c r="KS281" s="2" t="s">
        <v>142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140</v>
      </c>
      <c r="LB281" s="2" t="s">
        <v>166</v>
      </c>
      <c r="LC281" s="2" t="s">
        <v>304</v>
      </c>
      <c r="LD281" s="2" t="s">
        <v>3301</v>
      </c>
      <c r="LE281" s="2" t="s">
        <v>142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178</v>
      </c>
      <c r="LN281" s="2" t="s">
        <v>166</v>
      </c>
      <c r="LO281" s="2" t="s">
        <v>132</v>
      </c>
      <c r="LP281" s="2" t="s">
        <v>132</v>
      </c>
      <c r="LQ281" s="2" t="s">
        <v>142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181</v>
      </c>
      <c r="ML281" s="2" t="s">
        <v>166</v>
      </c>
      <c r="MM281" s="2" t="s">
        <v>132</v>
      </c>
      <c r="MN281" s="2" t="s">
        <v>132</v>
      </c>
      <c r="MO281" s="2" t="s">
        <v>142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178</v>
      </c>
      <c r="NV281" s="2" t="s">
        <v>166</v>
      </c>
      <c r="NW281" s="2" t="s">
        <v>132</v>
      </c>
      <c r="NX281" s="2" t="s">
        <v>132</v>
      </c>
      <c r="NY281" s="2" t="s">
        <v>142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181</v>
      </c>
      <c r="OT281" s="2" t="s">
        <v>166</v>
      </c>
      <c r="OU281" s="2" t="s">
        <v>132</v>
      </c>
      <c r="OV281" s="2" t="s">
        <v>132</v>
      </c>
      <c r="OW281" s="2" t="s">
        <v>142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181</v>
      </c>
      <c r="PF281" s="2" t="s">
        <v>166</v>
      </c>
      <c r="PG281" s="2" t="s">
        <v>132</v>
      </c>
      <c r="PH281" s="2" t="s">
        <v>132</v>
      </c>
      <c r="PI281" s="2" t="s">
        <v>142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178</v>
      </c>
      <c r="PR281" s="2" t="s">
        <v>166</v>
      </c>
      <c r="PS281" s="2" t="s">
        <v>132</v>
      </c>
      <c r="PT281" s="2" t="s">
        <v>132</v>
      </c>
      <c r="PU281" s="2" t="s">
        <v>142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140</v>
      </c>
      <c r="RB281" s="2" t="s">
        <v>166</v>
      </c>
      <c r="RC281" s="2" t="s">
        <v>146</v>
      </c>
      <c r="RD281" s="2" t="s">
        <v>2154</v>
      </c>
      <c r="RE281" s="2" t="s">
        <v>142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181</v>
      </c>
      <c r="RN281" s="2" t="s">
        <v>166</v>
      </c>
      <c r="RO281" s="2" t="s">
        <v>132</v>
      </c>
      <c r="RP281" s="2" t="s">
        <v>132</v>
      </c>
      <c r="RQ281" s="2" t="s">
        <v>142</v>
      </c>
      <c r="RR281" s="2" t="s">
        <v>132</v>
      </c>
    </row>
    <row r="282">
      <c r="A282" s="2" t="s">
        <v>3302</v>
      </c>
      <c r="B282" s="2" t="s">
        <v>121</v>
      </c>
      <c r="C282" s="2" t="s">
        <v>3052</v>
      </c>
      <c r="D282" s="2" t="s">
        <v>2442</v>
      </c>
      <c r="E282" s="2" t="s">
        <v>837</v>
      </c>
      <c r="F282" s="2" t="s">
        <v>3303</v>
      </c>
      <c r="G282" s="2" t="s">
        <v>3303</v>
      </c>
      <c r="H282" s="2" t="s">
        <v>3303</v>
      </c>
      <c r="I282" s="2" t="s">
        <v>3304</v>
      </c>
      <c r="J282" s="2" t="s">
        <v>127</v>
      </c>
      <c r="K282" s="2" t="s">
        <v>281</v>
      </c>
      <c r="L282" s="3">
        <v>62.78</v>
      </c>
      <c r="M282" s="3">
        <v>65.92</v>
      </c>
      <c r="N282" s="3">
        <v>136.99</v>
      </c>
      <c r="O282" s="2" t="s">
        <v>421</v>
      </c>
      <c r="P282" s="2" t="s">
        <v>422</v>
      </c>
      <c r="Q282" s="2" t="s">
        <v>131</v>
      </c>
      <c r="R282" s="2" t="s">
        <v>132</v>
      </c>
      <c r="S282" s="2" t="s">
        <v>132</v>
      </c>
      <c r="T282" s="2" t="s">
        <v>132</v>
      </c>
      <c r="U282" s="2" t="s">
        <v>657</v>
      </c>
      <c r="V282" s="2" t="s">
        <v>1008</v>
      </c>
      <c r="W282" s="2" t="s">
        <v>1009</v>
      </c>
      <c r="X282" s="2" t="s">
        <v>3056</v>
      </c>
      <c r="Y282" s="2" t="s">
        <v>3057</v>
      </c>
      <c r="Z282" s="4"/>
      <c r="AA282" s="4">
        <f>=ROUNDDOWN({0},0)</f>
      </c>
      <c r="AB282" s="5"/>
      <c r="AC282" s="2" t="s">
        <v>132</v>
      </c>
      <c r="AD282" s="4"/>
      <c r="AE282" s="4"/>
      <c r="AF282" s="6">
        <v>63</v>
      </c>
      <c r="AG282" s="6"/>
      <c r="AH282" s="7">
        <v>0.6356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/>
      <c r="AP282" s="4"/>
      <c r="AQ282" s="8"/>
      <c r="AR282" s="4">
        <v>98</v>
      </c>
      <c r="AS282" s="8">
        <v>6809.22</v>
      </c>
      <c r="AT282" s="7">
        <v>-1</v>
      </c>
      <c r="AU282" s="7">
        <v>-1</v>
      </c>
      <c r="AV282" s="4"/>
      <c r="AW282" s="8"/>
      <c r="AX282" s="4">
        <v>98</v>
      </c>
      <c r="AY282" s="8">
        <v>6809.22</v>
      </c>
      <c r="AZ282" s="7">
        <v>-1</v>
      </c>
      <c r="BA282" s="7">
        <v>-1</v>
      </c>
      <c r="BB282" s="7"/>
      <c r="BC282" s="4"/>
      <c r="BD282" s="8"/>
      <c r="BE282" s="4">
        <v>98</v>
      </c>
      <c r="BF282" s="8">
        <v>6809.22</v>
      </c>
      <c r="BG282" s="7">
        <v>-1</v>
      </c>
      <c r="BH282" s="7">
        <v>-1</v>
      </c>
      <c r="BI282" s="7"/>
      <c r="BJ282" s="4"/>
      <c r="BK282" s="8"/>
      <c r="BL282" s="2" t="s">
        <v>3305</v>
      </c>
      <c r="BM282" s="7"/>
      <c r="BN282" s="7"/>
      <c r="BO282" s="4"/>
      <c r="BP282" s="8"/>
      <c r="BQ282" s="4">
        <v>18</v>
      </c>
      <c r="BR282" s="8">
        <v>1192.32</v>
      </c>
      <c r="BS282" s="7">
        <v>-1</v>
      </c>
      <c r="BT282" s="7">
        <v>-1</v>
      </c>
      <c r="BU282" s="2" t="s">
        <v>140</v>
      </c>
      <c r="BV282" s="2" t="s">
        <v>166</v>
      </c>
      <c r="BW282" s="2" t="s">
        <v>1017</v>
      </c>
      <c r="BX282" s="2" t="s">
        <v>2725</v>
      </c>
      <c r="BY282" s="2" t="s">
        <v>142</v>
      </c>
      <c r="BZ282" s="2" t="s">
        <v>132</v>
      </c>
      <c r="CA282" s="4"/>
      <c r="CB282" s="8"/>
      <c r="CC282" s="4"/>
      <c r="CD282" s="8"/>
      <c r="CE282" s="7"/>
      <c r="CF282" s="7"/>
      <c r="CG282" s="2" t="s">
        <v>140</v>
      </c>
      <c r="CH282" s="2" t="s">
        <v>166</v>
      </c>
      <c r="CI282" s="2" t="s">
        <v>1908</v>
      </c>
      <c r="CJ282" s="2" t="s">
        <v>1488</v>
      </c>
      <c r="CK282" s="2" t="s">
        <v>142</v>
      </c>
      <c r="CL282" s="2" t="s">
        <v>132</v>
      </c>
      <c r="CM282" s="4"/>
      <c r="CN282" s="8"/>
      <c r="CO282" s="4">
        <v>25</v>
      </c>
      <c r="CP282" s="8">
        <v>1795.41</v>
      </c>
      <c r="CQ282" s="7">
        <v>-1</v>
      </c>
      <c r="CR282" s="7">
        <v>-1</v>
      </c>
      <c r="CS282" s="2" t="s">
        <v>140</v>
      </c>
      <c r="CT282" s="2" t="s">
        <v>166</v>
      </c>
      <c r="CU282" s="2" t="s">
        <v>3057</v>
      </c>
      <c r="CV282" s="2" t="s">
        <v>1350</v>
      </c>
      <c r="CW282" s="2" t="s">
        <v>142</v>
      </c>
      <c r="CX282" s="2" t="s">
        <v>132</v>
      </c>
      <c r="CY282" s="4"/>
      <c r="CZ282" s="8"/>
      <c r="DA282" s="4">
        <v>35</v>
      </c>
      <c r="DB282" s="8">
        <v>2389.1</v>
      </c>
      <c r="DC282" s="7">
        <v>-1</v>
      </c>
      <c r="DD282" s="7">
        <v>-1</v>
      </c>
      <c r="DE282" s="2" t="s">
        <v>140</v>
      </c>
      <c r="DF282" s="2" t="s">
        <v>166</v>
      </c>
      <c r="DG282" s="2" t="s">
        <v>146</v>
      </c>
      <c r="DH282" s="2" t="s">
        <v>285</v>
      </c>
      <c r="DI282" s="2" t="s">
        <v>142</v>
      </c>
      <c r="DJ282" s="2" t="s">
        <v>132</v>
      </c>
      <c r="DK282" s="4"/>
      <c r="DL282" s="8"/>
      <c r="DM282" s="4"/>
      <c r="DN282" s="8"/>
      <c r="DO282" s="7"/>
      <c r="DP282" s="7"/>
      <c r="DQ282" s="2" t="s">
        <v>178</v>
      </c>
      <c r="DR282" s="2" t="s">
        <v>166</v>
      </c>
      <c r="DS282" s="2" t="s">
        <v>132</v>
      </c>
      <c r="DT282" s="2" t="s">
        <v>132</v>
      </c>
      <c r="DU282" s="2" t="s">
        <v>142</v>
      </c>
      <c r="DV282" s="2" t="s">
        <v>132</v>
      </c>
      <c r="DW282" s="4"/>
      <c r="DX282" s="8"/>
      <c r="DY282" s="4">
        <v>8</v>
      </c>
      <c r="DZ282" s="8">
        <v>588.16</v>
      </c>
      <c r="EA282" s="7">
        <v>-1</v>
      </c>
      <c r="EB282" s="7">
        <v>-1</v>
      </c>
      <c r="EC282" s="2" t="s">
        <v>140</v>
      </c>
      <c r="ED282" s="2" t="s">
        <v>166</v>
      </c>
      <c r="EE282" s="2" t="s">
        <v>1010</v>
      </c>
      <c r="EF282" s="2" t="s">
        <v>137</v>
      </c>
      <c r="EG282" s="2" t="s">
        <v>142</v>
      </c>
      <c r="EH282" s="2" t="s">
        <v>132</v>
      </c>
      <c r="EI282" s="4"/>
      <c r="EJ282" s="8"/>
      <c r="EK282" s="4"/>
      <c r="EL282" s="8"/>
      <c r="EM282" s="7"/>
      <c r="EN282" s="7"/>
      <c r="EO282" s="2" t="s">
        <v>165</v>
      </c>
      <c r="EP282" s="2" t="s">
        <v>166</v>
      </c>
      <c r="EQ282" s="2" t="s">
        <v>132</v>
      </c>
      <c r="ER282" s="2" t="s">
        <v>132</v>
      </c>
      <c r="ES282" s="2" t="s">
        <v>142</v>
      </c>
      <c r="ET282" s="2" t="s">
        <v>132</v>
      </c>
      <c r="EU282" s="4"/>
      <c r="EV282" s="8"/>
      <c r="EW282" s="4"/>
      <c r="EX282" s="8"/>
      <c r="EY282" s="7"/>
      <c r="EZ282" s="7"/>
      <c r="FA282" s="2" t="s">
        <v>181</v>
      </c>
      <c r="FB282" s="2" t="s">
        <v>166</v>
      </c>
      <c r="FC282" s="2" t="s">
        <v>132</v>
      </c>
      <c r="FD282" s="2" t="s">
        <v>132</v>
      </c>
      <c r="FE282" s="2" t="s">
        <v>142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140</v>
      </c>
      <c r="FN282" s="2" t="s">
        <v>166</v>
      </c>
      <c r="FO282" s="2" t="s">
        <v>2552</v>
      </c>
      <c r="FP282" s="2" t="s">
        <v>1084</v>
      </c>
      <c r="FQ282" s="2" t="s">
        <v>142</v>
      </c>
      <c r="FR282" s="2" t="s">
        <v>132</v>
      </c>
      <c r="FS282" s="4"/>
      <c r="FT282" s="8"/>
      <c r="FU282" s="4"/>
      <c r="FV282" s="8"/>
      <c r="FW282" s="7"/>
      <c r="FX282" s="7"/>
      <c r="FY282" s="2" t="s">
        <v>181</v>
      </c>
      <c r="FZ282" s="2" t="s">
        <v>166</v>
      </c>
      <c r="GA282" s="2" t="s">
        <v>132</v>
      </c>
      <c r="GB282" s="2" t="s">
        <v>132</v>
      </c>
      <c r="GC282" s="2" t="s">
        <v>142</v>
      </c>
      <c r="GD282" s="2" t="s">
        <v>132</v>
      </c>
      <c r="GE282" s="4"/>
      <c r="GF282" s="8"/>
      <c r="GG282" s="4">
        <v>2</v>
      </c>
      <c r="GH282" s="8">
        <v>136.52</v>
      </c>
      <c r="GI282" s="7">
        <v>-1</v>
      </c>
      <c r="GJ282" s="7">
        <v>-1</v>
      </c>
      <c r="GK282" s="2" t="s">
        <v>140</v>
      </c>
      <c r="GL282" s="2" t="s">
        <v>166</v>
      </c>
      <c r="GM282" s="2" t="s">
        <v>1022</v>
      </c>
      <c r="GN282" s="2" t="s">
        <v>150</v>
      </c>
      <c r="GO282" s="2" t="s">
        <v>142</v>
      </c>
      <c r="GP282" s="2" t="s">
        <v>132</v>
      </c>
      <c r="GQ282" s="4"/>
      <c r="GR282" s="8"/>
      <c r="GS282" s="4">
        <v>3</v>
      </c>
      <c r="GT282" s="8">
        <v>197.76</v>
      </c>
      <c r="GU282" s="7">
        <v>-1</v>
      </c>
      <c r="GV282" s="7">
        <v>-1</v>
      </c>
      <c r="GW282" s="2" t="s">
        <v>140</v>
      </c>
      <c r="GX282" s="2" t="s">
        <v>166</v>
      </c>
      <c r="GY282" s="2" t="s">
        <v>334</v>
      </c>
      <c r="GZ282" s="2" t="s">
        <v>1444</v>
      </c>
      <c r="HA282" s="2" t="s">
        <v>142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181</v>
      </c>
      <c r="HJ282" s="2" t="s">
        <v>166</v>
      </c>
      <c r="HK282" s="2" t="s">
        <v>132</v>
      </c>
      <c r="HL282" s="2" t="s">
        <v>132</v>
      </c>
      <c r="HM282" s="2" t="s">
        <v>142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140</v>
      </c>
      <c r="HV282" s="2" t="s">
        <v>166</v>
      </c>
      <c r="HW282" s="2" t="s">
        <v>512</v>
      </c>
      <c r="HX282" s="2" t="s">
        <v>132</v>
      </c>
      <c r="HY282" s="2" t="s">
        <v>142</v>
      </c>
      <c r="HZ282" s="2" t="s">
        <v>132</v>
      </c>
      <c r="IA282" s="4"/>
      <c r="IB282" s="8"/>
      <c r="IC282" s="4"/>
      <c r="ID282" s="8"/>
      <c r="IE282" s="7"/>
      <c r="IF282" s="7"/>
      <c r="IG282" s="2" t="s">
        <v>140</v>
      </c>
      <c r="IH282" s="2" t="s">
        <v>166</v>
      </c>
      <c r="II282" s="2" t="s">
        <v>3081</v>
      </c>
      <c r="IJ282" s="2" t="s">
        <v>605</v>
      </c>
      <c r="IK282" s="2" t="s">
        <v>142</v>
      </c>
      <c r="IL282" s="2" t="s">
        <v>132</v>
      </c>
      <c r="IM282" s="4"/>
      <c r="IN282" s="8"/>
      <c r="IO282" s="4"/>
      <c r="IP282" s="8"/>
      <c r="IQ282" s="7"/>
      <c r="IR282" s="7"/>
      <c r="IS282" s="2" t="s">
        <v>178</v>
      </c>
      <c r="IT282" s="2" t="s">
        <v>166</v>
      </c>
      <c r="IU282" s="2" t="s">
        <v>132</v>
      </c>
      <c r="IV282" s="2" t="s">
        <v>132</v>
      </c>
      <c r="IW282" s="2" t="s">
        <v>142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181</v>
      </c>
      <c r="JF282" s="2" t="s">
        <v>166</v>
      </c>
      <c r="JG282" s="2" t="s">
        <v>132</v>
      </c>
      <c r="JH282" s="2" t="s">
        <v>132</v>
      </c>
      <c r="JI282" s="2" t="s">
        <v>142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140</v>
      </c>
      <c r="JR282" s="2" t="s">
        <v>166</v>
      </c>
      <c r="JS282" s="2" t="s">
        <v>1634</v>
      </c>
      <c r="JT282" s="2" t="s">
        <v>666</v>
      </c>
      <c r="JU282" s="2" t="s">
        <v>142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140</v>
      </c>
      <c r="KD282" s="2" t="s">
        <v>166</v>
      </c>
      <c r="KE282" s="2" t="s">
        <v>2990</v>
      </c>
      <c r="KF282" s="2" t="s">
        <v>132</v>
      </c>
      <c r="KG282" s="2" t="s">
        <v>142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181</v>
      </c>
      <c r="KP282" s="2" t="s">
        <v>166</v>
      </c>
      <c r="KQ282" s="2" t="s">
        <v>132</v>
      </c>
      <c r="KR282" s="2" t="s">
        <v>132</v>
      </c>
      <c r="KS282" s="2" t="s">
        <v>142</v>
      </c>
      <c r="KT282" s="2" t="s">
        <v>132</v>
      </c>
      <c r="KU282" s="4"/>
      <c r="KV282" s="8"/>
      <c r="KW282" s="4">
        <v>7</v>
      </c>
      <c r="KX282" s="8">
        <v>509.95</v>
      </c>
      <c r="KY282" s="7">
        <v>-1</v>
      </c>
      <c r="KZ282" s="7">
        <v>-1</v>
      </c>
      <c r="LA282" s="2" t="s">
        <v>140</v>
      </c>
      <c r="LB282" s="2" t="s">
        <v>166</v>
      </c>
      <c r="LC282" s="2" t="s">
        <v>1861</v>
      </c>
      <c r="LD282" s="2" t="s">
        <v>517</v>
      </c>
      <c r="LE282" s="2" t="s">
        <v>142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181</v>
      </c>
      <c r="LN282" s="2" t="s">
        <v>166</v>
      </c>
      <c r="LO282" s="2" t="s">
        <v>132</v>
      </c>
      <c r="LP282" s="2" t="s">
        <v>132</v>
      </c>
      <c r="LQ282" s="2" t="s">
        <v>142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132</v>
      </c>
      <c r="LZ282" s="2" t="s">
        <v>132</v>
      </c>
      <c r="MA282" s="2" t="s">
        <v>132</v>
      </c>
      <c r="MB282" s="2" t="s">
        <v>132</v>
      </c>
      <c r="MC282" s="2" t="s">
        <v>132</v>
      </c>
      <c r="MD282" s="2" t="s">
        <v>132</v>
      </c>
      <c r="ME282" s="4"/>
      <c r="MF282" s="8"/>
      <c r="MG282" s="4"/>
      <c r="MH282" s="8"/>
      <c r="MI282" s="7"/>
      <c r="MJ282" s="7"/>
      <c r="MK282" s="2" t="s">
        <v>181</v>
      </c>
      <c r="ML282" s="2" t="s">
        <v>166</v>
      </c>
      <c r="MM282" s="2" t="s">
        <v>132</v>
      </c>
      <c r="MN282" s="2" t="s">
        <v>132</v>
      </c>
      <c r="MO282" s="2" t="s">
        <v>142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132</v>
      </c>
      <c r="MX282" s="2" t="s">
        <v>132</v>
      </c>
      <c r="MY282" s="2" t="s">
        <v>132</v>
      </c>
      <c r="MZ282" s="2" t="s">
        <v>132</v>
      </c>
      <c r="NA282" s="2" t="s">
        <v>132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181</v>
      </c>
      <c r="NV282" s="2" t="s">
        <v>166</v>
      </c>
      <c r="NW282" s="2" t="s">
        <v>132</v>
      </c>
      <c r="NX282" s="2" t="s">
        <v>132</v>
      </c>
      <c r="NY282" s="2" t="s">
        <v>142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132</v>
      </c>
      <c r="OH282" s="2" t="s">
        <v>132</v>
      </c>
      <c r="OI282" s="2" t="s">
        <v>132</v>
      </c>
      <c r="OJ282" s="2" t="s">
        <v>132</v>
      </c>
      <c r="OK282" s="2" t="s">
        <v>132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181</v>
      </c>
      <c r="OT282" s="2" t="s">
        <v>166</v>
      </c>
      <c r="OU282" s="2" t="s">
        <v>132</v>
      </c>
      <c r="OV282" s="2" t="s">
        <v>132</v>
      </c>
      <c r="OW282" s="2" t="s">
        <v>142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178</v>
      </c>
      <c r="PF282" s="2" t="s">
        <v>166</v>
      </c>
      <c r="PG282" s="2" t="s">
        <v>132</v>
      </c>
      <c r="PH282" s="2" t="s">
        <v>132</v>
      </c>
      <c r="PI282" s="2" t="s">
        <v>142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181</v>
      </c>
      <c r="PR282" s="2" t="s">
        <v>166</v>
      </c>
      <c r="PS282" s="2" t="s">
        <v>132</v>
      </c>
      <c r="PT282" s="2" t="s">
        <v>132</v>
      </c>
      <c r="PU282" s="2" t="s">
        <v>142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140</v>
      </c>
      <c r="RB282" s="2" t="s">
        <v>166</v>
      </c>
      <c r="RC282" s="2" t="s">
        <v>146</v>
      </c>
      <c r="RD282" s="2" t="s">
        <v>2285</v>
      </c>
      <c r="RE282" s="2" t="s">
        <v>142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181</v>
      </c>
      <c r="RN282" s="2" t="s">
        <v>166</v>
      </c>
      <c r="RO282" s="2" t="s">
        <v>132</v>
      </c>
      <c r="RP282" s="2" t="s">
        <v>132</v>
      </c>
      <c r="RQ282" s="2" t="s">
        <v>142</v>
      </c>
      <c r="RR282" s="2" t="s">
        <v>132</v>
      </c>
    </row>
    <row r="283">
      <c r="A283" s="2" t="s">
        <v>3306</v>
      </c>
      <c r="B283" s="2" t="s">
        <v>121</v>
      </c>
      <c r="C283" s="2" t="s">
        <v>3052</v>
      </c>
      <c r="D283" s="2" t="s">
        <v>2442</v>
      </c>
      <c r="E283" s="2" t="s">
        <v>837</v>
      </c>
      <c r="F283" s="2" t="s">
        <v>3307</v>
      </c>
      <c r="G283" s="2" t="s">
        <v>3307</v>
      </c>
      <c r="H283" s="2" t="s">
        <v>3307</v>
      </c>
      <c r="I283" s="2" t="s">
        <v>3308</v>
      </c>
      <c r="J283" s="2" t="s">
        <v>127</v>
      </c>
      <c r="K283" s="2" t="s">
        <v>281</v>
      </c>
      <c r="L283" s="3">
        <v>26.16</v>
      </c>
      <c r="M283" s="3">
        <v>27.47</v>
      </c>
      <c r="N283" s="3">
        <v>56.99</v>
      </c>
      <c r="O283" s="2" t="s">
        <v>421</v>
      </c>
      <c r="P283" s="2" t="s">
        <v>422</v>
      </c>
      <c r="Q283" s="2" t="s">
        <v>131</v>
      </c>
      <c r="R283" s="2" t="s">
        <v>132</v>
      </c>
      <c r="S283" s="2" t="s">
        <v>3309</v>
      </c>
      <c r="T283" s="2" t="s">
        <v>132</v>
      </c>
      <c r="U283" s="2" t="s">
        <v>468</v>
      </c>
      <c r="V283" s="2" t="s">
        <v>815</v>
      </c>
      <c r="W283" s="2" t="s">
        <v>247</v>
      </c>
      <c r="X283" s="2" t="s">
        <v>132</v>
      </c>
      <c r="Y283" s="2" t="s">
        <v>944</v>
      </c>
      <c r="Z283" s="4"/>
      <c r="AA283" s="4">
        <f>=ROUNDDOWN({0},0)</f>
      </c>
      <c r="AB283" s="5">
        <v>0.5</v>
      </c>
      <c r="AC283" s="2" t="s">
        <v>132</v>
      </c>
      <c r="AD283" s="4"/>
      <c r="AE283" s="4"/>
      <c r="AF283" s="6">
        <v>63</v>
      </c>
      <c r="AG283" s="6"/>
      <c r="AH283" s="7">
        <v>0.2822</v>
      </c>
      <c r="AI283" s="4"/>
      <c r="AJ283" s="4">
        <f>=ROUNDDOWN({0},0)</f>
      </c>
      <c r="AK283" s="5"/>
      <c r="AL283" s="2" t="s">
        <v>132</v>
      </c>
      <c r="AM283" s="4"/>
      <c r="AN283" s="4"/>
      <c r="AO283" s="7"/>
      <c r="AP283" s="4"/>
      <c r="AQ283" s="8"/>
      <c r="AR283" s="4">
        <v>40</v>
      </c>
      <c r="AS283" s="8">
        <v>1058.94</v>
      </c>
      <c r="AT283" s="7">
        <v>-1</v>
      </c>
      <c r="AU283" s="7">
        <v>-1</v>
      </c>
      <c r="AV283" s="4"/>
      <c r="AW283" s="8"/>
      <c r="AX283" s="4">
        <v>40</v>
      </c>
      <c r="AY283" s="8">
        <v>1058.94</v>
      </c>
      <c r="AZ283" s="7">
        <v>-1</v>
      </c>
      <c r="BA283" s="7">
        <v>-1</v>
      </c>
      <c r="BB283" s="7"/>
      <c r="BC283" s="4"/>
      <c r="BD283" s="8"/>
      <c r="BE283" s="4">
        <v>40</v>
      </c>
      <c r="BF283" s="8">
        <v>1058.94</v>
      </c>
      <c r="BG283" s="7">
        <v>-1</v>
      </c>
      <c r="BH283" s="7">
        <v>-1</v>
      </c>
      <c r="BI283" s="7"/>
      <c r="BJ283" s="4"/>
      <c r="BK283" s="8"/>
      <c r="BL283" s="2" t="s">
        <v>3310</v>
      </c>
      <c r="BM283" s="7"/>
      <c r="BN283" s="7"/>
      <c r="BO283" s="4"/>
      <c r="BP283" s="8"/>
      <c r="BQ283" s="4">
        <v>8</v>
      </c>
      <c r="BR283" s="8">
        <v>227.85</v>
      </c>
      <c r="BS283" s="7">
        <v>-1</v>
      </c>
      <c r="BT283" s="7">
        <v>-1</v>
      </c>
      <c r="BU283" s="2" t="s">
        <v>140</v>
      </c>
      <c r="BV283" s="2" t="s">
        <v>166</v>
      </c>
      <c r="BW283" s="2" t="s">
        <v>132</v>
      </c>
      <c r="BX283" s="2" t="s">
        <v>1697</v>
      </c>
      <c r="BY283" s="2" t="s">
        <v>142</v>
      </c>
      <c r="BZ283" s="2" t="s">
        <v>132</v>
      </c>
      <c r="CA283" s="4"/>
      <c r="CB283" s="8"/>
      <c r="CC283" s="4">
        <v>1</v>
      </c>
      <c r="CD283" s="8">
        <v>16.99</v>
      </c>
      <c r="CE283" s="7">
        <v>-1</v>
      </c>
      <c r="CF283" s="7">
        <v>-1</v>
      </c>
      <c r="CG283" s="2" t="s">
        <v>140</v>
      </c>
      <c r="CH283" s="2" t="s">
        <v>166</v>
      </c>
      <c r="CI283" s="2" t="s">
        <v>944</v>
      </c>
      <c r="CJ283" s="2" t="s">
        <v>1707</v>
      </c>
      <c r="CK283" s="2" t="s">
        <v>142</v>
      </c>
      <c r="CL283" s="2" t="s">
        <v>132</v>
      </c>
      <c r="CM283" s="4"/>
      <c r="CN283" s="8"/>
      <c r="CO283" s="4">
        <v>14</v>
      </c>
      <c r="CP283" s="8">
        <v>404.51</v>
      </c>
      <c r="CQ283" s="7">
        <v>-1</v>
      </c>
      <c r="CR283" s="7">
        <v>-1</v>
      </c>
      <c r="CS283" s="2" t="s">
        <v>140</v>
      </c>
      <c r="CT283" s="2" t="s">
        <v>166</v>
      </c>
      <c r="CU283" s="2" t="s">
        <v>944</v>
      </c>
      <c r="CV283" s="2" t="s">
        <v>143</v>
      </c>
      <c r="CW283" s="2" t="s">
        <v>142</v>
      </c>
      <c r="CX283" s="2" t="s">
        <v>132</v>
      </c>
      <c r="CY283" s="4"/>
      <c r="CZ283" s="8"/>
      <c r="DA283" s="4"/>
      <c r="DB283" s="8"/>
      <c r="DC283" s="7"/>
      <c r="DD283" s="7"/>
      <c r="DE283" s="2" t="s">
        <v>140</v>
      </c>
      <c r="DF283" s="2" t="s">
        <v>166</v>
      </c>
      <c r="DG283" s="2" t="s">
        <v>584</v>
      </c>
      <c r="DH283" s="2" t="s">
        <v>2169</v>
      </c>
      <c r="DI283" s="2" t="s">
        <v>142</v>
      </c>
      <c r="DJ283" s="2" t="s">
        <v>132</v>
      </c>
      <c r="DK283" s="4"/>
      <c r="DL283" s="8"/>
      <c r="DM283" s="4"/>
      <c r="DN283" s="8"/>
      <c r="DO283" s="7"/>
      <c r="DP283" s="7"/>
      <c r="DQ283" s="2" t="s">
        <v>140</v>
      </c>
      <c r="DR283" s="2" t="s">
        <v>166</v>
      </c>
      <c r="DS283" s="2" t="s">
        <v>132</v>
      </c>
      <c r="DT283" s="2" t="s">
        <v>132</v>
      </c>
      <c r="DU283" s="2" t="s">
        <v>142</v>
      </c>
      <c r="DV283" s="2" t="s">
        <v>132</v>
      </c>
      <c r="DW283" s="4"/>
      <c r="DX283" s="8"/>
      <c r="DY283" s="4">
        <v>5</v>
      </c>
      <c r="DZ283" s="8">
        <v>76.6</v>
      </c>
      <c r="EA283" s="7">
        <v>-1</v>
      </c>
      <c r="EB283" s="7">
        <v>-1</v>
      </c>
      <c r="EC283" s="2" t="s">
        <v>140</v>
      </c>
      <c r="ED283" s="2" t="s">
        <v>166</v>
      </c>
      <c r="EE283" s="2" t="s">
        <v>2394</v>
      </c>
      <c r="EF283" s="2" t="s">
        <v>3088</v>
      </c>
      <c r="EG283" s="2" t="s">
        <v>142</v>
      </c>
      <c r="EH283" s="2" t="s">
        <v>132</v>
      </c>
      <c r="EI283" s="4"/>
      <c r="EJ283" s="8"/>
      <c r="EK283" s="4"/>
      <c r="EL283" s="8"/>
      <c r="EM283" s="7"/>
      <c r="EN283" s="7"/>
      <c r="EO283" s="2" t="s">
        <v>165</v>
      </c>
      <c r="EP283" s="2" t="s">
        <v>166</v>
      </c>
      <c r="EQ283" s="2" t="s">
        <v>132</v>
      </c>
      <c r="ER283" s="2" t="s">
        <v>132</v>
      </c>
      <c r="ES283" s="2" t="s">
        <v>142</v>
      </c>
      <c r="ET283" s="2" t="s">
        <v>132</v>
      </c>
      <c r="EU283" s="4"/>
      <c r="EV283" s="8"/>
      <c r="EW283" s="4"/>
      <c r="EX283" s="8"/>
      <c r="EY283" s="7"/>
      <c r="EZ283" s="7"/>
      <c r="FA283" s="2" t="s">
        <v>159</v>
      </c>
      <c r="FB283" s="2" t="s">
        <v>166</v>
      </c>
      <c r="FC283" s="2" t="s">
        <v>132</v>
      </c>
      <c r="FD283" s="2" t="s">
        <v>132</v>
      </c>
      <c r="FE283" s="2" t="s">
        <v>142</v>
      </c>
      <c r="FF283" s="2" t="s">
        <v>132</v>
      </c>
      <c r="FG283" s="4"/>
      <c r="FH283" s="8"/>
      <c r="FI283" s="4"/>
      <c r="FJ283" s="8"/>
      <c r="FK283" s="7"/>
      <c r="FL283" s="7"/>
      <c r="FM283" s="2" t="s">
        <v>140</v>
      </c>
      <c r="FN283" s="2" t="s">
        <v>166</v>
      </c>
      <c r="FO283" s="2" t="s">
        <v>864</v>
      </c>
      <c r="FP283" s="2" t="s">
        <v>132</v>
      </c>
      <c r="FQ283" s="2" t="s">
        <v>142</v>
      </c>
      <c r="FR283" s="2" t="s">
        <v>132</v>
      </c>
      <c r="FS283" s="4"/>
      <c r="FT283" s="8"/>
      <c r="FU283" s="4"/>
      <c r="FV283" s="8"/>
      <c r="FW283" s="7"/>
      <c r="FX283" s="7"/>
      <c r="FY283" s="2" t="s">
        <v>181</v>
      </c>
      <c r="FZ283" s="2" t="s">
        <v>166</v>
      </c>
      <c r="GA283" s="2" t="s">
        <v>132</v>
      </c>
      <c r="GB283" s="2" t="s">
        <v>132</v>
      </c>
      <c r="GC283" s="2" t="s">
        <v>142</v>
      </c>
      <c r="GD283" s="2" t="s">
        <v>132</v>
      </c>
      <c r="GE283" s="4"/>
      <c r="GF283" s="8"/>
      <c r="GG283" s="4">
        <v>5</v>
      </c>
      <c r="GH283" s="8">
        <v>142.2</v>
      </c>
      <c r="GI283" s="7">
        <v>-1</v>
      </c>
      <c r="GJ283" s="7">
        <v>-1</v>
      </c>
      <c r="GK283" s="2" t="s">
        <v>140</v>
      </c>
      <c r="GL283" s="2" t="s">
        <v>166</v>
      </c>
      <c r="GM283" s="2" t="s">
        <v>522</v>
      </c>
      <c r="GN283" s="2" t="s">
        <v>608</v>
      </c>
      <c r="GO283" s="2" t="s">
        <v>142</v>
      </c>
      <c r="GP283" s="2" t="s">
        <v>132</v>
      </c>
      <c r="GQ283" s="4"/>
      <c r="GR283" s="8"/>
      <c r="GS283" s="4"/>
      <c r="GT283" s="8"/>
      <c r="GU283" s="7"/>
      <c r="GV283" s="7"/>
      <c r="GW283" s="2" t="s">
        <v>178</v>
      </c>
      <c r="GX283" s="2" t="s">
        <v>166</v>
      </c>
      <c r="GY283" s="2" t="s">
        <v>132</v>
      </c>
      <c r="GZ283" s="2" t="s">
        <v>132</v>
      </c>
      <c r="HA283" s="2" t="s">
        <v>142</v>
      </c>
      <c r="HB283" s="2" t="s">
        <v>132</v>
      </c>
      <c r="HC283" s="4"/>
      <c r="HD283" s="8"/>
      <c r="HE283" s="4"/>
      <c r="HF283" s="8"/>
      <c r="HG283" s="7"/>
      <c r="HH283" s="7"/>
      <c r="HI283" s="2" t="s">
        <v>181</v>
      </c>
      <c r="HJ283" s="2" t="s">
        <v>166</v>
      </c>
      <c r="HK283" s="2" t="s">
        <v>132</v>
      </c>
      <c r="HL283" s="2" t="s">
        <v>132</v>
      </c>
      <c r="HM283" s="2" t="s">
        <v>142</v>
      </c>
      <c r="HN283" s="2" t="s">
        <v>132</v>
      </c>
      <c r="HO283" s="4"/>
      <c r="HP283" s="8"/>
      <c r="HQ283" s="4">
        <v>6</v>
      </c>
      <c r="HR283" s="8">
        <v>163.32</v>
      </c>
      <c r="HS283" s="7">
        <v>-1</v>
      </c>
      <c r="HT283" s="7">
        <v>-1</v>
      </c>
      <c r="HU283" s="2" t="s">
        <v>140</v>
      </c>
      <c r="HV283" s="2" t="s">
        <v>166</v>
      </c>
      <c r="HW283" s="2" t="s">
        <v>512</v>
      </c>
      <c r="HX283" s="2" t="s">
        <v>596</v>
      </c>
      <c r="HY283" s="2" t="s">
        <v>142</v>
      </c>
      <c r="HZ283" s="2" t="s">
        <v>132</v>
      </c>
      <c r="IA283" s="4"/>
      <c r="IB283" s="8"/>
      <c r="IC283" s="4">
        <v>1</v>
      </c>
      <c r="ID283" s="8">
        <v>27.47</v>
      </c>
      <c r="IE283" s="7">
        <v>-1</v>
      </c>
      <c r="IF283" s="7">
        <v>-1</v>
      </c>
      <c r="IG283" s="2" t="s">
        <v>140</v>
      </c>
      <c r="IH283" s="2" t="s">
        <v>166</v>
      </c>
      <c r="II283" s="2" t="s">
        <v>3081</v>
      </c>
      <c r="IJ283" s="2" t="s">
        <v>605</v>
      </c>
      <c r="IK283" s="2" t="s">
        <v>142</v>
      </c>
      <c r="IL283" s="2" t="s">
        <v>132</v>
      </c>
      <c r="IM283" s="4"/>
      <c r="IN283" s="8"/>
      <c r="IO283" s="4"/>
      <c r="IP283" s="8"/>
      <c r="IQ283" s="7"/>
      <c r="IR283" s="7"/>
      <c r="IS283" s="2" t="s">
        <v>178</v>
      </c>
      <c r="IT283" s="2" t="s">
        <v>166</v>
      </c>
      <c r="IU283" s="2" t="s">
        <v>132</v>
      </c>
      <c r="IV283" s="2" t="s">
        <v>132</v>
      </c>
      <c r="IW283" s="2" t="s">
        <v>142</v>
      </c>
      <c r="IX283" s="2" t="s">
        <v>132</v>
      </c>
      <c r="IY283" s="4"/>
      <c r="IZ283" s="8"/>
      <c r="JA283" s="4"/>
      <c r="JB283" s="8"/>
      <c r="JC283" s="7"/>
      <c r="JD283" s="7"/>
      <c r="JE283" s="2" t="s">
        <v>178</v>
      </c>
      <c r="JF283" s="2" t="s">
        <v>166</v>
      </c>
      <c r="JG283" s="2" t="s">
        <v>132</v>
      </c>
      <c r="JH283" s="2" t="s">
        <v>132</v>
      </c>
      <c r="JI283" s="2" t="s">
        <v>142</v>
      </c>
      <c r="JJ283" s="2" t="s">
        <v>132</v>
      </c>
      <c r="JK283" s="4"/>
      <c r="JL283" s="8"/>
      <c r="JM283" s="4"/>
      <c r="JN283" s="8"/>
      <c r="JO283" s="7"/>
      <c r="JP283" s="7"/>
      <c r="JQ283" s="2" t="s">
        <v>140</v>
      </c>
      <c r="JR283" s="2" t="s">
        <v>166</v>
      </c>
      <c r="JS283" s="2" t="s">
        <v>1634</v>
      </c>
      <c r="JT283" s="2" t="s">
        <v>691</v>
      </c>
      <c r="JU283" s="2" t="s">
        <v>142</v>
      </c>
      <c r="JV283" s="2" t="s">
        <v>132</v>
      </c>
      <c r="JW283" s="4"/>
      <c r="JX283" s="8"/>
      <c r="JY283" s="4"/>
      <c r="JZ283" s="8"/>
      <c r="KA283" s="7"/>
      <c r="KB283" s="7"/>
      <c r="KC283" s="2" t="s">
        <v>140</v>
      </c>
      <c r="KD283" s="2" t="s">
        <v>166</v>
      </c>
      <c r="KE283" s="2" t="s">
        <v>944</v>
      </c>
      <c r="KF283" s="2" t="s">
        <v>2454</v>
      </c>
      <c r="KG283" s="2" t="s">
        <v>142</v>
      </c>
      <c r="KH283" s="2" t="s">
        <v>132</v>
      </c>
      <c r="KI283" s="4"/>
      <c r="KJ283" s="8"/>
      <c r="KK283" s="4"/>
      <c r="KL283" s="8"/>
      <c r="KM283" s="7"/>
      <c r="KN283" s="7"/>
      <c r="KO283" s="2" t="s">
        <v>181</v>
      </c>
      <c r="KP283" s="2" t="s">
        <v>166</v>
      </c>
      <c r="KQ283" s="2" t="s">
        <v>132</v>
      </c>
      <c r="KR283" s="2" t="s">
        <v>132</v>
      </c>
      <c r="KS283" s="2" t="s">
        <v>142</v>
      </c>
      <c r="KT283" s="2" t="s">
        <v>132</v>
      </c>
      <c r="KU283" s="4"/>
      <c r="KV283" s="8"/>
      <c r="KW283" s="4"/>
      <c r="KX283" s="8"/>
      <c r="KY283" s="7"/>
      <c r="KZ283" s="7"/>
      <c r="LA283" s="2" t="s">
        <v>558</v>
      </c>
      <c r="LB283" s="2" t="s">
        <v>166</v>
      </c>
      <c r="LC283" s="2" t="s">
        <v>304</v>
      </c>
      <c r="LD283" s="2" t="s">
        <v>3311</v>
      </c>
      <c r="LE283" s="2" t="s">
        <v>142</v>
      </c>
      <c r="LF283" s="2" t="s">
        <v>132</v>
      </c>
      <c r="LG283" s="4"/>
      <c r="LH283" s="8"/>
      <c r="LI283" s="4"/>
      <c r="LJ283" s="8"/>
      <c r="LK283" s="7"/>
      <c r="LL283" s="7"/>
      <c r="LM283" s="2" t="s">
        <v>178</v>
      </c>
      <c r="LN283" s="2" t="s">
        <v>166</v>
      </c>
      <c r="LO283" s="2" t="s">
        <v>132</v>
      </c>
      <c r="LP283" s="2" t="s">
        <v>132</v>
      </c>
      <c r="LQ283" s="2" t="s">
        <v>142</v>
      </c>
      <c r="LR283" s="2" t="s">
        <v>132</v>
      </c>
      <c r="LS283" s="4"/>
      <c r="LT283" s="8"/>
      <c r="LU283" s="4"/>
      <c r="LV283" s="8"/>
      <c r="LW283" s="7"/>
      <c r="LX283" s="7"/>
      <c r="LY283" s="2" t="s">
        <v>132</v>
      </c>
      <c r="LZ283" s="2" t="s">
        <v>132</v>
      </c>
      <c r="MA283" s="2" t="s">
        <v>132</v>
      </c>
      <c r="MB283" s="2" t="s">
        <v>132</v>
      </c>
      <c r="MC283" s="2" t="s">
        <v>132</v>
      </c>
      <c r="MD283" s="2" t="s">
        <v>132</v>
      </c>
      <c r="ME283" s="4"/>
      <c r="MF283" s="8"/>
      <c r="MG283" s="4"/>
      <c r="MH283" s="8"/>
      <c r="MI283" s="7"/>
      <c r="MJ283" s="7"/>
      <c r="MK283" s="2" t="s">
        <v>181</v>
      </c>
      <c r="ML283" s="2" t="s">
        <v>166</v>
      </c>
      <c r="MM283" s="2" t="s">
        <v>132</v>
      </c>
      <c r="MN283" s="2" t="s">
        <v>132</v>
      </c>
      <c r="MO283" s="2" t="s">
        <v>142</v>
      </c>
      <c r="MP283" s="2" t="s">
        <v>132</v>
      </c>
      <c r="MQ283" s="4"/>
      <c r="MR283" s="8"/>
      <c r="MS283" s="4"/>
      <c r="MT283" s="8"/>
      <c r="MU283" s="7"/>
      <c r="MV283" s="7"/>
      <c r="MW283" s="2" t="s">
        <v>132</v>
      </c>
      <c r="MX283" s="2" t="s">
        <v>132</v>
      </c>
      <c r="MY283" s="2" t="s">
        <v>132</v>
      </c>
      <c r="MZ283" s="2" t="s">
        <v>132</v>
      </c>
      <c r="NA283" s="2" t="s">
        <v>132</v>
      </c>
      <c r="NB283" s="2" t="s">
        <v>132</v>
      </c>
      <c r="NC283" s="4"/>
      <c r="ND283" s="8"/>
      <c r="NE283" s="4"/>
      <c r="NF283" s="8"/>
      <c r="NG283" s="7"/>
      <c r="NH283" s="7"/>
      <c r="NI283" s="2" t="s">
        <v>132</v>
      </c>
      <c r="NJ283" s="2" t="s">
        <v>132</v>
      </c>
      <c r="NK283" s="2" t="s">
        <v>132</v>
      </c>
      <c r="NL283" s="2" t="s">
        <v>132</v>
      </c>
      <c r="NM283" s="2" t="s">
        <v>132</v>
      </c>
      <c r="NN283" s="2" t="s">
        <v>132</v>
      </c>
      <c r="NO283" s="4"/>
      <c r="NP283" s="8"/>
      <c r="NQ283" s="4"/>
      <c r="NR283" s="8"/>
      <c r="NS283" s="7"/>
      <c r="NT283" s="7"/>
      <c r="NU283" s="2" t="s">
        <v>178</v>
      </c>
      <c r="NV283" s="2" t="s">
        <v>166</v>
      </c>
      <c r="NW283" s="2" t="s">
        <v>132</v>
      </c>
      <c r="NX283" s="2" t="s">
        <v>132</v>
      </c>
      <c r="NY283" s="2" t="s">
        <v>142</v>
      </c>
      <c r="NZ283" s="2" t="s">
        <v>132</v>
      </c>
      <c r="OA283" s="4"/>
      <c r="OB283" s="8"/>
      <c r="OC283" s="4"/>
      <c r="OD283" s="8"/>
      <c r="OE283" s="7"/>
      <c r="OF283" s="7"/>
      <c r="OG283" s="2" t="s">
        <v>132</v>
      </c>
      <c r="OH283" s="2" t="s">
        <v>132</v>
      </c>
      <c r="OI283" s="2" t="s">
        <v>132</v>
      </c>
      <c r="OJ283" s="2" t="s">
        <v>132</v>
      </c>
      <c r="OK283" s="2" t="s">
        <v>132</v>
      </c>
      <c r="OL283" s="2" t="s">
        <v>132</v>
      </c>
      <c r="OM283" s="4"/>
      <c r="ON283" s="8"/>
      <c r="OO283" s="4"/>
      <c r="OP283" s="8"/>
      <c r="OQ283" s="7"/>
      <c r="OR283" s="7"/>
      <c r="OS283" s="2" t="s">
        <v>181</v>
      </c>
      <c r="OT283" s="2" t="s">
        <v>166</v>
      </c>
      <c r="OU283" s="2" t="s">
        <v>132</v>
      </c>
      <c r="OV283" s="2" t="s">
        <v>132</v>
      </c>
      <c r="OW283" s="2" t="s">
        <v>142</v>
      </c>
      <c r="OX283" s="2" t="s">
        <v>132</v>
      </c>
      <c r="OY283" s="4"/>
      <c r="OZ283" s="8"/>
      <c r="PA283" s="4"/>
      <c r="PB283" s="8"/>
      <c r="PC283" s="7"/>
      <c r="PD283" s="7"/>
      <c r="PE283" s="2" t="s">
        <v>178</v>
      </c>
      <c r="PF283" s="2" t="s">
        <v>166</v>
      </c>
      <c r="PG283" s="2" t="s">
        <v>132</v>
      </c>
      <c r="PH283" s="2" t="s">
        <v>132</v>
      </c>
      <c r="PI283" s="2" t="s">
        <v>142</v>
      </c>
      <c r="PJ283" s="2" t="s">
        <v>132</v>
      </c>
      <c r="PK283" s="4"/>
      <c r="PL283" s="8"/>
      <c r="PM283" s="4"/>
      <c r="PN283" s="8"/>
      <c r="PO283" s="7"/>
      <c r="PP283" s="7"/>
      <c r="PQ283" s="2" t="s">
        <v>178</v>
      </c>
      <c r="PR283" s="2" t="s">
        <v>166</v>
      </c>
      <c r="PS283" s="2" t="s">
        <v>132</v>
      </c>
      <c r="PT283" s="2" t="s">
        <v>132</v>
      </c>
      <c r="PU283" s="2" t="s">
        <v>142</v>
      </c>
      <c r="PV283" s="2" t="s">
        <v>132</v>
      </c>
      <c r="PW283" s="4"/>
      <c r="PX283" s="8"/>
      <c r="PY283" s="4"/>
      <c r="PZ283" s="8"/>
      <c r="QA283" s="7"/>
      <c r="QB283" s="7"/>
      <c r="QC283" s="2" t="s">
        <v>132</v>
      </c>
      <c r="QD283" s="2" t="s">
        <v>132</v>
      </c>
      <c r="QE283" s="2" t="s">
        <v>132</v>
      </c>
      <c r="QF283" s="2" t="s">
        <v>132</v>
      </c>
      <c r="QG283" s="2" t="s">
        <v>132</v>
      </c>
      <c r="QH283" s="2" t="s">
        <v>132</v>
      </c>
      <c r="QI283" s="4"/>
      <c r="QJ283" s="8"/>
      <c r="QK283" s="4"/>
      <c r="QL283" s="8"/>
      <c r="QM283" s="7"/>
      <c r="QN283" s="7"/>
      <c r="QO283" s="2" t="s">
        <v>132</v>
      </c>
      <c r="QP283" s="2" t="s">
        <v>132</v>
      </c>
      <c r="QQ283" s="2" t="s">
        <v>132</v>
      </c>
      <c r="QR283" s="2" t="s">
        <v>132</v>
      </c>
      <c r="QS283" s="2" t="s">
        <v>132</v>
      </c>
      <c r="QT283" s="2" t="s">
        <v>132</v>
      </c>
      <c r="QU283" s="4"/>
      <c r="QV283" s="8"/>
      <c r="QW283" s="4"/>
      <c r="QX283" s="8"/>
      <c r="QY283" s="7"/>
      <c r="QZ283" s="7"/>
      <c r="RA283" s="2" t="s">
        <v>140</v>
      </c>
      <c r="RB283" s="2" t="s">
        <v>166</v>
      </c>
      <c r="RC283" s="2" t="s">
        <v>146</v>
      </c>
      <c r="RD283" s="2" t="s">
        <v>132</v>
      </c>
      <c r="RE283" s="2" t="s">
        <v>142</v>
      </c>
      <c r="RF283" s="2" t="s">
        <v>132</v>
      </c>
      <c r="RG283" s="4"/>
      <c r="RH283" s="8"/>
      <c r="RI283" s="4"/>
      <c r="RJ283" s="8"/>
      <c r="RK283" s="7"/>
      <c r="RL283" s="7"/>
      <c r="RM283" s="2" t="s">
        <v>181</v>
      </c>
      <c r="RN283" s="2" t="s">
        <v>166</v>
      </c>
      <c r="RO283" s="2" t="s">
        <v>132</v>
      </c>
      <c r="RP283" s="2" t="s">
        <v>132</v>
      </c>
      <c r="RQ283" s="2" t="s">
        <v>142</v>
      </c>
      <c r="RR283" s="2" t="s">
        <v>132</v>
      </c>
    </row>
    <row r="284">
      <c r="A284" s="2" t="s">
        <v>3312</v>
      </c>
      <c r="B284" s="2" t="s">
        <v>121</v>
      </c>
      <c r="C284" s="2" t="s">
        <v>3052</v>
      </c>
      <c r="D284" s="2" t="s">
        <v>2442</v>
      </c>
      <c r="E284" s="2" t="s">
        <v>837</v>
      </c>
      <c r="F284" s="2" t="s">
        <v>3313</v>
      </c>
      <c r="G284" s="2" t="s">
        <v>3313</v>
      </c>
      <c r="H284" s="2" t="s">
        <v>3313</v>
      </c>
      <c r="I284" s="2" t="s">
        <v>3314</v>
      </c>
      <c r="J284" s="2" t="s">
        <v>127</v>
      </c>
      <c r="K284" s="2" t="s">
        <v>281</v>
      </c>
      <c r="L284" s="3">
        <v>49.3</v>
      </c>
      <c r="M284" s="3">
        <v>51.76</v>
      </c>
      <c r="N284" s="3">
        <v>106.99</v>
      </c>
      <c r="O284" s="2" t="s">
        <v>421</v>
      </c>
      <c r="P284" s="2" t="s">
        <v>422</v>
      </c>
      <c r="Q284" s="2" t="s">
        <v>131</v>
      </c>
      <c r="R284" s="2" t="s">
        <v>132</v>
      </c>
      <c r="S284" s="2" t="s">
        <v>132</v>
      </c>
      <c r="T284" s="2" t="s">
        <v>132</v>
      </c>
      <c r="U284" s="2" t="s">
        <v>134</v>
      </c>
      <c r="V284" s="2" t="s">
        <v>135</v>
      </c>
      <c r="W284" s="2" t="s">
        <v>136</v>
      </c>
      <c r="X284" s="2" t="s">
        <v>891</v>
      </c>
      <c r="Y284" s="2" t="s">
        <v>3057</v>
      </c>
      <c r="Z284" s="4"/>
      <c r="AA284" s="4">
        <f>=ROUNDDOWN({0},0)</f>
      </c>
      <c r="AB284" s="5"/>
      <c r="AC284" s="2" t="s">
        <v>132</v>
      </c>
      <c r="AD284" s="4"/>
      <c r="AE284" s="4"/>
      <c r="AF284" s="6"/>
      <c r="AG284" s="6"/>
      <c r="AH284" s="7">
        <v>0.5753</v>
      </c>
      <c r="AI284" s="4"/>
      <c r="AJ284" s="4">
        <f>=ROUNDDOWN({0},0)</f>
      </c>
      <c r="AK284" s="5"/>
      <c r="AL284" s="2" t="s">
        <v>132</v>
      </c>
      <c r="AM284" s="4"/>
      <c r="AN284" s="4"/>
      <c r="AO284" s="7"/>
      <c r="AP284" s="4"/>
      <c r="AQ284" s="8"/>
      <c r="AR284" s="4">
        <v>115</v>
      </c>
      <c r="AS284" s="8">
        <v>5577.83</v>
      </c>
      <c r="AT284" s="7">
        <v>-1</v>
      </c>
      <c r="AU284" s="7">
        <v>-1</v>
      </c>
      <c r="AV284" s="4"/>
      <c r="AW284" s="8"/>
      <c r="AX284" s="4">
        <v>115</v>
      </c>
      <c r="AY284" s="8">
        <v>5577.83</v>
      </c>
      <c r="AZ284" s="7">
        <v>-1</v>
      </c>
      <c r="BA284" s="7">
        <v>-1</v>
      </c>
      <c r="BB284" s="7"/>
      <c r="BC284" s="4"/>
      <c r="BD284" s="8"/>
      <c r="BE284" s="4">
        <v>115</v>
      </c>
      <c r="BF284" s="8">
        <v>5577.83</v>
      </c>
      <c r="BG284" s="7">
        <v>-1</v>
      </c>
      <c r="BH284" s="7">
        <v>-1</v>
      </c>
      <c r="BI284" s="7"/>
      <c r="BJ284" s="4"/>
      <c r="BK284" s="8"/>
      <c r="BL284" s="2" t="s">
        <v>3315</v>
      </c>
      <c r="BM284" s="7"/>
      <c r="BN284" s="7"/>
      <c r="BO284" s="4"/>
      <c r="BP284" s="8"/>
      <c r="BQ284" s="4">
        <v>22</v>
      </c>
      <c r="BR284" s="8">
        <v>1144.22</v>
      </c>
      <c r="BS284" s="7">
        <v>-1</v>
      </c>
      <c r="BT284" s="7">
        <v>-1</v>
      </c>
      <c r="BU284" s="2" t="s">
        <v>140</v>
      </c>
      <c r="BV284" s="2" t="s">
        <v>166</v>
      </c>
      <c r="BW284" s="2" t="s">
        <v>132</v>
      </c>
      <c r="BX284" s="2" t="s">
        <v>2868</v>
      </c>
      <c r="BY284" s="2" t="s">
        <v>142</v>
      </c>
      <c r="BZ284" s="2" t="s">
        <v>132</v>
      </c>
      <c r="CA284" s="4"/>
      <c r="CB284" s="8"/>
      <c r="CC284" s="4">
        <v>11</v>
      </c>
      <c r="CD284" s="8">
        <v>317.99</v>
      </c>
      <c r="CE284" s="7">
        <v>-1</v>
      </c>
      <c r="CF284" s="7">
        <v>-1</v>
      </c>
      <c r="CG284" s="2" t="s">
        <v>140</v>
      </c>
      <c r="CH284" s="2" t="s">
        <v>166</v>
      </c>
      <c r="CI284" s="2" t="s">
        <v>1908</v>
      </c>
      <c r="CJ284" s="2" t="s">
        <v>2156</v>
      </c>
      <c r="CK284" s="2" t="s">
        <v>183</v>
      </c>
      <c r="CL284" s="2" t="s">
        <v>132</v>
      </c>
      <c r="CM284" s="4"/>
      <c r="CN284" s="8"/>
      <c r="CO284" s="4">
        <v>34</v>
      </c>
      <c r="CP284" s="8">
        <v>2036.84</v>
      </c>
      <c r="CQ284" s="7">
        <v>-1</v>
      </c>
      <c r="CR284" s="7">
        <v>-1</v>
      </c>
      <c r="CS284" s="2" t="s">
        <v>140</v>
      </c>
      <c r="CT284" s="2" t="s">
        <v>166</v>
      </c>
      <c r="CU284" s="2" t="s">
        <v>3057</v>
      </c>
      <c r="CV284" s="2" t="s">
        <v>1350</v>
      </c>
      <c r="CW284" s="2" t="s">
        <v>142</v>
      </c>
      <c r="CX284" s="2" t="s">
        <v>132</v>
      </c>
      <c r="CY284" s="4"/>
      <c r="CZ284" s="8"/>
      <c r="DA284" s="4">
        <v>17</v>
      </c>
      <c r="DB284" s="8">
        <v>911.37</v>
      </c>
      <c r="DC284" s="7">
        <v>-1</v>
      </c>
      <c r="DD284" s="7">
        <v>-1</v>
      </c>
      <c r="DE284" s="2" t="s">
        <v>140</v>
      </c>
      <c r="DF284" s="2" t="s">
        <v>166</v>
      </c>
      <c r="DG284" s="2" t="s">
        <v>146</v>
      </c>
      <c r="DH284" s="2" t="s">
        <v>2841</v>
      </c>
      <c r="DI284" s="2" t="s">
        <v>142</v>
      </c>
      <c r="DJ284" s="2" t="s">
        <v>132</v>
      </c>
      <c r="DK284" s="4"/>
      <c r="DL284" s="8"/>
      <c r="DM284" s="4"/>
      <c r="DN284" s="8"/>
      <c r="DO284" s="7"/>
      <c r="DP284" s="7"/>
      <c r="DQ284" s="2" t="s">
        <v>181</v>
      </c>
      <c r="DR284" s="2" t="s">
        <v>166</v>
      </c>
      <c r="DS284" s="2" t="s">
        <v>132</v>
      </c>
      <c r="DT284" s="2" t="s">
        <v>132</v>
      </c>
      <c r="DU284" s="2" t="s">
        <v>142</v>
      </c>
      <c r="DV284" s="2" t="s">
        <v>132</v>
      </c>
      <c r="DW284" s="4"/>
      <c r="DX284" s="8"/>
      <c r="DY284" s="4">
        <v>21</v>
      </c>
      <c r="DZ284" s="8">
        <v>606.27</v>
      </c>
      <c r="EA284" s="7">
        <v>-1</v>
      </c>
      <c r="EB284" s="7">
        <v>-1</v>
      </c>
      <c r="EC284" s="2" t="s">
        <v>140</v>
      </c>
      <c r="ED284" s="2" t="s">
        <v>166</v>
      </c>
      <c r="EE284" s="2" t="s">
        <v>1010</v>
      </c>
      <c r="EF284" s="2" t="s">
        <v>1502</v>
      </c>
      <c r="EG284" s="2" t="s">
        <v>142</v>
      </c>
      <c r="EH284" s="2" t="s">
        <v>132</v>
      </c>
      <c r="EI284" s="4"/>
      <c r="EJ284" s="8"/>
      <c r="EK284" s="4"/>
      <c r="EL284" s="8"/>
      <c r="EM284" s="7"/>
      <c r="EN284" s="7"/>
      <c r="EO284" s="2" t="s">
        <v>165</v>
      </c>
      <c r="EP284" s="2" t="s">
        <v>166</v>
      </c>
      <c r="EQ284" s="2" t="s">
        <v>132</v>
      </c>
      <c r="ER284" s="2" t="s">
        <v>132</v>
      </c>
      <c r="ES284" s="2" t="s">
        <v>142</v>
      </c>
      <c r="ET284" s="2" t="s">
        <v>132</v>
      </c>
      <c r="EU284" s="4"/>
      <c r="EV284" s="8"/>
      <c r="EW284" s="4"/>
      <c r="EX284" s="8"/>
      <c r="EY284" s="7"/>
      <c r="EZ284" s="7"/>
      <c r="FA284" s="2" t="s">
        <v>181</v>
      </c>
      <c r="FB284" s="2" t="s">
        <v>166</v>
      </c>
      <c r="FC284" s="2" t="s">
        <v>132</v>
      </c>
      <c r="FD284" s="2" t="s">
        <v>132</v>
      </c>
      <c r="FE284" s="2" t="s">
        <v>142</v>
      </c>
      <c r="FF284" s="2" t="s">
        <v>132</v>
      </c>
      <c r="FG284" s="4"/>
      <c r="FH284" s="8"/>
      <c r="FI284" s="4"/>
      <c r="FJ284" s="8"/>
      <c r="FK284" s="7"/>
      <c r="FL284" s="7"/>
      <c r="FM284" s="2" t="s">
        <v>178</v>
      </c>
      <c r="FN284" s="2" t="s">
        <v>166</v>
      </c>
      <c r="FO284" s="2" t="s">
        <v>132</v>
      </c>
      <c r="FP284" s="2" t="s">
        <v>132</v>
      </c>
      <c r="FQ284" s="2" t="s">
        <v>142</v>
      </c>
      <c r="FR284" s="2" t="s">
        <v>132</v>
      </c>
      <c r="FS284" s="4"/>
      <c r="FT284" s="8"/>
      <c r="FU284" s="4"/>
      <c r="FV284" s="8"/>
      <c r="FW284" s="7"/>
      <c r="FX284" s="7"/>
      <c r="FY284" s="2" t="s">
        <v>181</v>
      </c>
      <c r="FZ284" s="2" t="s">
        <v>166</v>
      </c>
      <c r="GA284" s="2" t="s">
        <v>132</v>
      </c>
      <c r="GB284" s="2" t="s">
        <v>132</v>
      </c>
      <c r="GC284" s="2" t="s">
        <v>142</v>
      </c>
      <c r="GD284" s="2" t="s">
        <v>132</v>
      </c>
      <c r="GE284" s="4"/>
      <c r="GF284" s="8"/>
      <c r="GG284" s="4"/>
      <c r="GH284" s="8"/>
      <c r="GI284" s="7"/>
      <c r="GJ284" s="7"/>
      <c r="GK284" s="2" t="s">
        <v>140</v>
      </c>
      <c r="GL284" s="2" t="s">
        <v>166</v>
      </c>
      <c r="GM284" s="2" t="s">
        <v>1022</v>
      </c>
      <c r="GN284" s="2" t="s">
        <v>1425</v>
      </c>
      <c r="GO284" s="2" t="s">
        <v>142</v>
      </c>
      <c r="GP284" s="2" t="s">
        <v>132</v>
      </c>
      <c r="GQ284" s="4"/>
      <c r="GR284" s="8"/>
      <c r="GS284" s="4">
        <v>1</v>
      </c>
      <c r="GT284" s="8">
        <v>51.77</v>
      </c>
      <c r="GU284" s="7">
        <v>-1</v>
      </c>
      <c r="GV284" s="7">
        <v>-1</v>
      </c>
      <c r="GW284" s="2" t="s">
        <v>140</v>
      </c>
      <c r="GX284" s="2" t="s">
        <v>166</v>
      </c>
      <c r="GY284" s="2" t="s">
        <v>334</v>
      </c>
      <c r="GZ284" s="2" t="s">
        <v>879</v>
      </c>
      <c r="HA284" s="2" t="s">
        <v>142</v>
      </c>
      <c r="HB284" s="2" t="s">
        <v>132</v>
      </c>
      <c r="HC284" s="4"/>
      <c r="HD284" s="8"/>
      <c r="HE284" s="4"/>
      <c r="HF284" s="8"/>
      <c r="HG284" s="7"/>
      <c r="HH284" s="7"/>
      <c r="HI284" s="2" t="s">
        <v>181</v>
      </c>
      <c r="HJ284" s="2" t="s">
        <v>166</v>
      </c>
      <c r="HK284" s="2" t="s">
        <v>132</v>
      </c>
      <c r="HL284" s="2" t="s">
        <v>132</v>
      </c>
      <c r="HM284" s="2" t="s">
        <v>142</v>
      </c>
      <c r="HN284" s="2" t="s">
        <v>132</v>
      </c>
      <c r="HO284" s="4"/>
      <c r="HP284" s="8"/>
      <c r="HQ284" s="4"/>
      <c r="HR284" s="8"/>
      <c r="HS284" s="7"/>
      <c r="HT284" s="7"/>
      <c r="HU284" s="2" t="s">
        <v>140</v>
      </c>
      <c r="HV284" s="2" t="s">
        <v>166</v>
      </c>
      <c r="HW284" s="2" t="s">
        <v>512</v>
      </c>
      <c r="HX284" s="2" t="s">
        <v>3093</v>
      </c>
      <c r="HY284" s="2" t="s">
        <v>142</v>
      </c>
      <c r="HZ284" s="2" t="s">
        <v>132</v>
      </c>
      <c r="IA284" s="4"/>
      <c r="IB284" s="8"/>
      <c r="IC284" s="4">
        <v>1</v>
      </c>
      <c r="ID284" s="8">
        <v>51.77</v>
      </c>
      <c r="IE284" s="7">
        <v>-1</v>
      </c>
      <c r="IF284" s="7">
        <v>-1</v>
      </c>
      <c r="IG284" s="2" t="s">
        <v>140</v>
      </c>
      <c r="IH284" s="2" t="s">
        <v>166</v>
      </c>
      <c r="II284" s="2" t="s">
        <v>606</v>
      </c>
      <c r="IJ284" s="2" t="s">
        <v>806</v>
      </c>
      <c r="IK284" s="2" t="s">
        <v>142</v>
      </c>
      <c r="IL284" s="2" t="s">
        <v>132</v>
      </c>
      <c r="IM284" s="4"/>
      <c r="IN284" s="8"/>
      <c r="IO284" s="4"/>
      <c r="IP284" s="8"/>
      <c r="IQ284" s="7"/>
      <c r="IR284" s="7"/>
      <c r="IS284" s="2" t="s">
        <v>181</v>
      </c>
      <c r="IT284" s="2" t="s">
        <v>166</v>
      </c>
      <c r="IU284" s="2" t="s">
        <v>132</v>
      </c>
      <c r="IV284" s="2" t="s">
        <v>132</v>
      </c>
      <c r="IW284" s="2" t="s">
        <v>142</v>
      </c>
      <c r="IX284" s="2" t="s">
        <v>132</v>
      </c>
      <c r="IY284" s="4"/>
      <c r="IZ284" s="8"/>
      <c r="JA284" s="4"/>
      <c r="JB284" s="8"/>
      <c r="JC284" s="7"/>
      <c r="JD284" s="7"/>
      <c r="JE284" s="2" t="s">
        <v>181</v>
      </c>
      <c r="JF284" s="2" t="s">
        <v>166</v>
      </c>
      <c r="JG284" s="2" t="s">
        <v>132</v>
      </c>
      <c r="JH284" s="2" t="s">
        <v>132</v>
      </c>
      <c r="JI284" s="2" t="s">
        <v>142</v>
      </c>
      <c r="JJ284" s="2" t="s">
        <v>132</v>
      </c>
      <c r="JK284" s="4"/>
      <c r="JL284" s="8"/>
      <c r="JM284" s="4"/>
      <c r="JN284" s="8"/>
      <c r="JO284" s="7"/>
      <c r="JP284" s="7"/>
      <c r="JQ284" s="2" t="s">
        <v>140</v>
      </c>
      <c r="JR284" s="2" t="s">
        <v>166</v>
      </c>
      <c r="JS284" s="2" t="s">
        <v>1634</v>
      </c>
      <c r="JT284" s="2" t="s">
        <v>300</v>
      </c>
      <c r="JU284" s="2" t="s">
        <v>142</v>
      </c>
      <c r="JV284" s="2" t="s">
        <v>132</v>
      </c>
      <c r="JW284" s="4"/>
      <c r="JX284" s="8"/>
      <c r="JY284" s="4"/>
      <c r="JZ284" s="8"/>
      <c r="KA284" s="7"/>
      <c r="KB284" s="7"/>
      <c r="KC284" s="2" t="s">
        <v>140</v>
      </c>
      <c r="KD284" s="2" t="s">
        <v>166</v>
      </c>
      <c r="KE284" s="2" t="s">
        <v>2990</v>
      </c>
      <c r="KF284" s="2" t="s">
        <v>132</v>
      </c>
      <c r="KG284" s="2" t="s">
        <v>142</v>
      </c>
      <c r="KH284" s="2" t="s">
        <v>132</v>
      </c>
      <c r="KI284" s="4"/>
      <c r="KJ284" s="8"/>
      <c r="KK284" s="4"/>
      <c r="KL284" s="8"/>
      <c r="KM284" s="7"/>
      <c r="KN284" s="7"/>
      <c r="KO284" s="2" t="s">
        <v>181</v>
      </c>
      <c r="KP284" s="2" t="s">
        <v>166</v>
      </c>
      <c r="KQ284" s="2" t="s">
        <v>132</v>
      </c>
      <c r="KR284" s="2" t="s">
        <v>132</v>
      </c>
      <c r="KS284" s="2" t="s">
        <v>142</v>
      </c>
      <c r="KT284" s="2" t="s">
        <v>132</v>
      </c>
      <c r="KU284" s="4"/>
      <c r="KV284" s="8"/>
      <c r="KW284" s="4">
        <v>8</v>
      </c>
      <c r="KX284" s="8">
        <v>457.6</v>
      </c>
      <c r="KY284" s="7">
        <v>-1</v>
      </c>
      <c r="KZ284" s="7">
        <v>-1</v>
      </c>
      <c r="LA284" s="2" t="s">
        <v>140</v>
      </c>
      <c r="LB284" s="2" t="s">
        <v>166</v>
      </c>
      <c r="LC284" s="2" t="s">
        <v>1861</v>
      </c>
      <c r="LD284" s="2" t="s">
        <v>2285</v>
      </c>
      <c r="LE284" s="2" t="s">
        <v>142</v>
      </c>
      <c r="LF284" s="2" t="s">
        <v>132</v>
      </c>
      <c r="LG284" s="4"/>
      <c r="LH284" s="8"/>
      <c r="LI284" s="4"/>
      <c r="LJ284" s="8"/>
      <c r="LK284" s="7"/>
      <c r="LL284" s="7"/>
      <c r="LM284" s="2" t="s">
        <v>181</v>
      </c>
      <c r="LN284" s="2" t="s">
        <v>166</v>
      </c>
      <c r="LO284" s="2" t="s">
        <v>132</v>
      </c>
      <c r="LP284" s="2" t="s">
        <v>132</v>
      </c>
      <c r="LQ284" s="2" t="s">
        <v>142</v>
      </c>
      <c r="LR284" s="2" t="s">
        <v>132</v>
      </c>
      <c r="LS284" s="4"/>
      <c r="LT284" s="8"/>
      <c r="LU284" s="4"/>
      <c r="LV284" s="8"/>
      <c r="LW284" s="7"/>
      <c r="LX284" s="7"/>
      <c r="LY284" s="2" t="s">
        <v>132</v>
      </c>
      <c r="LZ284" s="2" t="s">
        <v>132</v>
      </c>
      <c r="MA284" s="2" t="s">
        <v>132</v>
      </c>
      <c r="MB284" s="2" t="s">
        <v>132</v>
      </c>
      <c r="MC284" s="2" t="s">
        <v>132</v>
      </c>
      <c r="MD284" s="2" t="s">
        <v>132</v>
      </c>
      <c r="ME284" s="4"/>
      <c r="MF284" s="8"/>
      <c r="MG284" s="4"/>
      <c r="MH284" s="8"/>
      <c r="MI284" s="7"/>
      <c r="MJ284" s="7"/>
      <c r="MK284" s="2" t="s">
        <v>181</v>
      </c>
      <c r="ML284" s="2" t="s">
        <v>166</v>
      </c>
      <c r="MM284" s="2" t="s">
        <v>132</v>
      </c>
      <c r="MN284" s="2" t="s">
        <v>132</v>
      </c>
      <c r="MO284" s="2" t="s">
        <v>142</v>
      </c>
      <c r="MP284" s="2" t="s">
        <v>132</v>
      </c>
      <c r="MQ284" s="4"/>
      <c r="MR284" s="8"/>
      <c r="MS284" s="4"/>
      <c r="MT284" s="8"/>
      <c r="MU284" s="7"/>
      <c r="MV284" s="7"/>
      <c r="MW284" s="2" t="s">
        <v>132</v>
      </c>
      <c r="MX284" s="2" t="s">
        <v>132</v>
      </c>
      <c r="MY284" s="2" t="s">
        <v>132</v>
      </c>
      <c r="MZ284" s="2" t="s">
        <v>132</v>
      </c>
      <c r="NA284" s="2" t="s">
        <v>132</v>
      </c>
      <c r="NB284" s="2" t="s">
        <v>132</v>
      </c>
      <c r="NC284" s="4"/>
      <c r="ND284" s="8"/>
      <c r="NE284" s="4"/>
      <c r="NF284" s="8"/>
      <c r="NG284" s="7"/>
      <c r="NH284" s="7"/>
      <c r="NI284" s="2" t="s">
        <v>132</v>
      </c>
      <c r="NJ284" s="2" t="s">
        <v>132</v>
      </c>
      <c r="NK284" s="2" t="s">
        <v>132</v>
      </c>
      <c r="NL284" s="2" t="s">
        <v>132</v>
      </c>
      <c r="NM284" s="2" t="s">
        <v>132</v>
      </c>
      <c r="NN284" s="2" t="s">
        <v>132</v>
      </c>
      <c r="NO284" s="4"/>
      <c r="NP284" s="8"/>
      <c r="NQ284" s="4"/>
      <c r="NR284" s="8"/>
      <c r="NS284" s="7"/>
      <c r="NT284" s="7"/>
      <c r="NU284" s="2" t="s">
        <v>181</v>
      </c>
      <c r="NV284" s="2" t="s">
        <v>166</v>
      </c>
      <c r="NW284" s="2" t="s">
        <v>132</v>
      </c>
      <c r="NX284" s="2" t="s">
        <v>132</v>
      </c>
      <c r="NY284" s="2" t="s">
        <v>142</v>
      </c>
      <c r="NZ284" s="2" t="s">
        <v>132</v>
      </c>
      <c r="OA284" s="4"/>
      <c r="OB284" s="8"/>
      <c r="OC284" s="4"/>
      <c r="OD284" s="8"/>
      <c r="OE284" s="7"/>
      <c r="OF284" s="7"/>
      <c r="OG284" s="2" t="s">
        <v>132</v>
      </c>
      <c r="OH284" s="2" t="s">
        <v>132</v>
      </c>
      <c r="OI284" s="2" t="s">
        <v>132</v>
      </c>
      <c r="OJ284" s="2" t="s">
        <v>132</v>
      </c>
      <c r="OK284" s="2" t="s">
        <v>132</v>
      </c>
      <c r="OL284" s="2" t="s">
        <v>132</v>
      </c>
      <c r="OM284" s="4"/>
      <c r="ON284" s="8"/>
      <c r="OO284" s="4"/>
      <c r="OP284" s="8"/>
      <c r="OQ284" s="7"/>
      <c r="OR284" s="7"/>
      <c r="OS284" s="2" t="s">
        <v>181</v>
      </c>
      <c r="OT284" s="2" t="s">
        <v>166</v>
      </c>
      <c r="OU284" s="2" t="s">
        <v>132</v>
      </c>
      <c r="OV284" s="2" t="s">
        <v>132</v>
      </c>
      <c r="OW284" s="2" t="s">
        <v>142</v>
      </c>
      <c r="OX284" s="2" t="s">
        <v>132</v>
      </c>
      <c r="OY284" s="4"/>
      <c r="OZ284" s="8"/>
      <c r="PA284" s="4"/>
      <c r="PB284" s="8"/>
      <c r="PC284" s="7"/>
      <c r="PD284" s="7"/>
      <c r="PE284" s="2" t="s">
        <v>178</v>
      </c>
      <c r="PF284" s="2" t="s">
        <v>166</v>
      </c>
      <c r="PG284" s="2" t="s">
        <v>132</v>
      </c>
      <c r="PH284" s="2" t="s">
        <v>132</v>
      </c>
      <c r="PI284" s="2" t="s">
        <v>142</v>
      </c>
      <c r="PJ284" s="2" t="s">
        <v>132</v>
      </c>
      <c r="PK284" s="4"/>
      <c r="PL284" s="8"/>
      <c r="PM284" s="4"/>
      <c r="PN284" s="8"/>
      <c r="PO284" s="7"/>
      <c r="PP284" s="7"/>
      <c r="PQ284" s="2" t="s">
        <v>181</v>
      </c>
      <c r="PR284" s="2" t="s">
        <v>166</v>
      </c>
      <c r="PS284" s="2" t="s">
        <v>132</v>
      </c>
      <c r="PT284" s="2" t="s">
        <v>132</v>
      </c>
      <c r="PU284" s="2" t="s">
        <v>142</v>
      </c>
      <c r="PV284" s="2" t="s">
        <v>132</v>
      </c>
      <c r="PW284" s="4"/>
      <c r="PX284" s="8"/>
      <c r="PY284" s="4"/>
      <c r="PZ284" s="8"/>
      <c r="QA284" s="7"/>
      <c r="QB284" s="7"/>
      <c r="QC284" s="2" t="s">
        <v>132</v>
      </c>
      <c r="QD284" s="2" t="s">
        <v>132</v>
      </c>
      <c r="QE284" s="2" t="s">
        <v>132</v>
      </c>
      <c r="QF284" s="2" t="s">
        <v>132</v>
      </c>
      <c r="QG284" s="2" t="s">
        <v>132</v>
      </c>
      <c r="QH284" s="2" t="s">
        <v>132</v>
      </c>
      <c r="QI284" s="4"/>
      <c r="QJ284" s="8"/>
      <c r="QK284" s="4"/>
      <c r="QL284" s="8"/>
      <c r="QM284" s="7"/>
      <c r="QN284" s="7"/>
      <c r="QO284" s="2" t="s">
        <v>132</v>
      </c>
      <c r="QP284" s="2" t="s">
        <v>132</v>
      </c>
      <c r="QQ284" s="2" t="s">
        <v>132</v>
      </c>
      <c r="QR284" s="2" t="s">
        <v>132</v>
      </c>
      <c r="QS284" s="2" t="s">
        <v>132</v>
      </c>
      <c r="QT284" s="2" t="s">
        <v>132</v>
      </c>
      <c r="QU284" s="4"/>
      <c r="QV284" s="8"/>
      <c r="QW284" s="4"/>
      <c r="QX284" s="8"/>
      <c r="QY284" s="7"/>
      <c r="QZ284" s="7"/>
      <c r="RA284" s="2" t="s">
        <v>140</v>
      </c>
      <c r="RB284" s="2" t="s">
        <v>166</v>
      </c>
      <c r="RC284" s="2" t="s">
        <v>146</v>
      </c>
      <c r="RD284" s="2" t="s">
        <v>2021</v>
      </c>
      <c r="RE284" s="2" t="s">
        <v>142</v>
      </c>
      <c r="RF284" s="2" t="s">
        <v>132</v>
      </c>
      <c r="RG284" s="4"/>
      <c r="RH284" s="8"/>
      <c r="RI284" s="4"/>
      <c r="RJ284" s="8"/>
      <c r="RK284" s="7"/>
      <c r="RL284" s="7"/>
      <c r="RM284" s="2" t="s">
        <v>181</v>
      </c>
      <c r="RN284" s="2" t="s">
        <v>166</v>
      </c>
      <c r="RO284" s="2" t="s">
        <v>132</v>
      </c>
      <c r="RP284" s="2" t="s">
        <v>132</v>
      </c>
      <c r="RQ284" s="2" t="s">
        <v>142</v>
      </c>
      <c r="RR284" s="2" t="s">
        <v>132</v>
      </c>
    </row>
    <row r="285">
      <c r="A285" s="2" t="s">
        <v>3316</v>
      </c>
      <c r="B285" s="2" t="s">
        <v>121</v>
      </c>
      <c r="C285" s="2" t="s">
        <v>3052</v>
      </c>
      <c r="D285" s="2" t="s">
        <v>2442</v>
      </c>
      <c r="E285" s="2" t="s">
        <v>837</v>
      </c>
      <c r="F285" s="2" t="s">
        <v>3317</v>
      </c>
      <c r="G285" s="2" t="s">
        <v>3317</v>
      </c>
      <c r="H285" s="2" t="s">
        <v>3317</v>
      </c>
      <c r="I285" s="2" t="s">
        <v>3308</v>
      </c>
      <c r="J285" s="2" t="s">
        <v>127</v>
      </c>
      <c r="K285" s="2" t="s">
        <v>281</v>
      </c>
      <c r="L285" s="3">
        <v>16.38</v>
      </c>
      <c r="M285" s="3">
        <v>17.2</v>
      </c>
      <c r="N285" s="3">
        <v>40.24</v>
      </c>
      <c r="O285" s="2" t="s">
        <v>421</v>
      </c>
      <c r="P285" s="2" t="s">
        <v>422</v>
      </c>
      <c r="Q285" s="2" t="s">
        <v>131</v>
      </c>
      <c r="R285" s="2" t="s">
        <v>132</v>
      </c>
      <c r="S285" s="2" t="s">
        <v>3318</v>
      </c>
      <c r="T285" s="2" t="s">
        <v>132</v>
      </c>
      <c r="U285" s="2" t="s">
        <v>468</v>
      </c>
      <c r="V285" s="2" t="s">
        <v>625</v>
      </c>
      <c r="W285" s="2" t="s">
        <v>1009</v>
      </c>
      <c r="X285" s="2" t="s">
        <v>132</v>
      </c>
      <c r="Y285" s="2" t="s">
        <v>944</v>
      </c>
      <c r="Z285" s="4"/>
      <c r="AA285" s="4">
        <f>=ROUNDDOWN({0},0)</f>
      </c>
      <c r="AB285" s="5"/>
      <c r="AC285" s="2" t="s">
        <v>132</v>
      </c>
      <c r="AD285" s="4"/>
      <c r="AE285" s="4"/>
      <c r="AF285" s="6">
        <v>63</v>
      </c>
      <c r="AG285" s="6"/>
      <c r="AH285" s="7">
        <v>0</v>
      </c>
      <c r="AI285" s="4"/>
      <c r="AJ285" s="4">
        <f>=ROUNDDOWN({0},0)</f>
      </c>
      <c r="AK285" s="5"/>
      <c r="AL285" s="2" t="s">
        <v>132</v>
      </c>
      <c r="AM285" s="4"/>
      <c r="AN285" s="4"/>
      <c r="AO285" s="7"/>
      <c r="AP285" s="4"/>
      <c r="AQ285" s="8"/>
      <c r="AR285" s="4">
        <v>20</v>
      </c>
      <c r="AS285" s="8">
        <v>313.09</v>
      </c>
      <c r="AT285" s="7">
        <v>-1</v>
      </c>
      <c r="AU285" s="7">
        <v>-1</v>
      </c>
      <c r="AV285" s="4"/>
      <c r="AW285" s="8"/>
      <c r="AX285" s="4">
        <v>20</v>
      </c>
      <c r="AY285" s="8">
        <v>313.09</v>
      </c>
      <c r="AZ285" s="7">
        <v>-1</v>
      </c>
      <c r="BA285" s="7">
        <v>-1</v>
      </c>
      <c r="BB285" s="7"/>
      <c r="BC285" s="4"/>
      <c r="BD285" s="8"/>
      <c r="BE285" s="4">
        <v>20</v>
      </c>
      <c r="BF285" s="8">
        <v>313.09</v>
      </c>
      <c r="BG285" s="7">
        <v>-1</v>
      </c>
      <c r="BH285" s="7">
        <v>-1</v>
      </c>
      <c r="BI285" s="7"/>
      <c r="BJ285" s="4"/>
      <c r="BK285" s="8"/>
      <c r="BL285" s="2" t="s">
        <v>3319</v>
      </c>
      <c r="BM285" s="7"/>
      <c r="BN285" s="7"/>
      <c r="BO285" s="4"/>
      <c r="BP285" s="8"/>
      <c r="BQ285" s="4">
        <v>1</v>
      </c>
      <c r="BR285" s="8">
        <v>18.84</v>
      </c>
      <c r="BS285" s="7">
        <v>-1</v>
      </c>
      <c r="BT285" s="7">
        <v>-1</v>
      </c>
      <c r="BU285" s="2" t="s">
        <v>140</v>
      </c>
      <c r="BV285" s="2" t="s">
        <v>166</v>
      </c>
      <c r="BW285" s="2" t="s">
        <v>2595</v>
      </c>
      <c r="BX285" s="2" t="s">
        <v>3113</v>
      </c>
      <c r="BY285" s="2" t="s">
        <v>142</v>
      </c>
      <c r="BZ285" s="2" t="s">
        <v>132</v>
      </c>
      <c r="CA285" s="4"/>
      <c r="CB285" s="8"/>
      <c r="CC285" s="4">
        <v>1</v>
      </c>
      <c r="CD285" s="8">
        <v>9.1</v>
      </c>
      <c r="CE285" s="7">
        <v>-1</v>
      </c>
      <c r="CF285" s="7">
        <v>-1</v>
      </c>
      <c r="CG285" s="2" t="s">
        <v>140</v>
      </c>
      <c r="CH285" s="2" t="s">
        <v>166</v>
      </c>
      <c r="CI285" s="2" t="s">
        <v>143</v>
      </c>
      <c r="CJ285" s="2" t="s">
        <v>1023</v>
      </c>
      <c r="CK285" s="2" t="s">
        <v>142</v>
      </c>
      <c r="CL285" s="2" t="s">
        <v>132</v>
      </c>
      <c r="CM285" s="4"/>
      <c r="CN285" s="8"/>
      <c r="CO285" s="4">
        <v>11</v>
      </c>
      <c r="CP285" s="8">
        <v>191.6</v>
      </c>
      <c r="CQ285" s="7">
        <v>-1</v>
      </c>
      <c r="CR285" s="7">
        <v>-1</v>
      </c>
      <c r="CS285" s="2" t="s">
        <v>140</v>
      </c>
      <c r="CT285" s="2" t="s">
        <v>166</v>
      </c>
      <c r="CU285" s="2" t="s">
        <v>944</v>
      </c>
      <c r="CV285" s="2" t="s">
        <v>2023</v>
      </c>
      <c r="CW285" s="2" t="s">
        <v>142</v>
      </c>
      <c r="CX285" s="2" t="s">
        <v>132</v>
      </c>
      <c r="CY285" s="4"/>
      <c r="CZ285" s="8"/>
      <c r="DA285" s="4"/>
      <c r="DB285" s="8"/>
      <c r="DC285" s="7"/>
      <c r="DD285" s="7"/>
      <c r="DE285" s="2" t="s">
        <v>140</v>
      </c>
      <c r="DF285" s="2" t="s">
        <v>166</v>
      </c>
      <c r="DG285" s="2" t="s">
        <v>584</v>
      </c>
      <c r="DH285" s="2" t="s">
        <v>1696</v>
      </c>
      <c r="DI285" s="2" t="s">
        <v>142</v>
      </c>
      <c r="DJ285" s="2" t="s">
        <v>132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166</v>
      </c>
      <c r="DS285" s="2" t="s">
        <v>132</v>
      </c>
      <c r="DT285" s="2" t="s">
        <v>132</v>
      </c>
      <c r="DU285" s="2" t="s">
        <v>142</v>
      </c>
      <c r="DV285" s="2" t="s">
        <v>132</v>
      </c>
      <c r="DW285" s="4"/>
      <c r="DX285" s="8"/>
      <c r="DY285" s="4">
        <v>4</v>
      </c>
      <c r="DZ285" s="8">
        <v>37.84</v>
      </c>
      <c r="EA285" s="7">
        <v>-1</v>
      </c>
      <c r="EB285" s="7">
        <v>-1</v>
      </c>
      <c r="EC285" s="2" t="s">
        <v>140</v>
      </c>
      <c r="ED285" s="2" t="s">
        <v>166</v>
      </c>
      <c r="EE285" s="2" t="s">
        <v>2394</v>
      </c>
      <c r="EF285" s="2" t="s">
        <v>587</v>
      </c>
      <c r="EG285" s="2" t="s">
        <v>142</v>
      </c>
      <c r="EH285" s="2" t="s">
        <v>132</v>
      </c>
      <c r="EI285" s="4"/>
      <c r="EJ285" s="8"/>
      <c r="EK285" s="4"/>
      <c r="EL285" s="8"/>
      <c r="EM285" s="7"/>
      <c r="EN285" s="7"/>
      <c r="EO285" s="2" t="s">
        <v>165</v>
      </c>
      <c r="EP285" s="2" t="s">
        <v>166</v>
      </c>
      <c r="EQ285" s="2" t="s">
        <v>132</v>
      </c>
      <c r="ER285" s="2" t="s">
        <v>132</v>
      </c>
      <c r="ES285" s="2" t="s">
        <v>142</v>
      </c>
      <c r="ET285" s="2" t="s">
        <v>132</v>
      </c>
      <c r="EU285" s="4"/>
      <c r="EV285" s="8"/>
      <c r="EW285" s="4"/>
      <c r="EX285" s="8"/>
      <c r="EY285" s="7"/>
      <c r="EZ285" s="7"/>
      <c r="FA285" s="2" t="s">
        <v>181</v>
      </c>
      <c r="FB285" s="2" t="s">
        <v>166</v>
      </c>
      <c r="FC285" s="2" t="s">
        <v>132</v>
      </c>
      <c r="FD285" s="2" t="s">
        <v>132</v>
      </c>
      <c r="FE285" s="2" t="s">
        <v>142</v>
      </c>
      <c r="FF285" s="2" t="s">
        <v>132</v>
      </c>
      <c r="FG285" s="4"/>
      <c r="FH285" s="8"/>
      <c r="FI285" s="4"/>
      <c r="FJ285" s="8"/>
      <c r="FK285" s="7"/>
      <c r="FL285" s="7"/>
      <c r="FM285" s="2" t="s">
        <v>178</v>
      </c>
      <c r="FN285" s="2" t="s">
        <v>166</v>
      </c>
      <c r="FO285" s="2" t="s">
        <v>132</v>
      </c>
      <c r="FP285" s="2" t="s">
        <v>132</v>
      </c>
      <c r="FQ285" s="2" t="s">
        <v>142</v>
      </c>
      <c r="FR285" s="2" t="s">
        <v>132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166</v>
      </c>
      <c r="GA285" s="2" t="s">
        <v>132</v>
      </c>
      <c r="GB285" s="2" t="s">
        <v>132</v>
      </c>
      <c r="GC285" s="2" t="s">
        <v>142</v>
      </c>
      <c r="GD285" s="2" t="s">
        <v>132</v>
      </c>
      <c r="GE285" s="4"/>
      <c r="GF285" s="8"/>
      <c r="GG285" s="4"/>
      <c r="GH285" s="8"/>
      <c r="GI285" s="7"/>
      <c r="GJ285" s="7"/>
      <c r="GK285" s="2" t="s">
        <v>140</v>
      </c>
      <c r="GL285" s="2" t="s">
        <v>166</v>
      </c>
      <c r="GM285" s="2" t="s">
        <v>522</v>
      </c>
      <c r="GN285" s="2" t="s">
        <v>132</v>
      </c>
      <c r="GO285" s="2" t="s">
        <v>142</v>
      </c>
      <c r="GP285" s="2" t="s">
        <v>132</v>
      </c>
      <c r="GQ285" s="4"/>
      <c r="GR285" s="8"/>
      <c r="GS285" s="4"/>
      <c r="GT285" s="8"/>
      <c r="GU285" s="7"/>
      <c r="GV285" s="7"/>
      <c r="GW285" s="2" t="s">
        <v>178</v>
      </c>
      <c r="GX285" s="2" t="s">
        <v>166</v>
      </c>
      <c r="GY285" s="2" t="s">
        <v>132</v>
      </c>
      <c r="GZ285" s="2" t="s">
        <v>132</v>
      </c>
      <c r="HA285" s="2" t="s">
        <v>142</v>
      </c>
      <c r="HB285" s="2" t="s">
        <v>132</v>
      </c>
      <c r="HC285" s="4"/>
      <c r="HD285" s="8"/>
      <c r="HE285" s="4"/>
      <c r="HF285" s="8"/>
      <c r="HG285" s="7"/>
      <c r="HH285" s="7"/>
      <c r="HI285" s="2" t="s">
        <v>181</v>
      </c>
      <c r="HJ285" s="2" t="s">
        <v>166</v>
      </c>
      <c r="HK285" s="2" t="s">
        <v>132</v>
      </c>
      <c r="HL285" s="2" t="s">
        <v>132</v>
      </c>
      <c r="HM285" s="2" t="s">
        <v>142</v>
      </c>
      <c r="HN285" s="2" t="s">
        <v>132</v>
      </c>
      <c r="HO285" s="4"/>
      <c r="HP285" s="8"/>
      <c r="HQ285" s="4">
        <v>3</v>
      </c>
      <c r="HR285" s="8">
        <v>55.71</v>
      </c>
      <c r="HS285" s="7">
        <v>-1</v>
      </c>
      <c r="HT285" s="7">
        <v>-1</v>
      </c>
      <c r="HU285" s="2" t="s">
        <v>140</v>
      </c>
      <c r="HV285" s="2" t="s">
        <v>166</v>
      </c>
      <c r="HW285" s="2" t="s">
        <v>512</v>
      </c>
      <c r="HX285" s="2" t="s">
        <v>1348</v>
      </c>
      <c r="HY285" s="2" t="s">
        <v>142</v>
      </c>
      <c r="HZ285" s="2" t="s">
        <v>132</v>
      </c>
      <c r="IA285" s="4"/>
      <c r="IB285" s="8"/>
      <c r="IC285" s="4"/>
      <c r="ID285" s="8"/>
      <c r="IE285" s="7"/>
      <c r="IF285" s="7"/>
      <c r="IG285" s="2" t="s">
        <v>140</v>
      </c>
      <c r="IH285" s="2" t="s">
        <v>166</v>
      </c>
      <c r="II285" s="2" t="s">
        <v>3081</v>
      </c>
      <c r="IJ285" s="2" t="s">
        <v>605</v>
      </c>
      <c r="IK285" s="2" t="s">
        <v>142</v>
      </c>
      <c r="IL285" s="2" t="s">
        <v>132</v>
      </c>
      <c r="IM285" s="4"/>
      <c r="IN285" s="8"/>
      <c r="IO285" s="4"/>
      <c r="IP285" s="8"/>
      <c r="IQ285" s="7"/>
      <c r="IR285" s="7"/>
      <c r="IS285" s="2" t="s">
        <v>181</v>
      </c>
      <c r="IT285" s="2" t="s">
        <v>166</v>
      </c>
      <c r="IU285" s="2" t="s">
        <v>132</v>
      </c>
      <c r="IV285" s="2" t="s">
        <v>132</v>
      </c>
      <c r="IW285" s="2" t="s">
        <v>142</v>
      </c>
      <c r="IX285" s="2" t="s">
        <v>132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166</v>
      </c>
      <c r="JG285" s="2" t="s">
        <v>132</v>
      </c>
      <c r="JH285" s="2" t="s">
        <v>132</v>
      </c>
      <c r="JI285" s="2" t="s">
        <v>142</v>
      </c>
      <c r="JJ285" s="2" t="s">
        <v>132</v>
      </c>
      <c r="JK285" s="4"/>
      <c r="JL285" s="8"/>
      <c r="JM285" s="4"/>
      <c r="JN285" s="8"/>
      <c r="JO285" s="7"/>
      <c r="JP285" s="7"/>
      <c r="JQ285" s="2" t="s">
        <v>140</v>
      </c>
      <c r="JR285" s="2" t="s">
        <v>166</v>
      </c>
      <c r="JS285" s="2" t="s">
        <v>1634</v>
      </c>
      <c r="JT285" s="2" t="s">
        <v>132</v>
      </c>
      <c r="JU285" s="2" t="s">
        <v>142</v>
      </c>
      <c r="JV285" s="2" t="s">
        <v>132</v>
      </c>
      <c r="JW285" s="4"/>
      <c r="JX285" s="8"/>
      <c r="JY285" s="4"/>
      <c r="JZ285" s="8"/>
      <c r="KA285" s="7"/>
      <c r="KB285" s="7"/>
      <c r="KC285" s="2" t="s">
        <v>140</v>
      </c>
      <c r="KD285" s="2" t="s">
        <v>166</v>
      </c>
      <c r="KE285" s="2" t="s">
        <v>2066</v>
      </c>
      <c r="KF285" s="2" t="s">
        <v>132</v>
      </c>
      <c r="KG285" s="2" t="s">
        <v>142</v>
      </c>
      <c r="KH285" s="2" t="s">
        <v>132</v>
      </c>
      <c r="KI285" s="4"/>
      <c r="KJ285" s="8"/>
      <c r="KK285" s="4"/>
      <c r="KL285" s="8"/>
      <c r="KM285" s="7"/>
      <c r="KN285" s="7"/>
      <c r="KO285" s="2" t="s">
        <v>181</v>
      </c>
      <c r="KP285" s="2" t="s">
        <v>166</v>
      </c>
      <c r="KQ285" s="2" t="s">
        <v>132</v>
      </c>
      <c r="KR285" s="2" t="s">
        <v>132</v>
      </c>
      <c r="KS285" s="2" t="s">
        <v>142</v>
      </c>
      <c r="KT285" s="2" t="s">
        <v>132</v>
      </c>
      <c r="KU285" s="4"/>
      <c r="KV285" s="8"/>
      <c r="KW285" s="4"/>
      <c r="KX285" s="8"/>
      <c r="KY285" s="7"/>
      <c r="KZ285" s="7"/>
      <c r="LA285" s="2" t="s">
        <v>558</v>
      </c>
      <c r="LB285" s="2" t="s">
        <v>166</v>
      </c>
      <c r="LC285" s="2" t="s">
        <v>304</v>
      </c>
      <c r="LD285" s="2" t="s">
        <v>516</v>
      </c>
      <c r="LE285" s="2" t="s">
        <v>142</v>
      </c>
      <c r="LF285" s="2" t="s">
        <v>132</v>
      </c>
      <c r="LG285" s="4"/>
      <c r="LH285" s="8"/>
      <c r="LI285" s="4"/>
      <c r="LJ285" s="8"/>
      <c r="LK285" s="7"/>
      <c r="LL285" s="7"/>
      <c r="LM285" s="2" t="s">
        <v>178</v>
      </c>
      <c r="LN285" s="2" t="s">
        <v>166</v>
      </c>
      <c r="LO285" s="2" t="s">
        <v>132</v>
      </c>
      <c r="LP285" s="2" t="s">
        <v>132</v>
      </c>
      <c r="LQ285" s="2" t="s">
        <v>142</v>
      </c>
      <c r="LR285" s="2" t="s">
        <v>132</v>
      </c>
      <c r="LS285" s="4"/>
      <c r="LT285" s="8"/>
      <c r="LU285" s="4"/>
      <c r="LV285" s="8"/>
      <c r="LW285" s="7"/>
      <c r="LX285" s="7"/>
      <c r="LY285" s="2" t="s">
        <v>132</v>
      </c>
      <c r="LZ285" s="2" t="s">
        <v>132</v>
      </c>
      <c r="MA285" s="2" t="s">
        <v>132</v>
      </c>
      <c r="MB285" s="2" t="s">
        <v>132</v>
      </c>
      <c r="MC285" s="2" t="s">
        <v>132</v>
      </c>
      <c r="MD285" s="2" t="s">
        <v>132</v>
      </c>
      <c r="ME285" s="4"/>
      <c r="MF285" s="8"/>
      <c r="MG285" s="4"/>
      <c r="MH285" s="8"/>
      <c r="MI285" s="7"/>
      <c r="MJ285" s="7"/>
      <c r="MK285" s="2" t="s">
        <v>181</v>
      </c>
      <c r="ML285" s="2" t="s">
        <v>166</v>
      </c>
      <c r="MM285" s="2" t="s">
        <v>132</v>
      </c>
      <c r="MN285" s="2" t="s">
        <v>132</v>
      </c>
      <c r="MO285" s="2" t="s">
        <v>142</v>
      </c>
      <c r="MP285" s="2" t="s">
        <v>132</v>
      </c>
      <c r="MQ285" s="4"/>
      <c r="MR285" s="8"/>
      <c r="MS285" s="4"/>
      <c r="MT285" s="8"/>
      <c r="MU285" s="7"/>
      <c r="MV285" s="7"/>
      <c r="MW285" s="2" t="s">
        <v>132</v>
      </c>
      <c r="MX285" s="2" t="s">
        <v>132</v>
      </c>
      <c r="MY285" s="2" t="s">
        <v>132</v>
      </c>
      <c r="MZ285" s="2" t="s">
        <v>132</v>
      </c>
      <c r="NA285" s="2" t="s">
        <v>132</v>
      </c>
      <c r="NB285" s="2" t="s">
        <v>132</v>
      </c>
      <c r="NC285" s="4"/>
      <c r="ND285" s="8"/>
      <c r="NE285" s="4"/>
      <c r="NF285" s="8"/>
      <c r="NG285" s="7"/>
      <c r="NH285" s="7"/>
      <c r="NI285" s="2" t="s">
        <v>132</v>
      </c>
      <c r="NJ285" s="2" t="s">
        <v>132</v>
      </c>
      <c r="NK285" s="2" t="s">
        <v>132</v>
      </c>
      <c r="NL285" s="2" t="s">
        <v>132</v>
      </c>
      <c r="NM285" s="2" t="s">
        <v>132</v>
      </c>
      <c r="NN285" s="2" t="s">
        <v>132</v>
      </c>
      <c r="NO285" s="4"/>
      <c r="NP285" s="8"/>
      <c r="NQ285" s="4"/>
      <c r="NR285" s="8"/>
      <c r="NS285" s="7"/>
      <c r="NT285" s="7"/>
      <c r="NU285" s="2" t="s">
        <v>178</v>
      </c>
      <c r="NV285" s="2" t="s">
        <v>166</v>
      </c>
      <c r="NW285" s="2" t="s">
        <v>132</v>
      </c>
      <c r="NX285" s="2" t="s">
        <v>132</v>
      </c>
      <c r="NY285" s="2" t="s">
        <v>142</v>
      </c>
      <c r="NZ285" s="2" t="s">
        <v>132</v>
      </c>
      <c r="OA285" s="4"/>
      <c r="OB285" s="8"/>
      <c r="OC285" s="4"/>
      <c r="OD285" s="8"/>
      <c r="OE285" s="7"/>
      <c r="OF285" s="7"/>
      <c r="OG285" s="2" t="s">
        <v>132</v>
      </c>
      <c r="OH285" s="2" t="s">
        <v>132</v>
      </c>
      <c r="OI285" s="2" t="s">
        <v>132</v>
      </c>
      <c r="OJ285" s="2" t="s">
        <v>132</v>
      </c>
      <c r="OK285" s="2" t="s">
        <v>132</v>
      </c>
      <c r="OL285" s="2" t="s">
        <v>132</v>
      </c>
      <c r="OM285" s="4"/>
      <c r="ON285" s="8"/>
      <c r="OO285" s="4"/>
      <c r="OP285" s="8"/>
      <c r="OQ285" s="7"/>
      <c r="OR285" s="7"/>
      <c r="OS285" s="2" t="s">
        <v>181</v>
      </c>
      <c r="OT285" s="2" t="s">
        <v>166</v>
      </c>
      <c r="OU285" s="2" t="s">
        <v>132</v>
      </c>
      <c r="OV285" s="2" t="s">
        <v>132</v>
      </c>
      <c r="OW285" s="2" t="s">
        <v>142</v>
      </c>
      <c r="OX285" s="2" t="s">
        <v>132</v>
      </c>
      <c r="OY285" s="4"/>
      <c r="OZ285" s="8"/>
      <c r="PA285" s="4"/>
      <c r="PB285" s="8"/>
      <c r="PC285" s="7"/>
      <c r="PD285" s="7"/>
      <c r="PE285" s="2" t="s">
        <v>178</v>
      </c>
      <c r="PF285" s="2" t="s">
        <v>166</v>
      </c>
      <c r="PG285" s="2" t="s">
        <v>132</v>
      </c>
      <c r="PH285" s="2" t="s">
        <v>132</v>
      </c>
      <c r="PI285" s="2" t="s">
        <v>142</v>
      </c>
      <c r="PJ285" s="2" t="s">
        <v>132</v>
      </c>
      <c r="PK285" s="4"/>
      <c r="PL285" s="8"/>
      <c r="PM285" s="4"/>
      <c r="PN285" s="8"/>
      <c r="PO285" s="7"/>
      <c r="PP285" s="7"/>
      <c r="PQ285" s="2" t="s">
        <v>178</v>
      </c>
      <c r="PR285" s="2" t="s">
        <v>166</v>
      </c>
      <c r="PS285" s="2" t="s">
        <v>132</v>
      </c>
      <c r="PT285" s="2" t="s">
        <v>132</v>
      </c>
      <c r="PU285" s="2" t="s">
        <v>142</v>
      </c>
      <c r="PV285" s="2" t="s">
        <v>132</v>
      </c>
      <c r="PW285" s="4"/>
      <c r="PX285" s="8"/>
      <c r="PY285" s="4"/>
      <c r="PZ285" s="8"/>
      <c r="QA285" s="7"/>
      <c r="QB285" s="7"/>
      <c r="QC285" s="2" t="s">
        <v>132</v>
      </c>
      <c r="QD285" s="2" t="s">
        <v>132</v>
      </c>
      <c r="QE285" s="2" t="s">
        <v>132</v>
      </c>
      <c r="QF285" s="2" t="s">
        <v>132</v>
      </c>
      <c r="QG285" s="2" t="s">
        <v>132</v>
      </c>
      <c r="QH285" s="2" t="s">
        <v>132</v>
      </c>
      <c r="QI285" s="4"/>
      <c r="QJ285" s="8"/>
      <c r="QK285" s="4"/>
      <c r="QL285" s="8"/>
      <c r="QM285" s="7"/>
      <c r="QN285" s="7"/>
      <c r="QO285" s="2" t="s">
        <v>132</v>
      </c>
      <c r="QP285" s="2" t="s">
        <v>132</v>
      </c>
      <c r="QQ285" s="2" t="s">
        <v>132</v>
      </c>
      <c r="QR285" s="2" t="s">
        <v>132</v>
      </c>
      <c r="QS285" s="2" t="s">
        <v>132</v>
      </c>
      <c r="QT285" s="2" t="s">
        <v>132</v>
      </c>
      <c r="QU285" s="4"/>
      <c r="QV285" s="8"/>
      <c r="QW285" s="4"/>
      <c r="QX285" s="8"/>
      <c r="QY285" s="7"/>
      <c r="QZ285" s="7"/>
      <c r="RA285" s="2" t="s">
        <v>140</v>
      </c>
      <c r="RB285" s="2" t="s">
        <v>166</v>
      </c>
      <c r="RC285" s="2" t="s">
        <v>146</v>
      </c>
      <c r="RD285" s="2" t="s">
        <v>560</v>
      </c>
      <c r="RE285" s="2" t="s">
        <v>142</v>
      </c>
      <c r="RF285" s="2" t="s">
        <v>132</v>
      </c>
      <c r="RG285" s="4"/>
      <c r="RH285" s="8"/>
      <c r="RI285" s="4"/>
      <c r="RJ285" s="8"/>
      <c r="RK285" s="7"/>
      <c r="RL285" s="7"/>
      <c r="RM285" s="2" t="s">
        <v>181</v>
      </c>
      <c r="RN285" s="2" t="s">
        <v>166</v>
      </c>
      <c r="RO285" s="2" t="s">
        <v>132</v>
      </c>
      <c r="RP285" s="2" t="s">
        <v>132</v>
      </c>
      <c r="RQ285" s="2" t="s">
        <v>142</v>
      </c>
      <c r="RR285" s="2" t="s">
        <v>132</v>
      </c>
    </row>
    <row r="286">
      <c r="A286" s="2" t="s">
        <v>3320</v>
      </c>
      <c r="B286" s="2" t="s">
        <v>121</v>
      </c>
      <c r="C286" s="2" t="s">
        <v>3052</v>
      </c>
      <c r="D286" s="2" t="s">
        <v>2442</v>
      </c>
      <c r="E286" s="2" t="s">
        <v>124</v>
      </c>
      <c r="F286" s="2" t="s">
        <v>3321</v>
      </c>
      <c r="G286" s="2" t="s">
        <v>3321</v>
      </c>
      <c r="H286" s="2" t="s">
        <v>3321</v>
      </c>
      <c r="I286" s="2" t="s">
        <v>3322</v>
      </c>
      <c r="J286" s="2" t="s">
        <v>127</v>
      </c>
      <c r="K286" s="2" t="s">
        <v>555</v>
      </c>
      <c r="L286" s="3">
        <v>25.71</v>
      </c>
      <c r="M286" s="3">
        <v>27</v>
      </c>
      <c r="N286" s="3">
        <v>59.99</v>
      </c>
      <c r="O286" s="2" t="s">
        <v>129</v>
      </c>
      <c r="P286" s="2" t="s">
        <v>1094</v>
      </c>
      <c r="Q286" s="2" t="s">
        <v>131</v>
      </c>
      <c r="R286" s="2" t="s">
        <v>132</v>
      </c>
      <c r="S286" s="2" t="s">
        <v>132</v>
      </c>
      <c r="T286" s="2" t="s">
        <v>132</v>
      </c>
      <c r="U286" s="2" t="s">
        <v>315</v>
      </c>
      <c r="V286" s="2" t="s">
        <v>3291</v>
      </c>
      <c r="W286" s="2" t="s">
        <v>3178</v>
      </c>
      <c r="X286" s="2" t="s">
        <v>1009</v>
      </c>
      <c r="Y286" s="2" t="s">
        <v>3292</v>
      </c>
      <c r="Z286" s="4">
        <v>72</v>
      </c>
      <c r="AA286" s="4">
        <f>=ROUNDDOWN(72,0)</f>
      </c>
      <c r="AB286" s="5">
        <v>1</v>
      </c>
      <c r="AC286" s="2" t="s">
        <v>132</v>
      </c>
      <c r="AD286" s="4"/>
      <c r="AE286" s="4"/>
      <c r="AF286" s="6">
        <v>63</v>
      </c>
      <c r="AG286" s="6"/>
      <c r="AH286" s="7"/>
      <c r="AI286" s="4"/>
      <c r="AJ286" s="4">
        <f>=ROUNDDOWN({0},0)</f>
      </c>
      <c r="AK286" s="5"/>
      <c r="AL286" s="2" t="s">
        <v>132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/>
      <c r="BK286" s="8"/>
      <c r="BL286" s="2" t="s">
        <v>132</v>
      </c>
      <c r="BM286" s="7"/>
      <c r="BN286" s="7"/>
      <c r="BO286" s="4"/>
      <c r="BP286" s="8"/>
      <c r="BQ286" s="4"/>
      <c r="BR286" s="8"/>
      <c r="BS286" s="7"/>
      <c r="BT286" s="7"/>
      <c r="BU286" s="2" t="s">
        <v>140</v>
      </c>
      <c r="BV286" s="2" t="s">
        <v>129</v>
      </c>
      <c r="BW286" s="2" t="s">
        <v>132</v>
      </c>
      <c r="BX286" s="2" t="s">
        <v>3179</v>
      </c>
      <c r="BY286" s="2" t="s">
        <v>142</v>
      </c>
      <c r="BZ286" s="2" t="s">
        <v>132</v>
      </c>
      <c r="CA286" s="4"/>
      <c r="CB286" s="8"/>
      <c r="CC286" s="4"/>
      <c r="CD286" s="8"/>
      <c r="CE286" s="7"/>
      <c r="CF286" s="7"/>
      <c r="CG286" s="2" t="s">
        <v>140</v>
      </c>
      <c r="CH286" s="2" t="s">
        <v>129</v>
      </c>
      <c r="CI286" s="2" t="s">
        <v>3293</v>
      </c>
      <c r="CJ286" s="2" t="s">
        <v>132</v>
      </c>
      <c r="CK286" s="2" t="s">
        <v>142</v>
      </c>
      <c r="CL286" s="2" t="s">
        <v>132</v>
      </c>
      <c r="CM286" s="4"/>
      <c r="CN286" s="8"/>
      <c r="CO286" s="4"/>
      <c r="CP286" s="8"/>
      <c r="CQ286" s="7"/>
      <c r="CR286" s="7"/>
      <c r="CS286" s="2" t="s">
        <v>140</v>
      </c>
      <c r="CT286" s="2" t="s">
        <v>129</v>
      </c>
      <c r="CU286" s="2" t="s">
        <v>1389</v>
      </c>
      <c r="CV286" s="2" t="s">
        <v>2283</v>
      </c>
      <c r="CW286" s="2" t="s">
        <v>142</v>
      </c>
      <c r="CX286" s="2" t="s">
        <v>132</v>
      </c>
      <c r="CY286" s="4"/>
      <c r="CZ286" s="8"/>
      <c r="DA286" s="4"/>
      <c r="DB286" s="8"/>
      <c r="DC286" s="7"/>
      <c r="DD286" s="7"/>
      <c r="DE286" s="2" t="s">
        <v>140</v>
      </c>
      <c r="DF286" s="2" t="s">
        <v>129</v>
      </c>
      <c r="DG286" s="2" t="s">
        <v>1892</v>
      </c>
      <c r="DH286" s="2" t="s">
        <v>2478</v>
      </c>
      <c r="DI286" s="2" t="s">
        <v>142</v>
      </c>
      <c r="DJ286" s="2" t="s">
        <v>132</v>
      </c>
      <c r="DK286" s="4"/>
      <c r="DL286" s="8"/>
      <c r="DM286" s="4"/>
      <c r="DN286" s="8"/>
      <c r="DO286" s="7"/>
      <c r="DP286" s="7"/>
      <c r="DQ286" s="2" t="s">
        <v>140</v>
      </c>
      <c r="DR286" s="2" t="s">
        <v>129</v>
      </c>
      <c r="DS286" s="2" t="s">
        <v>216</v>
      </c>
      <c r="DT286" s="2" t="s">
        <v>578</v>
      </c>
      <c r="DU286" s="2" t="s">
        <v>142</v>
      </c>
      <c r="DV286" s="2" t="s">
        <v>132</v>
      </c>
      <c r="DW286" s="4"/>
      <c r="DX286" s="8"/>
      <c r="DY286" s="4"/>
      <c r="DZ286" s="8"/>
      <c r="EA286" s="7"/>
      <c r="EB286" s="7"/>
      <c r="EC286" s="2" t="s">
        <v>140</v>
      </c>
      <c r="ED286" s="2" t="s">
        <v>129</v>
      </c>
      <c r="EE286" s="2" t="s">
        <v>3294</v>
      </c>
      <c r="EF286" s="2" t="s">
        <v>132</v>
      </c>
      <c r="EG286" s="2" t="s">
        <v>142</v>
      </c>
      <c r="EH286" s="2" t="s">
        <v>132</v>
      </c>
      <c r="EI286" s="4"/>
      <c r="EJ286" s="8"/>
      <c r="EK286" s="4"/>
      <c r="EL286" s="8"/>
      <c r="EM286" s="7"/>
      <c r="EN286" s="7"/>
      <c r="EO286" s="2" t="s">
        <v>140</v>
      </c>
      <c r="EP286" s="2" t="s">
        <v>129</v>
      </c>
      <c r="EQ286" s="2" t="s">
        <v>1100</v>
      </c>
      <c r="ER286" s="2" t="s">
        <v>2079</v>
      </c>
      <c r="ES286" s="2" t="s">
        <v>142</v>
      </c>
      <c r="ET286" s="2" t="s">
        <v>132</v>
      </c>
      <c r="EU286" s="4"/>
      <c r="EV286" s="8"/>
      <c r="EW286" s="4"/>
      <c r="EX286" s="8"/>
      <c r="EY286" s="7"/>
      <c r="EZ286" s="7"/>
      <c r="FA286" s="2" t="s">
        <v>159</v>
      </c>
      <c r="FB286" s="2" t="s">
        <v>129</v>
      </c>
      <c r="FC286" s="2" t="s">
        <v>132</v>
      </c>
      <c r="FD286" s="2" t="s">
        <v>132</v>
      </c>
      <c r="FE286" s="2" t="s">
        <v>142</v>
      </c>
      <c r="FF286" s="2" t="s">
        <v>132</v>
      </c>
      <c r="FG286" s="4"/>
      <c r="FH286" s="8"/>
      <c r="FI286" s="4"/>
      <c r="FJ286" s="8"/>
      <c r="FK286" s="7"/>
      <c r="FL286" s="7"/>
      <c r="FM286" s="2" t="s">
        <v>182</v>
      </c>
      <c r="FN286" s="2" t="s">
        <v>129</v>
      </c>
      <c r="FO286" s="2" t="s">
        <v>132</v>
      </c>
      <c r="FP286" s="2" t="s">
        <v>132</v>
      </c>
      <c r="FQ286" s="2" t="s">
        <v>142</v>
      </c>
      <c r="FR286" s="2" t="s">
        <v>132</v>
      </c>
      <c r="FS286" s="4"/>
      <c r="FT286" s="8"/>
      <c r="FU286" s="4"/>
      <c r="FV286" s="8"/>
      <c r="FW286" s="7"/>
      <c r="FX286" s="7"/>
      <c r="FY286" s="2" t="s">
        <v>181</v>
      </c>
      <c r="FZ286" s="2" t="s">
        <v>129</v>
      </c>
      <c r="GA286" s="2" t="s">
        <v>132</v>
      </c>
      <c r="GB286" s="2" t="s">
        <v>132</v>
      </c>
      <c r="GC286" s="2" t="s">
        <v>142</v>
      </c>
      <c r="GD286" s="2" t="s">
        <v>132</v>
      </c>
      <c r="GE286" s="4"/>
      <c r="GF286" s="8"/>
      <c r="GG286" s="4"/>
      <c r="GH286" s="8"/>
      <c r="GI286" s="7"/>
      <c r="GJ286" s="7"/>
      <c r="GK286" s="2" t="s">
        <v>159</v>
      </c>
      <c r="GL286" s="2" t="s">
        <v>129</v>
      </c>
      <c r="GM286" s="2" t="s">
        <v>132</v>
      </c>
      <c r="GN286" s="2" t="s">
        <v>132</v>
      </c>
      <c r="GO286" s="2" t="s">
        <v>142</v>
      </c>
      <c r="GP286" s="2" t="s">
        <v>132</v>
      </c>
      <c r="GQ286" s="4"/>
      <c r="GR286" s="8"/>
      <c r="GS286" s="4"/>
      <c r="GT286" s="8"/>
      <c r="GU286" s="7"/>
      <c r="GV286" s="7"/>
      <c r="GW286" s="2" t="s">
        <v>178</v>
      </c>
      <c r="GX286" s="2" t="s">
        <v>129</v>
      </c>
      <c r="GY286" s="2" t="s">
        <v>132</v>
      </c>
      <c r="GZ286" s="2" t="s">
        <v>132</v>
      </c>
      <c r="HA286" s="2" t="s">
        <v>142</v>
      </c>
      <c r="HB286" s="2" t="s">
        <v>132</v>
      </c>
      <c r="HC286" s="4"/>
      <c r="HD286" s="8"/>
      <c r="HE286" s="4"/>
      <c r="HF286" s="8"/>
      <c r="HG286" s="7"/>
      <c r="HH286" s="7"/>
      <c r="HI286" s="2" t="s">
        <v>181</v>
      </c>
      <c r="HJ286" s="2" t="s">
        <v>129</v>
      </c>
      <c r="HK286" s="2" t="s">
        <v>132</v>
      </c>
      <c r="HL286" s="2" t="s">
        <v>132</v>
      </c>
      <c r="HM286" s="2" t="s">
        <v>142</v>
      </c>
      <c r="HN286" s="2" t="s">
        <v>132</v>
      </c>
      <c r="HO286" s="4"/>
      <c r="HP286" s="8"/>
      <c r="HQ286" s="4"/>
      <c r="HR286" s="8"/>
      <c r="HS286" s="7"/>
      <c r="HT286" s="7"/>
      <c r="HU286" s="2" t="s">
        <v>165</v>
      </c>
      <c r="HV286" s="2" t="s">
        <v>129</v>
      </c>
      <c r="HW286" s="2" t="s">
        <v>132</v>
      </c>
      <c r="HX286" s="2" t="s">
        <v>132</v>
      </c>
      <c r="HY286" s="2" t="s">
        <v>142</v>
      </c>
      <c r="HZ286" s="2" t="s">
        <v>132</v>
      </c>
      <c r="IA286" s="4"/>
      <c r="IB286" s="8"/>
      <c r="IC286" s="4"/>
      <c r="ID286" s="8"/>
      <c r="IE286" s="7"/>
      <c r="IF286" s="7"/>
      <c r="IG286" s="2" t="s">
        <v>181</v>
      </c>
      <c r="IH286" s="2" t="s">
        <v>129</v>
      </c>
      <c r="II286" s="2" t="s">
        <v>132</v>
      </c>
      <c r="IJ286" s="2" t="s">
        <v>132</v>
      </c>
      <c r="IK286" s="2" t="s">
        <v>142</v>
      </c>
      <c r="IL286" s="2" t="s">
        <v>132</v>
      </c>
      <c r="IM286" s="4"/>
      <c r="IN286" s="8"/>
      <c r="IO286" s="4"/>
      <c r="IP286" s="8"/>
      <c r="IQ286" s="7"/>
      <c r="IR286" s="7"/>
      <c r="IS286" s="2" t="s">
        <v>140</v>
      </c>
      <c r="IT286" s="2" t="s">
        <v>129</v>
      </c>
      <c r="IU286" s="2" t="s">
        <v>3242</v>
      </c>
      <c r="IV286" s="2" t="s">
        <v>3323</v>
      </c>
      <c r="IW286" s="2" t="s">
        <v>142</v>
      </c>
      <c r="IX286" s="2" t="s">
        <v>132</v>
      </c>
      <c r="IY286" s="4"/>
      <c r="IZ286" s="8"/>
      <c r="JA286" s="4"/>
      <c r="JB286" s="8"/>
      <c r="JC286" s="7"/>
      <c r="JD286" s="7"/>
      <c r="JE286" s="2" t="s">
        <v>159</v>
      </c>
      <c r="JF286" s="2" t="s">
        <v>129</v>
      </c>
      <c r="JG286" s="2" t="s">
        <v>132</v>
      </c>
      <c r="JH286" s="2" t="s">
        <v>132</v>
      </c>
      <c r="JI286" s="2" t="s">
        <v>142</v>
      </c>
      <c r="JJ286" s="2" t="s">
        <v>132</v>
      </c>
      <c r="JK286" s="4"/>
      <c r="JL286" s="8"/>
      <c r="JM286" s="4"/>
      <c r="JN286" s="8"/>
      <c r="JO286" s="7"/>
      <c r="JP286" s="7"/>
      <c r="JQ286" s="2" t="s">
        <v>159</v>
      </c>
      <c r="JR286" s="2" t="s">
        <v>129</v>
      </c>
      <c r="JS286" s="2" t="s">
        <v>132</v>
      </c>
      <c r="JT286" s="2" t="s">
        <v>132</v>
      </c>
      <c r="JU286" s="2" t="s">
        <v>142</v>
      </c>
      <c r="JV286" s="2" t="s">
        <v>132</v>
      </c>
      <c r="JW286" s="4"/>
      <c r="JX286" s="8"/>
      <c r="JY286" s="4"/>
      <c r="JZ286" s="8"/>
      <c r="KA286" s="7"/>
      <c r="KB286" s="7"/>
      <c r="KC286" s="2" t="s">
        <v>140</v>
      </c>
      <c r="KD286" s="2" t="s">
        <v>129</v>
      </c>
      <c r="KE286" s="2" t="s">
        <v>1389</v>
      </c>
      <c r="KF286" s="2" t="s">
        <v>132</v>
      </c>
      <c r="KG286" s="2" t="s">
        <v>142</v>
      </c>
      <c r="KH286" s="2" t="s">
        <v>132</v>
      </c>
      <c r="KI286" s="4"/>
      <c r="KJ286" s="8"/>
      <c r="KK286" s="4"/>
      <c r="KL286" s="8"/>
      <c r="KM286" s="7"/>
      <c r="KN286" s="7"/>
      <c r="KO286" s="2" t="s">
        <v>181</v>
      </c>
      <c r="KP286" s="2" t="s">
        <v>129</v>
      </c>
      <c r="KQ286" s="2" t="s">
        <v>132</v>
      </c>
      <c r="KR286" s="2" t="s">
        <v>132</v>
      </c>
      <c r="KS286" s="2" t="s">
        <v>142</v>
      </c>
      <c r="KT286" s="2" t="s">
        <v>132</v>
      </c>
      <c r="KU286" s="4"/>
      <c r="KV286" s="8"/>
      <c r="KW286" s="4"/>
      <c r="KX286" s="8"/>
      <c r="KY286" s="7"/>
      <c r="KZ286" s="7"/>
      <c r="LA286" s="2" t="s">
        <v>132</v>
      </c>
      <c r="LB286" s="2" t="s">
        <v>132</v>
      </c>
      <c r="LC286" s="2" t="s">
        <v>132</v>
      </c>
      <c r="LD286" s="2" t="s">
        <v>132</v>
      </c>
      <c r="LE286" s="2" t="s">
        <v>132</v>
      </c>
      <c r="LF286" s="2" t="s">
        <v>132</v>
      </c>
      <c r="LG286" s="4"/>
      <c r="LH286" s="8"/>
      <c r="LI286" s="4"/>
      <c r="LJ286" s="8"/>
      <c r="LK286" s="7"/>
      <c r="LL286" s="7"/>
      <c r="LM286" s="2" t="s">
        <v>178</v>
      </c>
      <c r="LN286" s="2" t="s">
        <v>129</v>
      </c>
      <c r="LO286" s="2" t="s">
        <v>132</v>
      </c>
      <c r="LP286" s="2" t="s">
        <v>132</v>
      </c>
      <c r="LQ286" s="2" t="s">
        <v>142</v>
      </c>
      <c r="LR286" s="2" t="s">
        <v>132</v>
      </c>
      <c r="LS286" s="4"/>
      <c r="LT286" s="8"/>
      <c r="LU286" s="4"/>
      <c r="LV286" s="8"/>
      <c r="LW286" s="7"/>
      <c r="LX286" s="7"/>
      <c r="LY286" s="2" t="s">
        <v>181</v>
      </c>
      <c r="LZ286" s="2" t="s">
        <v>166</v>
      </c>
      <c r="MA286" s="2" t="s">
        <v>132</v>
      </c>
      <c r="MB286" s="2" t="s">
        <v>132</v>
      </c>
      <c r="MC286" s="2" t="s">
        <v>142</v>
      </c>
      <c r="MD286" s="2" t="s">
        <v>132</v>
      </c>
      <c r="ME286" s="4"/>
      <c r="MF286" s="8"/>
      <c r="MG286" s="4"/>
      <c r="MH286" s="8"/>
      <c r="MI286" s="7"/>
      <c r="MJ286" s="7"/>
      <c r="MK286" s="2" t="s">
        <v>181</v>
      </c>
      <c r="ML286" s="2" t="s">
        <v>129</v>
      </c>
      <c r="MM286" s="2" t="s">
        <v>132</v>
      </c>
      <c r="MN286" s="2" t="s">
        <v>132</v>
      </c>
      <c r="MO286" s="2" t="s">
        <v>142</v>
      </c>
      <c r="MP286" s="2" t="s">
        <v>132</v>
      </c>
      <c r="MQ286" s="4"/>
      <c r="MR286" s="8"/>
      <c r="MS286" s="4"/>
      <c r="MT286" s="8"/>
      <c r="MU286" s="7"/>
      <c r="MV286" s="7"/>
      <c r="MW286" s="2" t="s">
        <v>140</v>
      </c>
      <c r="MX286" s="2" t="s">
        <v>129</v>
      </c>
      <c r="MY286" s="2" t="s">
        <v>1389</v>
      </c>
      <c r="MZ286" s="2" t="s">
        <v>132</v>
      </c>
      <c r="NA286" s="2" t="s">
        <v>142</v>
      </c>
      <c r="NB286" s="2" t="s">
        <v>132</v>
      </c>
      <c r="NC286" s="4"/>
      <c r="ND286" s="8"/>
      <c r="NE286" s="4"/>
      <c r="NF286" s="8"/>
      <c r="NG286" s="7"/>
      <c r="NH286" s="7"/>
      <c r="NI286" s="2" t="s">
        <v>178</v>
      </c>
      <c r="NJ286" s="2" t="s">
        <v>129</v>
      </c>
      <c r="NK286" s="2" t="s">
        <v>132</v>
      </c>
      <c r="NL286" s="2" t="s">
        <v>132</v>
      </c>
      <c r="NM286" s="2" t="s">
        <v>142</v>
      </c>
      <c r="NN286" s="2" t="s">
        <v>132</v>
      </c>
      <c r="NO286" s="4"/>
      <c r="NP286" s="8"/>
      <c r="NQ286" s="4"/>
      <c r="NR286" s="8"/>
      <c r="NS286" s="7"/>
      <c r="NT286" s="7"/>
      <c r="NU286" s="2" t="s">
        <v>178</v>
      </c>
      <c r="NV286" s="2" t="s">
        <v>129</v>
      </c>
      <c r="NW286" s="2" t="s">
        <v>132</v>
      </c>
      <c r="NX286" s="2" t="s">
        <v>132</v>
      </c>
      <c r="NY286" s="2" t="s">
        <v>142</v>
      </c>
      <c r="NZ286" s="2" t="s">
        <v>132</v>
      </c>
      <c r="OA286" s="4"/>
      <c r="OB286" s="8"/>
      <c r="OC286" s="4"/>
      <c r="OD286" s="8"/>
      <c r="OE286" s="7"/>
      <c r="OF286" s="7"/>
      <c r="OG286" s="2" t="s">
        <v>178</v>
      </c>
      <c r="OH286" s="2" t="s">
        <v>129</v>
      </c>
      <c r="OI286" s="2" t="s">
        <v>132</v>
      </c>
      <c r="OJ286" s="2" t="s">
        <v>132</v>
      </c>
      <c r="OK286" s="2" t="s">
        <v>142</v>
      </c>
      <c r="OL286" s="2" t="s">
        <v>132</v>
      </c>
      <c r="OM286" s="4"/>
      <c r="ON286" s="8"/>
      <c r="OO286" s="4"/>
      <c r="OP286" s="8"/>
      <c r="OQ286" s="7"/>
      <c r="OR286" s="7"/>
      <c r="OS286" s="2" t="s">
        <v>132</v>
      </c>
      <c r="OT286" s="2" t="s">
        <v>132</v>
      </c>
      <c r="OU286" s="2" t="s">
        <v>132</v>
      </c>
      <c r="OV286" s="2" t="s">
        <v>132</v>
      </c>
      <c r="OW286" s="2" t="s">
        <v>132</v>
      </c>
      <c r="OX286" s="2" t="s">
        <v>132</v>
      </c>
      <c r="OY286" s="4"/>
      <c r="OZ286" s="8"/>
      <c r="PA286" s="4"/>
      <c r="PB286" s="8"/>
      <c r="PC286" s="7"/>
      <c r="PD286" s="7"/>
      <c r="PE286" s="2" t="s">
        <v>178</v>
      </c>
      <c r="PF286" s="2" t="s">
        <v>129</v>
      </c>
      <c r="PG286" s="2" t="s">
        <v>132</v>
      </c>
      <c r="PH286" s="2" t="s">
        <v>132</v>
      </c>
      <c r="PI286" s="2" t="s">
        <v>142</v>
      </c>
      <c r="PJ286" s="2" t="s">
        <v>132</v>
      </c>
      <c r="PK286" s="4"/>
      <c r="PL286" s="8"/>
      <c r="PM286" s="4"/>
      <c r="PN286" s="8"/>
      <c r="PO286" s="7"/>
      <c r="PP286" s="7"/>
      <c r="PQ286" s="2" t="s">
        <v>178</v>
      </c>
      <c r="PR286" s="2" t="s">
        <v>129</v>
      </c>
      <c r="PS286" s="2" t="s">
        <v>132</v>
      </c>
      <c r="PT286" s="2" t="s">
        <v>132</v>
      </c>
      <c r="PU286" s="2" t="s">
        <v>142</v>
      </c>
      <c r="PV286" s="2" t="s">
        <v>132</v>
      </c>
      <c r="PW286" s="4"/>
      <c r="PX286" s="8"/>
      <c r="PY286" s="4"/>
      <c r="PZ286" s="8"/>
      <c r="QA286" s="7"/>
      <c r="QB286" s="7"/>
      <c r="QC286" s="2" t="s">
        <v>178</v>
      </c>
      <c r="QD286" s="2" t="s">
        <v>129</v>
      </c>
      <c r="QE286" s="2" t="s">
        <v>132</v>
      </c>
      <c r="QF286" s="2" t="s">
        <v>132</v>
      </c>
      <c r="QG286" s="2" t="s">
        <v>142</v>
      </c>
      <c r="QH286" s="2" t="s">
        <v>132</v>
      </c>
      <c r="QI286" s="4"/>
      <c r="QJ286" s="8"/>
      <c r="QK286" s="4"/>
      <c r="QL286" s="8"/>
      <c r="QM286" s="7"/>
      <c r="QN286" s="7"/>
      <c r="QO286" s="2" t="s">
        <v>178</v>
      </c>
      <c r="QP286" s="2" t="s">
        <v>129</v>
      </c>
      <c r="QQ286" s="2" t="s">
        <v>132</v>
      </c>
      <c r="QR286" s="2" t="s">
        <v>132</v>
      </c>
      <c r="QS286" s="2" t="s">
        <v>142</v>
      </c>
      <c r="QT286" s="2" t="s">
        <v>132</v>
      </c>
      <c r="QU286" s="4"/>
      <c r="QV286" s="8"/>
      <c r="QW286" s="4"/>
      <c r="QX286" s="8"/>
      <c r="QY286" s="7"/>
      <c r="QZ286" s="7"/>
      <c r="RA286" s="2" t="s">
        <v>132</v>
      </c>
      <c r="RB286" s="2" t="s">
        <v>132</v>
      </c>
      <c r="RC286" s="2" t="s">
        <v>132</v>
      </c>
      <c r="RD286" s="2" t="s">
        <v>132</v>
      </c>
      <c r="RE286" s="2" t="s">
        <v>132</v>
      </c>
      <c r="RF286" s="2" t="s">
        <v>132</v>
      </c>
      <c r="RG286" s="4"/>
      <c r="RH286" s="8"/>
      <c r="RI286" s="4"/>
      <c r="RJ286" s="8"/>
      <c r="RK286" s="7"/>
      <c r="RL286" s="7"/>
      <c r="RM286" s="2" t="s">
        <v>181</v>
      </c>
      <c r="RN286" s="2" t="s">
        <v>129</v>
      </c>
      <c r="RO286" s="2" t="s">
        <v>132</v>
      </c>
      <c r="RP286" s="2" t="s">
        <v>132</v>
      </c>
      <c r="RQ286" s="2" t="s">
        <v>142</v>
      </c>
      <c r="RR286" s="2" t="s">
        <v>132</v>
      </c>
    </row>
    <row r="287">
      <c r="A287" s="2" t="s">
        <v>3324</v>
      </c>
      <c r="B287" s="2" t="s">
        <v>121</v>
      </c>
      <c r="C287" s="2" t="s">
        <v>3052</v>
      </c>
      <c r="D287" s="2" t="s">
        <v>2442</v>
      </c>
      <c r="E287" s="2" t="s">
        <v>124</v>
      </c>
      <c r="F287" s="2" t="s">
        <v>3325</v>
      </c>
      <c r="G287" s="2" t="s">
        <v>3325</v>
      </c>
      <c r="H287" s="2" t="s">
        <v>3325</v>
      </c>
      <c r="I287" s="2" t="s">
        <v>3326</v>
      </c>
      <c r="J287" s="2" t="s">
        <v>127</v>
      </c>
      <c r="K287" s="2" t="s">
        <v>281</v>
      </c>
      <c r="L287" s="3">
        <v>38.09</v>
      </c>
      <c r="M287" s="3">
        <v>39.99</v>
      </c>
      <c r="N287" s="3">
        <v>79.99</v>
      </c>
      <c r="O287" s="2" t="s">
        <v>129</v>
      </c>
      <c r="P287" s="2" t="s">
        <v>1094</v>
      </c>
      <c r="Q287" s="2" t="s">
        <v>131</v>
      </c>
      <c r="R287" s="2" t="s">
        <v>132</v>
      </c>
      <c r="S287" s="2" t="s">
        <v>132</v>
      </c>
      <c r="T287" s="2" t="s">
        <v>132</v>
      </c>
      <c r="U287" s="2" t="s">
        <v>134</v>
      </c>
      <c r="V287" s="2" t="s">
        <v>1008</v>
      </c>
      <c r="W287" s="2" t="s">
        <v>248</v>
      </c>
      <c r="X287" s="2" t="s">
        <v>3178</v>
      </c>
      <c r="Y287" s="2" t="s">
        <v>3292</v>
      </c>
      <c r="Z287" s="4">
        <v>4</v>
      </c>
      <c r="AA287" s="4">
        <f>=ROUNDDOWN(1.33333333333333,0)</f>
      </c>
      <c r="AB287" s="5">
        <v>3</v>
      </c>
      <c r="AC287" s="2" t="s">
        <v>892</v>
      </c>
      <c r="AD287" s="4">
        <v>70</v>
      </c>
      <c r="AE287" s="4">
        <v>70</v>
      </c>
      <c r="AF287" s="6">
        <v>65</v>
      </c>
      <c r="AG287" s="6"/>
      <c r="AH287" s="7"/>
      <c r="AI287" s="4"/>
      <c r="AJ287" s="4">
        <f>=ROUNDDOWN({0},0)</f>
      </c>
      <c r="AK287" s="5"/>
      <c r="AL287" s="2" t="s">
        <v>132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132</v>
      </c>
      <c r="BM287" s="7"/>
      <c r="BN287" s="7"/>
      <c r="BO287" s="4"/>
      <c r="BP287" s="8"/>
      <c r="BQ287" s="4"/>
      <c r="BR287" s="8"/>
      <c r="BS287" s="7"/>
      <c r="BT287" s="7"/>
      <c r="BU287" s="2" t="s">
        <v>140</v>
      </c>
      <c r="BV287" s="2" t="s">
        <v>129</v>
      </c>
      <c r="BW287" s="2" t="s">
        <v>132</v>
      </c>
      <c r="BX287" s="2" t="s">
        <v>852</v>
      </c>
      <c r="BY287" s="2" t="s">
        <v>142</v>
      </c>
      <c r="BZ287" s="2" t="s">
        <v>132</v>
      </c>
      <c r="CA287" s="4"/>
      <c r="CB287" s="8"/>
      <c r="CC287" s="4"/>
      <c r="CD287" s="8"/>
      <c r="CE287" s="7"/>
      <c r="CF287" s="7"/>
      <c r="CG287" s="2" t="s">
        <v>140</v>
      </c>
      <c r="CH287" s="2" t="s">
        <v>129</v>
      </c>
      <c r="CI287" s="2" t="s">
        <v>3293</v>
      </c>
      <c r="CJ287" s="2" t="s">
        <v>2213</v>
      </c>
      <c r="CK287" s="2" t="s">
        <v>142</v>
      </c>
      <c r="CL287" s="2" t="s">
        <v>132</v>
      </c>
      <c r="CM287" s="4"/>
      <c r="CN287" s="8"/>
      <c r="CO287" s="4"/>
      <c r="CP287" s="8"/>
      <c r="CQ287" s="7"/>
      <c r="CR287" s="7"/>
      <c r="CS287" s="2" t="s">
        <v>140</v>
      </c>
      <c r="CT287" s="2" t="s">
        <v>129</v>
      </c>
      <c r="CU287" s="2" t="s">
        <v>1389</v>
      </c>
      <c r="CV287" s="2" t="s">
        <v>2490</v>
      </c>
      <c r="CW287" s="2" t="s">
        <v>142</v>
      </c>
      <c r="CX287" s="2" t="s">
        <v>132</v>
      </c>
      <c r="CY287" s="4"/>
      <c r="CZ287" s="8"/>
      <c r="DA287" s="4"/>
      <c r="DB287" s="8"/>
      <c r="DC287" s="7"/>
      <c r="DD287" s="7"/>
      <c r="DE287" s="2" t="s">
        <v>140</v>
      </c>
      <c r="DF287" s="2" t="s">
        <v>129</v>
      </c>
      <c r="DG287" s="2" t="s">
        <v>1995</v>
      </c>
      <c r="DH287" s="2" t="s">
        <v>306</v>
      </c>
      <c r="DI287" s="2" t="s">
        <v>142</v>
      </c>
      <c r="DJ287" s="2" t="s">
        <v>132</v>
      </c>
      <c r="DK287" s="4"/>
      <c r="DL287" s="8"/>
      <c r="DM287" s="4"/>
      <c r="DN287" s="8"/>
      <c r="DO287" s="7"/>
      <c r="DP287" s="7"/>
      <c r="DQ287" s="2" t="s">
        <v>140</v>
      </c>
      <c r="DR287" s="2" t="s">
        <v>129</v>
      </c>
      <c r="DS287" s="2" t="s">
        <v>216</v>
      </c>
      <c r="DT287" s="2" t="s">
        <v>132</v>
      </c>
      <c r="DU287" s="2" t="s">
        <v>142</v>
      </c>
      <c r="DV287" s="2" t="s">
        <v>132</v>
      </c>
      <c r="DW287" s="4"/>
      <c r="DX287" s="8"/>
      <c r="DY287" s="4"/>
      <c r="DZ287" s="8"/>
      <c r="EA287" s="7"/>
      <c r="EB287" s="7"/>
      <c r="EC287" s="2" t="s">
        <v>140</v>
      </c>
      <c r="ED287" s="2" t="s">
        <v>129</v>
      </c>
      <c r="EE287" s="2" t="s">
        <v>3294</v>
      </c>
      <c r="EF287" s="2" t="s">
        <v>1753</v>
      </c>
      <c r="EG287" s="2" t="s">
        <v>142</v>
      </c>
      <c r="EH287" s="2" t="s">
        <v>132</v>
      </c>
      <c r="EI287" s="4"/>
      <c r="EJ287" s="8"/>
      <c r="EK287" s="4"/>
      <c r="EL287" s="8"/>
      <c r="EM287" s="7"/>
      <c r="EN287" s="7"/>
      <c r="EO287" s="2" t="s">
        <v>140</v>
      </c>
      <c r="EP287" s="2" t="s">
        <v>129</v>
      </c>
      <c r="EQ287" s="2" t="s">
        <v>1100</v>
      </c>
      <c r="ER287" s="2" t="s">
        <v>2109</v>
      </c>
      <c r="ES287" s="2" t="s">
        <v>142</v>
      </c>
      <c r="ET287" s="2" t="s">
        <v>132</v>
      </c>
      <c r="EU287" s="4"/>
      <c r="EV287" s="8"/>
      <c r="EW287" s="4"/>
      <c r="EX287" s="8"/>
      <c r="EY287" s="7"/>
      <c r="EZ287" s="7"/>
      <c r="FA287" s="2" t="s">
        <v>159</v>
      </c>
      <c r="FB287" s="2" t="s">
        <v>129</v>
      </c>
      <c r="FC287" s="2" t="s">
        <v>132</v>
      </c>
      <c r="FD287" s="2" t="s">
        <v>132</v>
      </c>
      <c r="FE287" s="2" t="s">
        <v>142</v>
      </c>
      <c r="FF287" s="2" t="s">
        <v>132</v>
      </c>
      <c r="FG287" s="4"/>
      <c r="FH287" s="8"/>
      <c r="FI287" s="4"/>
      <c r="FJ287" s="8"/>
      <c r="FK287" s="7"/>
      <c r="FL287" s="7"/>
      <c r="FM287" s="2" t="s">
        <v>182</v>
      </c>
      <c r="FN287" s="2" t="s">
        <v>129</v>
      </c>
      <c r="FO287" s="2" t="s">
        <v>132</v>
      </c>
      <c r="FP287" s="2" t="s">
        <v>132</v>
      </c>
      <c r="FQ287" s="2" t="s">
        <v>142</v>
      </c>
      <c r="FR287" s="2" t="s">
        <v>132</v>
      </c>
      <c r="FS287" s="4"/>
      <c r="FT287" s="8"/>
      <c r="FU287" s="4"/>
      <c r="FV287" s="8"/>
      <c r="FW287" s="7"/>
      <c r="FX287" s="7"/>
      <c r="FY287" s="2" t="s">
        <v>181</v>
      </c>
      <c r="FZ287" s="2" t="s">
        <v>129</v>
      </c>
      <c r="GA287" s="2" t="s">
        <v>132</v>
      </c>
      <c r="GB287" s="2" t="s">
        <v>132</v>
      </c>
      <c r="GC287" s="2" t="s">
        <v>142</v>
      </c>
      <c r="GD287" s="2" t="s">
        <v>132</v>
      </c>
      <c r="GE287" s="4"/>
      <c r="GF287" s="8"/>
      <c r="GG287" s="4"/>
      <c r="GH287" s="8"/>
      <c r="GI287" s="7"/>
      <c r="GJ287" s="7"/>
      <c r="GK287" s="2" t="s">
        <v>159</v>
      </c>
      <c r="GL287" s="2" t="s">
        <v>129</v>
      </c>
      <c r="GM287" s="2" t="s">
        <v>132</v>
      </c>
      <c r="GN287" s="2" t="s">
        <v>132</v>
      </c>
      <c r="GO287" s="2" t="s">
        <v>142</v>
      </c>
      <c r="GP287" s="2" t="s">
        <v>132</v>
      </c>
      <c r="GQ287" s="4"/>
      <c r="GR287" s="8"/>
      <c r="GS287" s="4"/>
      <c r="GT287" s="8"/>
      <c r="GU287" s="7"/>
      <c r="GV287" s="7"/>
      <c r="GW287" s="2" t="s">
        <v>178</v>
      </c>
      <c r="GX287" s="2" t="s">
        <v>129</v>
      </c>
      <c r="GY287" s="2" t="s">
        <v>132</v>
      </c>
      <c r="GZ287" s="2" t="s">
        <v>132</v>
      </c>
      <c r="HA287" s="2" t="s">
        <v>142</v>
      </c>
      <c r="HB287" s="2" t="s">
        <v>132</v>
      </c>
      <c r="HC287" s="4"/>
      <c r="HD287" s="8"/>
      <c r="HE287" s="4"/>
      <c r="HF287" s="8"/>
      <c r="HG287" s="7"/>
      <c r="HH287" s="7"/>
      <c r="HI287" s="2" t="s">
        <v>181</v>
      </c>
      <c r="HJ287" s="2" t="s">
        <v>129</v>
      </c>
      <c r="HK287" s="2" t="s">
        <v>132</v>
      </c>
      <c r="HL287" s="2" t="s">
        <v>132</v>
      </c>
      <c r="HM287" s="2" t="s">
        <v>142</v>
      </c>
      <c r="HN287" s="2" t="s">
        <v>132</v>
      </c>
      <c r="HO287" s="4"/>
      <c r="HP287" s="8"/>
      <c r="HQ287" s="4"/>
      <c r="HR287" s="8"/>
      <c r="HS287" s="7"/>
      <c r="HT287" s="7"/>
      <c r="HU287" s="2" t="s">
        <v>165</v>
      </c>
      <c r="HV287" s="2" t="s">
        <v>129</v>
      </c>
      <c r="HW287" s="2" t="s">
        <v>132</v>
      </c>
      <c r="HX287" s="2" t="s">
        <v>132</v>
      </c>
      <c r="HY287" s="2" t="s">
        <v>142</v>
      </c>
      <c r="HZ287" s="2" t="s">
        <v>132</v>
      </c>
      <c r="IA287" s="4"/>
      <c r="IB287" s="8"/>
      <c r="IC287" s="4"/>
      <c r="ID287" s="8"/>
      <c r="IE287" s="7"/>
      <c r="IF287" s="7"/>
      <c r="IG287" s="2" t="s">
        <v>181</v>
      </c>
      <c r="IH287" s="2" t="s">
        <v>129</v>
      </c>
      <c r="II287" s="2" t="s">
        <v>132</v>
      </c>
      <c r="IJ287" s="2" t="s">
        <v>132</v>
      </c>
      <c r="IK287" s="2" t="s">
        <v>142</v>
      </c>
      <c r="IL287" s="2" t="s">
        <v>132</v>
      </c>
      <c r="IM287" s="4"/>
      <c r="IN287" s="8"/>
      <c r="IO287" s="4"/>
      <c r="IP287" s="8"/>
      <c r="IQ287" s="7"/>
      <c r="IR287" s="7"/>
      <c r="IS287" s="2" t="s">
        <v>140</v>
      </c>
      <c r="IT287" s="2" t="s">
        <v>129</v>
      </c>
      <c r="IU287" s="2" t="s">
        <v>3242</v>
      </c>
      <c r="IV287" s="2" t="s">
        <v>132</v>
      </c>
      <c r="IW287" s="2" t="s">
        <v>142</v>
      </c>
      <c r="IX287" s="2" t="s">
        <v>132</v>
      </c>
      <c r="IY287" s="4"/>
      <c r="IZ287" s="8"/>
      <c r="JA287" s="4"/>
      <c r="JB287" s="8"/>
      <c r="JC287" s="7"/>
      <c r="JD287" s="7"/>
      <c r="JE287" s="2" t="s">
        <v>140</v>
      </c>
      <c r="JF287" s="2" t="s">
        <v>129</v>
      </c>
      <c r="JG287" s="2" t="s">
        <v>1027</v>
      </c>
      <c r="JH287" s="2" t="s">
        <v>3327</v>
      </c>
      <c r="JI287" s="2" t="s">
        <v>142</v>
      </c>
      <c r="JJ287" s="2" t="s">
        <v>132</v>
      </c>
      <c r="JK287" s="4"/>
      <c r="JL287" s="8"/>
      <c r="JM287" s="4"/>
      <c r="JN287" s="8"/>
      <c r="JO287" s="7"/>
      <c r="JP287" s="7"/>
      <c r="JQ287" s="2" t="s">
        <v>159</v>
      </c>
      <c r="JR287" s="2" t="s">
        <v>129</v>
      </c>
      <c r="JS287" s="2" t="s">
        <v>132</v>
      </c>
      <c r="JT287" s="2" t="s">
        <v>132</v>
      </c>
      <c r="JU287" s="2" t="s">
        <v>142</v>
      </c>
      <c r="JV287" s="2" t="s">
        <v>132</v>
      </c>
      <c r="JW287" s="4"/>
      <c r="JX287" s="8"/>
      <c r="JY287" s="4"/>
      <c r="JZ287" s="8"/>
      <c r="KA287" s="7"/>
      <c r="KB287" s="7"/>
      <c r="KC287" s="2" t="s">
        <v>140</v>
      </c>
      <c r="KD287" s="2" t="s">
        <v>129</v>
      </c>
      <c r="KE287" s="2" t="s">
        <v>1389</v>
      </c>
      <c r="KF287" s="2" t="s">
        <v>132</v>
      </c>
      <c r="KG287" s="2" t="s">
        <v>142</v>
      </c>
      <c r="KH287" s="2" t="s">
        <v>132</v>
      </c>
      <c r="KI287" s="4"/>
      <c r="KJ287" s="8"/>
      <c r="KK287" s="4"/>
      <c r="KL287" s="8"/>
      <c r="KM287" s="7"/>
      <c r="KN287" s="7"/>
      <c r="KO287" s="2" t="s">
        <v>181</v>
      </c>
      <c r="KP287" s="2" t="s">
        <v>129</v>
      </c>
      <c r="KQ287" s="2" t="s">
        <v>132</v>
      </c>
      <c r="KR287" s="2" t="s">
        <v>132</v>
      </c>
      <c r="KS287" s="2" t="s">
        <v>142</v>
      </c>
      <c r="KT287" s="2" t="s">
        <v>132</v>
      </c>
      <c r="KU287" s="4"/>
      <c r="KV287" s="8"/>
      <c r="KW287" s="4"/>
      <c r="KX287" s="8"/>
      <c r="KY287" s="7"/>
      <c r="KZ287" s="7"/>
      <c r="LA287" s="2" t="s">
        <v>132</v>
      </c>
      <c r="LB287" s="2" t="s">
        <v>132</v>
      </c>
      <c r="LC287" s="2" t="s">
        <v>132</v>
      </c>
      <c r="LD287" s="2" t="s">
        <v>132</v>
      </c>
      <c r="LE287" s="2" t="s">
        <v>132</v>
      </c>
      <c r="LF287" s="2" t="s">
        <v>132</v>
      </c>
      <c r="LG287" s="4"/>
      <c r="LH287" s="8"/>
      <c r="LI287" s="4"/>
      <c r="LJ287" s="8"/>
      <c r="LK287" s="7"/>
      <c r="LL287" s="7"/>
      <c r="LM287" s="2" t="s">
        <v>178</v>
      </c>
      <c r="LN287" s="2" t="s">
        <v>129</v>
      </c>
      <c r="LO287" s="2" t="s">
        <v>132</v>
      </c>
      <c r="LP287" s="2" t="s">
        <v>132</v>
      </c>
      <c r="LQ287" s="2" t="s">
        <v>142</v>
      </c>
      <c r="LR287" s="2" t="s">
        <v>132</v>
      </c>
      <c r="LS287" s="4"/>
      <c r="LT287" s="8"/>
      <c r="LU287" s="4"/>
      <c r="LV287" s="8"/>
      <c r="LW287" s="7"/>
      <c r="LX287" s="7"/>
      <c r="LY287" s="2" t="s">
        <v>181</v>
      </c>
      <c r="LZ287" s="2" t="s">
        <v>166</v>
      </c>
      <c r="MA287" s="2" t="s">
        <v>132</v>
      </c>
      <c r="MB287" s="2" t="s">
        <v>132</v>
      </c>
      <c r="MC287" s="2" t="s">
        <v>142</v>
      </c>
      <c r="MD287" s="2" t="s">
        <v>132</v>
      </c>
      <c r="ME287" s="4"/>
      <c r="MF287" s="8"/>
      <c r="MG287" s="4"/>
      <c r="MH287" s="8"/>
      <c r="MI287" s="7"/>
      <c r="MJ287" s="7"/>
      <c r="MK287" s="2" t="s">
        <v>181</v>
      </c>
      <c r="ML287" s="2" t="s">
        <v>129</v>
      </c>
      <c r="MM287" s="2" t="s">
        <v>132</v>
      </c>
      <c r="MN287" s="2" t="s">
        <v>132</v>
      </c>
      <c r="MO287" s="2" t="s">
        <v>142</v>
      </c>
      <c r="MP287" s="2" t="s">
        <v>132</v>
      </c>
      <c r="MQ287" s="4"/>
      <c r="MR287" s="8"/>
      <c r="MS287" s="4"/>
      <c r="MT287" s="8"/>
      <c r="MU287" s="7"/>
      <c r="MV287" s="7"/>
      <c r="MW287" s="2" t="s">
        <v>140</v>
      </c>
      <c r="MX287" s="2" t="s">
        <v>129</v>
      </c>
      <c r="MY287" s="2" t="s">
        <v>1389</v>
      </c>
      <c r="MZ287" s="2" t="s">
        <v>132</v>
      </c>
      <c r="NA287" s="2" t="s">
        <v>142</v>
      </c>
      <c r="NB287" s="2" t="s">
        <v>132</v>
      </c>
      <c r="NC287" s="4"/>
      <c r="ND287" s="8"/>
      <c r="NE287" s="4"/>
      <c r="NF287" s="8"/>
      <c r="NG287" s="7"/>
      <c r="NH287" s="7"/>
      <c r="NI287" s="2" t="s">
        <v>178</v>
      </c>
      <c r="NJ287" s="2" t="s">
        <v>129</v>
      </c>
      <c r="NK287" s="2" t="s">
        <v>132</v>
      </c>
      <c r="NL287" s="2" t="s">
        <v>132</v>
      </c>
      <c r="NM287" s="2" t="s">
        <v>142</v>
      </c>
      <c r="NN287" s="2" t="s">
        <v>132</v>
      </c>
      <c r="NO287" s="4"/>
      <c r="NP287" s="8"/>
      <c r="NQ287" s="4"/>
      <c r="NR287" s="8"/>
      <c r="NS287" s="7"/>
      <c r="NT287" s="7"/>
      <c r="NU287" s="2" t="s">
        <v>178</v>
      </c>
      <c r="NV287" s="2" t="s">
        <v>129</v>
      </c>
      <c r="NW287" s="2" t="s">
        <v>132</v>
      </c>
      <c r="NX287" s="2" t="s">
        <v>132</v>
      </c>
      <c r="NY287" s="2" t="s">
        <v>142</v>
      </c>
      <c r="NZ287" s="2" t="s">
        <v>132</v>
      </c>
      <c r="OA287" s="4"/>
      <c r="OB287" s="8"/>
      <c r="OC287" s="4"/>
      <c r="OD287" s="8"/>
      <c r="OE287" s="7"/>
      <c r="OF287" s="7"/>
      <c r="OG287" s="2" t="s">
        <v>178</v>
      </c>
      <c r="OH287" s="2" t="s">
        <v>129</v>
      </c>
      <c r="OI287" s="2" t="s">
        <v>132</v>
      </c>
      <c r="OJ287" s="2" t="s">
        <v>132</v>
      </c>
      <c r="OK287" s="2" t="s">
        <v>142</v>
      </c>
      <c r="OL287" s="2" t="s">
        <v>132</v>
      </c>
      <c r="OM287" s="4"/>
      <c r="ON287" s="8"/>
      <c r="OO287" s="4"/>
      <c r="OP287" s="8"/>
      <c r="OQ287" s="7"/>
      <c r="OR287" s="7"/>
      <c r="OS287" s="2" t="s">
        <v>132</v>
      </c>
      <c r="OT287" s="2" t="s">
        <v>132</v>
      </c>
      <c r="OU287" s="2" t="s">
        <v>132</v>
      </c>
      <c r="OV287" s="2" t="s">
        <v>132</v>
      </c>
      <c r="OW287" s="2" t="s">
        <v>132</v>
      </c>
      <c r="OX287" s="2" t="s">
        <v>132</v>
      </c>
      <c r="OY287" s="4"/>
      <c r="OZ287" s="8"/>
      <c r="PA287" s="4"/>
      <c r="PB287" s="8"/>
      <c r="PC287" s="7"/>
      <c r="PD287" s="7"/>
      <c r="PE287" s="2" t="s">
        <v>178</v>
      </c>
      <c r="PF287" s="2" t="s">
        <v>129</v>
      </c>
      <c r="PG287" s="2" t="s">
        <v>132</v>
      </c>
      <c r="PH287" s="2" t="s">
        <v>132</v>
      </c>
      <c r="PI287" s="2" t="s">
        <v>142</v>
      </c>
      <c r="PJ287" s="2" t="s">
        <v>132</v>
      </c>
      <c r="PK287" s="4"/>
      <c r="PL287" s="8"/>
      <c r="PM287" s="4"/>
      <c r="PN287" s="8"/>
      <c r="PO287" s="7"/>
      <c r="PP287" s="7"/>
      <c r="PQ287" s="2" t="s">
        <v>178</v>
      </c>
      <c r="PR287" s="2" t="s">
        <v>129</v>
      </c>
      <c r="PS287" s="2" t="s">
        <v>132</v>
      </c>
      <c r="PT287" s="2" t="s">
        <v>132</v>
      </c>
      <c r="PU287" s="2" t="s">
        <v>142</v>
      </c>
      <c r="PV287" s="2" t="s">
        <v>132</v>
      </c>
      <c r="PW287" s="4"/>
      <c r="PX287" s="8"/>
      <c r="PY287" s="4"/>
      <c r="PZ287" s="8"/>
      <c r="QA287" s="7"/>
      <c r="QB287" s="7"/>
      <c r="QC287" s="2" t="s">
        <v>178</v>
      </c>
      <c r="QD287" s="2" t="s">
        <v>129</v>
      </c>
      <c r="QE287" s="2" t="s">
        <v>132</v>
      </c>
      <c r="QF287" s="2" t="s">
        <v>132</v>
      </c>
      <c r="QG287" s="2" t="s">
        <v>142</v>
      </c>
      <c r="QH287" s="2" t="s">
        <v>132</v>
      </c>
      <c r="QI287" s="4"/>
      <c r="QJ287" s="8"/>
      <c r="QK287" s="4"/>
      <c r="QL287" s="8"/>
      <c r="QM287" s="7"/>
      <c r="QN287" s="7"/>
      <c r="QO287" s="2" t="s">
        <v>178</v>
      </c>
      <c r="QP287" s="2" t="s">
        <v>129</v>
      </c>
      <c r="QQ287" s="2" t="s">
        <v>132</v>
      </c>
      <c r="QR287" s="2" t="s">
        <v>132</v>
      </c>
      <c r="QS287" s="2" t="s">
        <v>142</v>
      </c>
      <c r="QT287" s="2" t="s">
        <v>132</v>
      </c>
      <c r="QU287" s="4"/>
      <c r="QV287" s="8"/>
      <c r="QW287" s="4"/>
      <c r="QX287" s="8"/>
      <c r="QY287" s="7"/>
      <c r="QZ287" s="7"/>
      <c r="RA287" s="2" t="s">
        <v>132</v>
      </c>
      <c r="RB287" s="2" t="s">
        <v>132</v>
      </c>
      <c r="RC287" s="2" t="s">
        <v>132</v>
      </c>
      <c r="RD287" s="2" t="s">
        <v>132</v>
      </c>
      <c r="RE287" s="2" t="s">
        <v>132</v>
      </c>
      <c r="RF287" s="2" t="s">
        <v>132</v>
      </c>
      <c r="RG287" s="4"/>
      <c r="RH287" s="8"/>
      <c r="RI287" s="4"/>
      <c r="RJ287" s="8"/>
      <c r="RK287" s="7"/>
      <c r="RL287" s="7"/>
      <c r="RM287" s="2" t="s">
        <v>181</v>
      </c>
      <c r="RN287" s="2" t="s">
        <v>129</v>
      </c>
      <c r="RO287" s="2" t="s">
        <v>132</v>
      </c>
      <c r="RP287" s="2" t="s">
        <v>132</v>
      </c>
      <c r="RQ287" s="2" t="s">
        <v>142</v>
      </c>
      <c r="RR287" s="2" t="s">
        <v>132</v>
      </c>
    </row>
    <row r="288">
      <c r="A288" s="2" t="s">
        <v>3328</v>
      </c>
      <c r="B288" s="2" t="s">
        <v>121</v>
      </c>
      <c r="C288" s="2" t="s">
        <v>3052</v>
      </c>
      <c r="D288" s="2" t="s">
        <v>2715</v>
      </c>
      <c r="E288" s="2" t="s">
        <v>2716</v>
      </c>
      <c r="F288" s="2" t="s">
        <v>3329</v>
      </c>
      <c r="G288" s="2" t="s">
        <v>3329</v>
      </c>
      <c r="H288" s="2" t="s">
        <v>3329</v>
      </c>
      <c r="I288" s="2" t="s">
        <v>3330</v>
      </c>
      <c r="J288" s="2" t="s">
        <v>127</v>
      </c>
      <c r="K288" s="2" t="s">
        <v>3331</v>
      </c>
      <c r="L288" s="3">
        <v>62.78</v>
      </c>
      <c r="M288" s="3">
        <v>65.92</v>
      </c>
      <c r="N288" s="3">
        <v>129.99</v>
      </c>
      <c r="O288" s="2" t="s">
        <v>421</v>
      </c>
      <c r="P288" s="2" t="s">
        <v>422</v>
      </c>
      <c r="Q288" s="2" t="s">
        <v>131</v>
      </c>
      <c r="R288" s="2" t="s">
        <v>132</v>
      </c>
      <c r="S288" s="2" t="s">
        <v>132</v>
      </c>
      <c r="T288" s="2" t="s">
        <v>132</v>
      </c>
      <c r="U288" s="2" t="s">
        <v>468</v>
      </c>
      <c r="V288" s="2" t="s">
        <v>2667</v>
      </c>
      <c r="W288" s="2" t="s">
        <v>1009</v>
      </c>
      <c r="X288" s="2" t="s">
        <v>3056</v>
      </c>
      <c r="Y288" s="2" t="s">
        <v>1707</v>
      </c>
      <c r="Z288" s="4"/>
      <c r="AA288" s="4">
        <f>=ROUNDDOWN({0},0)</f>
      </c>
      <c r="AB288" s="5"/>
      <c r="AC288" s="2" t="s">
        <v>132</v>
      </c>
      <c r="AD288" s="4"/>
      <c r="AE288" s="4"/>
      <c r="AF288" s="6">
        <v>63</v>
      </c>
      <c r="AG288" s="6"/>
      <c r="AH288" s="7">
        <v>0</v>
      </c>
      <c r="AI288" s="4"/>
      <c r="AJ288" s="4">
        <f>=ROUNDDOWN({0},0)</f>
      </c>
      <c r="AK288" s="5"/>
      <c r="AL288" s="2" t="s">
        <v>132</v>
      </c>
      <c r="AM288" s="4"/>
      <c r="AN288" s="4"/>
      <c r="AO288" s="7"/>
      <c r="AP288" s="4"/>
      <c r="AQ288" s="8"/>
      <c r="AR288" s="4">
        <v>172</v>
      </c>
      <c r="AS288" s="8">
        <v>8096.91</v>
      </c>
      <c r="AT288" s="7">
        <v>-1</v>
      </c>
      <c r="AU288" s="7">
        <v>-1</v>
      </c>
      <c r="AV288" s="4"/>
      <c r="AW288" s="8"/>
      <c r="AX288" s="4">
        <v>172</v>
      </c>
      <c r="AY288" s="8">
        <v>8096.91</v>
      </c>
      <c r="AZ288" s="7">
        <v>-1</v>
      </c>
      <c r="BA288" s="7">
        <v>-1</v>
      </c>
      <c r="BB288" s="7"/>
      <c r="BC288" s="4"/>
      <c r="BD288" s="8"/>
      <c r="BE288" s="4">
        <v>172</v>
      </c>
      <c r="BF288" s="8">
        <v>8096.91</v>
      </c>
      <c r="BG288" s="7">
        <v>-1</v>
      </c>
      <c r="BH288" s="7">
        <v>-1</v>
      </c>
      <c r="BI288" s="7"/>
      <c r="BJ288" s="4"/>
      <c r="BK288" s="8"/>
      <c r="BL288" s="2" t="s">
        <v>3332</v>
      </c>
      <c r="BM288" s="7"/>
      <c r="BN288" s="7"/>
      <c r="BO288" s="4"/>
      <c r="BP288" s="8"/>
      <c r="BQ288" s="4">
        <v>20</v>
      </c>
      <c r="BR288" s="8">
        <v>1437.4</v>
      </c>
      <c r="BS288" s="7">
        <v>-1</v>
      </c>
      <c r="BT288" s="7">
        <v>-1</v>
      </c>
      <c r="BU288" s="2" t="s">
        <v>140</v>
      </c>
      <c r="BV288" s="2" t="s">
        <v>166</v>
      </c>
      <c r="BW288" s="2" t="s">
        <v>132</v>
      </c>
      <c r="BX288" s="2" t="s">
        <v>1512</v>
      </c>
      <c r="BY288" s="2" t="s">
        <v>142</v>
      </c>
      <c r="BZ288" s="2" t="s">
        <v>132</v>
      </c>
      <c r="CA288" s="4"/>
      <c r="CB288" s="8"/>
      <c r="CC288" s="4">
        <v>52</v>
      </c>
      <c r="CD288" s="8">
        <v>1943.24</v>
      </c>
      <c r="CE288" s="7">
        <v>-1</v>
      </c>
      <c r="CF288" s="7">
        <v>-1</v>
      </c>
      <c r="CG288" s="2" t="s">
        <v>140</v>
      </c>
      <c r="CH288" s="2" t="s">
        <v>166</v>
      </c>
      <c r="CI288" s="2" t="s">
        <v>1487</v>
      </c>
      <c r="CJ288" s="2" t="s">
        <v>301</v>
      </c>
      <c r="CK288" s="2" t="s">
        <v>183</v>
      </c>
      <c r="CL288" s="2" t="s">
        <v>132</v>
      </c>
      <c r="CM288" s="4"/>
      <c r="CN288" s="8"/>
      <c r="CO288" s="4">
        <v>15</v>
      </c>
      <c r="CP288" s="8">
        <v>1044.48</v>
      </c>
      <c r="CQ288" s="7">
        <v>-1</v>
      </c>
      <c r="CR288" s="7">
        <v>-1</v>
      </c>
      <c r="CS288" s="2" t="s">
        <v>140</v>
      </c>
      <c r="CT288" s="2" t="s">
        <v>166</v>
      </c>
      <c r="CU288" s="2" t="s">
        <v>3165</v>
      </c>
      <c r="CV288" s="2" t="s">
        <v>1707</v>
      </c>
      <c r="CW288" s="2" t="s">
        <v>142</v>
      </c>
      <c r="CX288" s="2" t="s">
        <v>132</v>
      </c>
      <c r="CY288" s="4"/>
      <c r="CZ288" s="8"/>
      <c r="DA288" s="4">
        <v>5</v>
      </c>
      <c r="DB288" s="8">
        <v>341.3</v>
      </c>
      <c r="DC288" s="7">
        <v>-1</v>
      </c>
      <c r="DD288" s="7">
        <v>-1</v>
      </c>
      <c r="DE288" s="2" t="s">
        <v>140</v>
      </c>
      <c r="DF288" s="2" t="s">
        <v>166</v>
      </c>
      <c r="DG288" s="2" t="s">
        <v>584</v>
      </c>
      <c r="DH288" s="2" t="s">
        <v>2861</v>
      </c>
      <c r="DI288" s="2" t="s">
        <v>142</v>
      </c>
      <c r="DJ288" s="2" t="s">
        <v>132</v>
      </c>
      <c r="DK288" s="4"/>
      <c r="DL288" s="8"/>
      <c r="DM288" s="4"/>
      <c r="DN288" s="8"/>
      <c r="DO288" s="7"/>
      <c r="DP288" s="7"/>
      <c r="DQ288" s="2" t="s">
        <v>140</v>
      </c>
      <c r="DR288" s="2" t="s">
        <v>166</v>
      </c>
      <c r="DS288" s="2" t="s">
        <v>132</v>
      </c>
      <c r="DT288" s="2" t="s">
        <v>132</v>
      </c>
      <c r="DU288" s="2" t="s">
        <v>142</v>
      </c>
      <c r="DV288" s="2" t="s">
        <v>132</v>
      </c>
      <c r="DW288" s="4"/>
      <c r="DX288" s="8"/>
      <c r="DY288" s="4">
        <v>60</v>
      </c>
      <c r="DZ288" s="8">
        <v>2205.6</v>
      </c>
      <c r="EA288" s="7">
        <v>-1</v>
      </c>
      <c r="EB288" s="7">
        <v>-1</v>
      </c>
      <c r="EC288" s="2" t="s">
        <v>140</v>
      </c>
      <c r="ED288" s="2" t="s">
        <v>166</v>
      </c>
      <c r="EE288" s="2" t="s">
        <v>702</v>
      </c>
      <c r="EF288" s="2" t="s">
        <v>1487</v>
      </c>
      <c r="EG288" s="2" t="s">
        <v>142</v>
      </c>
      <c r="EH288" s="2" t="s">
        <v>132</v>
      </c>
      <c r="EI288" s="4"/>
      <c r="EJ288" s="8"/>
      <c r="EK288" s="4"/>
      <c r="EL288" s="8"/>
      <c r="EM288" s="7"/>
      <c r="EN288" s="7"/>
      <c r="EO288" s="2" t="s">
        <v>140</v>
      </c>
      <c r="EP288" s="2" t="s">
        <v>166</v>
      </c>
      <c r="EQ288" s="2" t="s">
        <v>911</v>
      </c>
      <c r="ER288" s="2" t="s">
        <v>132</v>
      </c>
      <c r="ES288" s="2" t="s">
        <v>142</v>
      </c>
      <c r="ET288" s="2" t="s">
        <v>132</v>
      </c>
      <c r="EU288" s="4"/>
      <c r="EV288" s="8"/>
      <c r="EW288" s="4"/>
      <c r="EX288" s="8"/>
      <c r="EY288" s="7"/>
      <c r="EZ288" s="7"/>
      <c r="FA288" s="2" t="s">
        <v>181</v>
      </c>
      <c r="FB288" s="2" t="s">
        <v>166</v>
      </c>
      <c r="FC288" s="2" t="s">
        <v>132</v>
      </c>
      <c r="FD288" s="2" t="s">
        <v>132</v>
      </c>
      <c r="FE288" s="2" t="s">
        <v>142</v>
      </c>
      <c r="FF288" s="2" t="s">
        <v>132</v>
      </c>
      <c r="FG288" s="4"/>
      <c r="FH288" s="8"/>
      <c r="FI288" s="4"/>
      <c r="FJ288" s="8"/>
      <c r="FK288" s="7"/>
      <c r="FL288" s="7"/>
      <c r="FM288" s="2" t="s">
        <v>140</v>
      </c>
      <c r="FN288" s="2" t="s">
        <v>166</v>
      </c>
      <c r="FO288" s="2" t="s">
        <v>205</v>
      </c>
      <c r="FP288" s="2" t="s">
        <v>132</v>
      </c>
      <c r="FQ288" s="2" t="s">
        <v>142</v>
      </c>
      <c r="FR288" s="2" t="s">
        <v>132</v>
      </c>
      <c r="FS288" s="4"/>
      <c r="FT288" s="8"/>
      <c r="FU288" s="4"/>
      <c r="FV288" s="8"/>
      <c r="FW288" s="7"/>
      <c r="FX288" s="7"/>
      <c r="FY288" s="2" t="s">
        <v>181</v>
      </c>
      <c r="FZ288" s="2" t="s">
        <v>166</v>
      </c>
      <c r="GA288" s="2" t="s">
        <v>132</v>
      </c>
      <c r="GB288" s="2" t="s">
        <v>132</v>
      </c>
      <c r="GC288" s="2" t="s">
        <v>142</v>
      </c>
      <c r="GD288" s="2" t="s">
        <v>132</v>
      </c>
      <c r="GE288" s="4"/>
      <c r="GF288" s="8"/>
      <c r="GG288" s="4"/>
      <c r="GH288" s="8"/>
      <c r="GI288" s="7"/>
      <c r="GJ288" s="7"/>
      <c r="GK288" s="2" t="s">
        <v>140</v>
      </c>
      <c r="GL288" s="2" t="s">
        <v>166</v>
      </c>
      <c r="GM288" s="2" t="s">
        <v>188</v>
      </c>
      <c r="GN288" s="2" t="s">
        <v>3333</v>
      </c>
      <c r="GO288" s="2" t="s">
        <v>142</v>
      </c>
      <c r="GP288" s="2" t="s">
        <v>132</v>
      </c>
      <c r="GQ288" s="4"/>
      <c r="GR288" s="8"/>
      <c r="GS288" s="4"/>
      <c r="GT288" s="8"/>
      <c r="GU288" s="7"/>
      <c r="GV288" s="7"/>
      <c r="GW288" s="2" t="s">
        <v>178</v>
      </c>
      <c r="GX288" s="2" t="s">
        <v>166</v>
      </c>
      <c r="GY288" s="2" t="s">
        <v>132</v>
      </c>
      <c r="GZ288" s="2" t="s">
        <v>132</v>
      </c>
      <c r="HA288" s="2" t="s">
        <v>142</v>
      </c>
      <c r="HB288" s="2" t="s">
        <v>132</v>
      </c>
      <c r="HC288" s="4"/>
      <c r="HD288" s="8"/>
      <c r="HE288" s="4"/>
      <c r="HF288" s="8"/>
      <c r="HG288" s="7"/>
      <c r="HH288" s="7"/>
      <c r="HI288" s="2" t="s">
        <v>181</v>
      </c>
      <c r="HJ288" s="2" t="s">
        <v>166</v>
      </c>
      <c r="HK288" s="2" t="s">
        <v>132</v>
      </c>
      <c r="HL288" s="2" t="s">
        <v>132</v>
      </c>
      <c r="HM288" s="2" t="s">
        <v>142</v>
      </c>
      <c r="HN288" s="2" t="s">
        <v>132</v>
      </c>
      <c r="HO288" s="4"/>
      <c r="HP288" s="8"/>
      <c r="HQ288" s="4">
        <v>3</v>
      </c>
      <c r="HR288" s="8">
        <v>195.96</v>
      </c>
      <c r="HS288" s="7">
        <v>-1</v>
      </c>
      <c r="HT288" s="7">
        <v>-1</v>
      </c>
      <c r="HU288" s="2" t="s">
        <v>140</v>
      </c>
      <c r="HV288" s="2" t="s">
        <v>166</v>
      </c>
      <c r="HW288" s="2" t="s">
        <v>566</v>
      </c>
      <c r="HX288" s="2" t="s">
        <v>1487</v>
      </c>
      <c r="HY288" s="2" t="s">
        <v>142</v>
      </c>
      <c r="HZ288" s="2" t="s">
        <v>132</v>
      </c>
      <c r="IA288" s="4"/>
      <c r="IB288" s="8"/>
      <c r="IC288" s="4">
        <v>10</v>
      </c>
      <c r="ID288" s="8">
        <v>428.5</v>
      </c>
      <c r="IE288" s="7">
        <v>-1</v>
      </c>
      <c r="IF288" s="7">
        <v>-1</v>
      </c>
      <c r="IG288" s="2" t="s">
        <v>140</v>
      </c>
      <c r="IH288" s="2" t="s">
        <v>166</v>
      </c>
      <c r="II288" s="2" t="s">
        <v>3081</v>
      </c>
      <c r="IJ288" s="2" t="s">
        <v>1035</v>
      </c>
      <c r="IK288" s="2" t="s">
        <v>142</v>
      </c>
      <c r="IL288" s="2" t="s">
        <v>132</v>
      </c>
      <c r="IM288" s="4"/>
      <c r="IN288" s="8"/>
      <c r="IO288" s="4"/>
      <c r="IP288" s="8"/>
      <c r="IQ288" s="7"/>
      <c r="IR288" s="7"/>
      <c r="IS288" s="2" t="s">
        <v>178</v>
      </c>
      <c r="IT288" s="2" t="s">
        <v>166</v>
      </c>
      <c r="IU288" s="2" t="s">
        <v>132</v>
      </c>
      <c r="IV288" s="2" t="s">
        <v>132</v>
      </c>
      <c r="IW288" s="2" t="s">
        <v>142</v>
      </c>
      <c r="IX288" s="2" t="s">
        <v>132</v>
      </c>
      <c r="IY288" s="4"/>
      <c r="IZ288" s="8"/>
      <c r="JA288" s="4"/>
      <c r="JB288" s="8"/>
      <c r="JC288" s="7"/>
      <c r="JD288" s="7"/>
      <c r="JE288" s="2" t="s">
        <v>181</v>
      </c>
      <c r="JF288" s="2" t="s">
        <v>166</v>
      </c>
      <c r="JG288" s="2" t="s">
        <v>132</v>
      </c>
      <c r="JH288" s="2" t="s">
        <v>132</v>
      </c>
      <c r="JI288" s="2" t="s">
        <v>142</v>
      </c>
      <c r="JJ288" s="2" t="s">
        <v>132</v>
      </c>
      <c r="JK288" s="4"/>
      <c r="JL288" s="8"/>
      <c r="JM288" s="4"/>
      <c r="JN288" s="8"/>
      <c r="JO288" s="7"/>
      <c r="JP288" s="7"/>
      <c r="JQ288" s="2" t="s">
        <v>140</v>
      </c>
      <c r="JR288" s="2" t="s">
        <v>166</v>
      </c>
      <c r="JS288" s="2" t="s">
        <v>1130</v>
      </c>
      <c r="JT288" s="2" t="s">
        <v>132</v>
      </c>
      <c r="JU288" s="2" t="s">
        <v>142</v>
      </c>
      <c r="JV288" s="2" t="s">
        <v>132</v>
      </c>
      <c r="JW288" s="4"/>
      <c r="JX288" s="8"/>
      <c r="JY288" s="4"/>
      <c r="JZ288" s="8"/>
      <c r="KA288" s="7"/>
      <c r="KB288" s="7"/>
      <c r="KC288" s="2" t="s">
        <v>140</v>
      </c>
      <c r="KD288" s="2" t="s">
        <v>166</v>
      </c>
      <c r="KE288" s="2" t="s">
        <v>1707</v>
      </c>
      <c r="KF288" s="2" t="s">
        <v>132</v>
      </c>
      <c r="KG288" s="2" t="s">
        <v>142</v>
      </c>
      <c r="KH288" s="2" t="s">
        <v>132</v>
      </c>
      <c r="KI288" s="4"/>
      <c r="KJ288" s="8"/>
      <c r="KK288" s="4"/>
      <c r="KL288" s="8"/>
      <c r="KM288" s="7"/>
      <c r="KN288" s="7"/>
      <c r="KO288" s="2" t="s">
        <v>181</v>
      </c>
      <c r="KP288" s="2" t="s">
        <v>166</v>
      </c>
      <c r="KQ288" s="2" t="s">
        <v>132</v>
      </c>
      <c r="KR288" s="2" t="s">
        <v>132</v>
      </c>
      <c r="KS288" s="2" t="s">
        <v>142</v>
      </c>
      <c r="KT288" s="2" t="s">
        <v>132</v>
      </c>
      <c r="KU288" s="4"/>
      <c r="KV288" s="8"/>
      <c r="KW288" s="4">
        <v>7</v>
      </c>
      <c r="KX288" s="8">
        <v>500.43</v>
      </c>
      <c r="KY288" s="7">
        <v>-1</v>
      </c>
      <c r="KZ288" s="7">
        <v>-1</v>
      </c>
      <c r="LA288" s="2" t="s">
        <v>140</v>
      </c>
      <c r="LB288" s="2" t="s">
        <v>166</v>
      </c>
      <c r="LC288" s="2" t="s">
        <v>2385</v>
      </c>
      <c r="LD288" s="2" t="s">
        <v>688</v>
      </c>
      <c r="LE288" s="2" t="s">
        <v>142</v>
      </c>
      <c r="LF288" s="2" t="s">
        <v>132</v>
      </c>
      <c r="LG288" s="4"/>
      <c r="LH288" s="8"/>
      <c r="LI288" s="4"/>
      <c r="LJ288" s="8"/>
      <c r="LK288" s="7"/>
      <c r="LL288" s="7"/>
      <c r="LM288" s="2" t="s">
        <v>178</v>
      </c>
      <c r="LN288" s="2" t="s">
        <v>166</v>
      </c>
      <c r="LO288" s="2" t="s">
        <v>132</v>
      </c>
      <c r="LP288" s="2" t="s">
        <v>132</v>
      </c>
      <c r="LQ288" s="2" t="s">
        <v>142</v>
      </c>
      <c r="LR288" s="2" t="s">
        <v>132</v>
      </c>
      <c r="LS288" s="4"/>
      <c r="LT288" s="8"/>
      <c r="LU288" s="4"/>
      <c r="LV288" s="8"/>
      <c r="LW288" s="7"/>
      <c r="LX288" s="7"/>
      <c r="LY288" s="2" t="s">
        <v>132</v>
      </c>
      <c r="LZ288" s="2" t="s">
        <v>132</v>
      </c>
      <c r="MA288" s="2" t="s">
        <v>132</v>
      </c>
      <c r="MB288" s="2" t="s">
        <v>132</v>
      </c>
      <c r="MC288" s="2" t="s">
        <v>132</v>
      </c>
      <c r="MD288" s="2" t="s">
        <v>132</v>
      </c>
      <c r="ME288" s="4"/>
      <c r="MF288" s="8"/>
      <c r="MG288" s="4"/>
      <c r="MH288" s="8"/>
      <c r="MI288" s="7"/>
      <c r="MJ288" s="7"/>
      <c r="MK288" s="2" t="s">
        <v>181</v>
      </c>
      <c r="ML288" s="2" t="s">
        <v>166</v>
      </c>
      <c r="MM288" s="2" t="s">
        <v>132</v>
      </c>
      <c r="MN288" s="2" t="s">
        <v>132</v>
      </c>
      <c r="MO288" s="2" t="s">
        <v>142</v>
      </c>
      <c r="MP288" s="2" t="s">
        <v>132</v>
      </c>
      <c r="MQ288" s="4"/>
      <c r="MR288" s="8"/>
      <c r="MS288" s="4"/>
      <c r="MT288" s="8"/>
      <c r="MU288" s="7"/>
      <c r="MV288" s="7"/>
      <c r="MW288" s="2" t="s">
        <v>132</v>
      </c>
      <c r="MX288" s="2" t="s">
        <v>132</v>
      </c>
      <c r="MY288" s="2" t="s">
        <v>132</v>
      </c>
      <c r="MZ288" s="2" t="s">
        <v>132</v>
      </c>
      <c r="NA288" s="2" t="s">
        <v>132</v>
      </c>
      <c r="NB288" s="2" t="s">
        <v>132</v>
      </c>
      <c r="NC288" s="4"/>
      <c r="ND288" s="8"/>
      <c r="NE288" s="4"/>
      <c r="NF288" s="8"/>
      <c r="NG288" s="7"/>
      <c r="NH288" s="7"/>
      <c r="NI288" s="2" t="s">
        <v>132</v>
      </c>
      <c r="NJ288" s="2" t="s">
        <v>132</v>
      </c>
      <c r="NK288" s="2" t="s">
        <v>132</v>
      </c>
      <c r="NL288" s="2" t="s">
        <v>132</v>
      </c>
      <c r="NM288" s="2" t="s">
        <v>132</v>
      </c>
      <c r="NN288" s="2" t="s">
        <v>132</v>
      </c>
      <c r="NO288" s="4"/>
      <c r="NP288" s="8"/>
      <c r="NQ288" s="4"/>
      <c r="NR288" s="8"/>
      <c r="NS288" s="7"/>
      <c r="NT288" s="7"/>
      <c r="NU288" s="2" t="s">
        <v>178</v>
      </c>
      <c r="NV288" s="2" t="s">
        <v>166</v>
      </c>
      <c r="NW288" s="2" t="s">
        <v>132</v>
      </c>
      <c r="NX288" s="2" t="s">
        <v>132</v>
      </c>
      <c r="NY288" s="2" t="s">
        <v>142</v>
      </c>
      <c r="NZ288" s="2" t="s">
        <v>132</v>
      </c>
      <c r="OA288" s="4"/>
      <c r="OB288" s="8"/>
      <c r="OC288" s="4"/>
      <c r="OD288" s="8"/>
      <c r="OE288" s="7"/>
      <c r="OF288" s="7"/>
      <c r="OG288" s="2" t="s">
        <v>132</v>
      </c>
      <c r="OH288" s="2" t="s">
        <v>132</v>
      </c>
      <c r="OI288" s="2" t="s">
        <v>132</v>
      </c>
      <c r="OJ288" s="2" t="s">
        <v>132</v>
      </c>
      <c r="OK288" s="2" t="s">
        <v>132</v>
      </c>
      <c r="OL288" s="2" t="s">
        <v>132</v>
      </c>
      <c r="OM288" s="4"/>
      <c r="ON288" s="8"/>
      <c r="OO288" s="4"/>
      <c r="OP288" s="8"/>
      <c r="OQ288" s="7"/>
      <c r="OR288" s="7"/>
      <c r="OS288" s="2" t="s">
        <v>181</v>
      </c>
      <c r="OT288" s="2" t="s">
        <v>166</v>
      </c>
      <c r="OU288" s="2" t="s">
        <v>132</v>
      </c>
      <c r="OV288" s="2" t="s">
        <v>132</v>
      </c>
      <c r="OW288" s="2" t="s">
        <v>142</v>
      </c>
      <c r="OX288" s="2" t="s">
        <v>132</v>
      </c>
      <c r="OY288" s="4"/>
      <c r="OZ288" s="8"/>
      <c r="PA288" s="4"/>
      <c r="PB288" s="8"/>
      <c r="PC288" s="7"/>
      <c r="PD288" s="7"/>
      <c r="PE288" s="2" t="s">
        <v>178</v>
      </c>
      <c r="PF288" s="2" t="s">
        <v>166</v>
      </c>
      <c r="PG288" s="2" t="s">
        <v>132</v>
      </c>
      <c r="PH288" s="2" t="s">
        <v>132</v>
      </c>
      <c r="PI288" s="2" t="s">
        <v>142</v>
      </c>
      <c r="PJ288" s="2" t="s">
        <v>132</v>
      </c>
      <c r="PK288" s="4"/>
      <c r="PL288" s="8"/>
      <c r="PM288" s="4"/>
      <c r="PN288" s="8"/>
      <c r="PO288" s="7"/>
      <c r="PP288" s="7"/>
      <c r="PQ288" s="2" t="s">
        <v>178</v>
      </c>
      <c r="PR288" s="2" t="s">
        <v>166</v>
      </c>
      <c r="PS288" s="2" t="s">
        <v>132</v>
      </c>
      <c r="PT288" s="2" t="s">
        <v>132</v>
      </c>
      <c r="PU288" s="2" t="s">
        <v>142</v>
      </c>
      <c r="PV288" s="2" t="s">
        <v>132</v>
      </c>
      <c r="PW288" s="4"/>
      <c r="PX288" s="8"/>
      <c r="PY288" s="4"/>
      <c r="PZ288" s="8"/>
      <c r="QA288" s="7"/>
      <c r="QB288" s="7"/>
      <c r="QC288" s="2" t="s">
        <v>132</v>
      </c>
      <c r="QD288" s="2" t="s">
        <v>132</v>
      </c>
      <c r="QE288" s="2" t="s">
        <v>132</v>
      </c>
      <c r="QF288" s="2" t="s">
        <v>132</v>
      </c>
      <c r="QG288" s="2" t="s">
        <v>132</v>
      </c>
      <c r="QH288" s="2" t="s">
        <v>132</v>
      </c>
      <c r="QI288" s="4"/>
      <c r="QJ288" s="8"/>
      <c r="QK288" s="4"/>
      <c r="QL288" s="8"/>
      <c r="QM288" s="7"/>
      <c r="QN288" s="7"/>
      <c r="QO288" s="2" t="s">
        <v>132</v>
      </c>
      <c r="QP288" s="2" t="s">
        <v>132</v>
      </c>
      <c r="QQ288" s="2" t="s">
        <v>132</v>
      </c>
      <c r="QR288" s="2" t="s">
        <v>132</v>
      </c>
      <c r="QS288" s="2" t="s">
        <v>132</v>
      </c>
      <c r="QT288" s="2" t="s">
        <v>132</v>
      </c>
      <c r="QU288" s="4"/>
      <c r="QV288" s="8"/>
      <c r="QW288" s="4"/>
      <c r="QX288" s="8"/>
      <c r="QY288" s="7"/>
      <c r="QZ288" s="7"/>
      <c r="RA288" s="2" t="s">
        <v>178</v>
      </c>
      <c r="RB288" s="2" t="s">
        <v>166</v>
      </c>
      <c r="RC288" s="2" t="s">
        <v>132</v>
      </c>
      <c r="RD288" s="2" t="s">
        <v>132</v>
      </c>
      <c r="RE288" s="2" t="s">
        <v>142</v>
      </c>
      <c r="RF288" s="2" t="s">
        <v>132</v>
      </c>
      <c r="RG288" s="4"/>
      <c r="RH288" s="8"/>
      <c r="RI288" s="4"/>
      <c r="RJ288" s="8"/>
      <c r="RK288" s="7"/>
      <c r="RL288" s="7"/>
      <c r="RM288" s="2" t="s">
        <v>181</v>
      </c>
      <c r="RN288" s="2" t="s">
        <v>166</v>
      </c>
      <c r="RO288" s="2" t="s">
        <v>132</v>
      </c>
      <c r="RP288" s="2" t="s">
        <v>132</v>
      </c>
      <c r="RQ288" s="2" t="s">
        <v>142</v>
      </c>
      <c r="RR288" s="2" t="s">
        <v>132</v>
      </c>
    </row>
    <row r="289">
      <c r="A289" s="2" t="s">
        <v>3334</v>
      </c>
      <c r="B289" s="2" t="s">
        <v>121</v>
      </c>
      <c r="C289" s="2" t="s">
        <v>3052</v>
      </c>
      <c r="D289" s="2" t="s">
        <v>2715</v>
      </c>
      <c r="E289" s="2" t="s">
        <v>2716</v>
      </c>
      <c r="F289" s="2" t="s">
        <v>3335</v>
      </c>
      <c r="G289" s="2" t="s">
        <v>3335</v>
      </c>
      <c r="H289" s="2" t="s">
        <v>3335</v>
      </c>
      <c r="I289" s="2" t="s">
        <v>3330</v>
      </c>
      <c r="J289" s="2" t="s">
        <v>127</v>
      </c>
      <c r="K289" s="2" t="s">
        <v>555</v>
      </c>
      <c r="L289" s="3">
        <v>44.14</v>
      </c>
      <c r="M289" s="3">
        <v>46.35</v>
      </c>
      <c r="N289" s="3">
        <v>94.99</v>
      </c>
      <c r="O289" s="2" t="s">
        <v>421</v>
      </c>
      <c r="P289" s="2" t="s">
        <v>422</v>
      </c>
      <c r="Q289" s="2" t="s">
        <v>131</v>
      </c>
      <c r="R289" s="2" t="s">
        <v>132</v>
      </c>
      <c r="S289" s="2" t="s">
        <v>132</v>
      </c>
      <c r="T289" s="2" t="s">
        <v>132</v>
      </c>
      <c r="U289" s="2" t="s">
        <v>468</v>
      </c>
      <c r="V289" s="2" t="s">
        <v>2667</v>
      </c>
      <c r="W289" s="2" t="s">
        <v>1009</v>
      </c>
      <c r="X289" s="2" t="s">
        <v>3067</v>
      </c>
      <c r="Y289" s="2" t="s">
        <v>1707</v>
      </c>
      <c r="Z289" s="4"/>
      <c r="AA289" s="4">
        <f>=ROUNDDOWN({0},0)</f>
      </c>
      <c r="AB289" s="5"/>
      <c r="AC289" s="2" t="s">
        <v>132</v>
      </c>
      <c r="AD289" s="4"/>
      <c r="AE289" s="4"/>
      <c r="AF289" s="6">
        <v>65</v>
      </c>
      <c r="AG289" s="6"/>
      <c r="AH289" s="7">
        <v>0.4164</v>
      </c>
      <c r="AI289" s="4"/>
      <c r="AJ289" s="4">
        <f>=ROUNDDOWN({0},0)</f>
      </c>
      <c r="AK289" s="5"/>
      <c r="AL289" s="2" t="s">
        <v>132</v>
      </c>
      <c r="AM289" s="4"/>
      <c r="AN289" s="4"/>
      <c r="AO289" s="7"/>
      <c r="AP289" s="4"/>
      <c r="AQ289" s="8"/>
      <c r="AR289" s="4">
        <v>168</v>
      </c>
      <c r="AS289" s="8">
        <v>7688.98</v>
      </c>
      <c r="AT289" s="7">
        <v>-1</v>
      </c>
      <c r="AU289" s="7">
        <v>-1</v>
      </c>
      <c r="AV289" s="4"/>
      <c r="AW289" s="8"/>
      <c r="AX289" s="4">
        <v>168</v>
      </c>
      <c r="AY289" s="8">
        <v>7688.98</v>
      </c>
      <c r="AZ289" s="7">
        <v>-1</v>
      </c>
      <c r="BA289" s="7">
        <v>-1</v>
      </c>
      <c r="BB289" s="7"/>
      <c r="BC289" s="4"/>
      <c r="BD289" s="8"/>
      <c r="BE289" s="4">
        <v>168</v>
      </c>
      <c r="BF289" s="8">
        <v>7688.98</v>
      </c>
      <c r="BG289" s="7">
        <v>-1</v>
      </c>
      <c r="BH289" s="7">
        <v>-1</v>
      </c>
      <c r="BI289" s="7"/>
      <c r="BJ289" s="4"/>
      <c r="BK289" s="8"/>
      <c r="BL289" s="2" t="s">
        <v>3336</v>
      </c>
      <c r="BM289" s="7"/>
      <c r="BN289" s="7"/>
      <c r="BO289" s="4"/>
      <c r="BP289" s="8"/>
      <c r="BQ289" s="4">
        <v>16</v>
      </c>
      <c r="BR289" s="8">
        <v>812.16</v>
      </c>
      <c r="BS289" s="7">
        <v>-1</v>
      </c>
      <c r="BT289" s="7">
        <v>-1</v>
      </c>
      <c r="BU289" s="2" t="s">
        <v>140</v>
      </c>
      <c r="BV289" s="2" t="s">
        <v>166</v>
      </c>
      <c r="BW289" s="2" t="s">
        <v>132</v>
      </c>
      <c r="BX289" s="2" t="s">
        <v>698</v>
      </c>
      <c r="BY289" s="2" t="s">
        <v>142</v>
      </c>
      <c r="BZ289" s="2" t="s">
        <v>132</v>
      </c>
      <c r="CA289" s="4"/>
      <c r="CB289" s="8"/>
      <c r="CC289" s="4">
        <v>21</v>
      </c>
      <c r="CD289" s="8">
        <v>699.14</v>
      </c>
      <c r="CE289" s="7">
        <v>-1</v>
      </c>
      <c r="CF289" s="7">
        <v>-1</v>
      </c>
      <c r="CG289" s="2" t="s">
        <v>140</v>
      </c>
      <c r="CH289" s="2" t="s">
        <v>166</v>
      </c>
      <c r="CI289" s="2" t="s">
        <v>1487</v>
      </c>
      <c r="CJ289" s="2" t="s">
        <v>3130</v>
      </c>
      <c r="CK289" s="2" t="s">
        <v>142</v>
      </c>
      <c r="CL289" s="2" t="s">
        <v>132</v>
      </c>
      <c r="CM289" s="4"/>
      <c r="CN289" s="8"/>
      <c r="CO289" s="4">
        <v>57</v>
      </c>
      <c r="CP289" s="8">
        <v>2922.49</v>
      </c>
      <c r="CQ289" s="7">
        <v>-1</v>
      </c>
      <c r="CR289" s="7">
        <v>-1</v>
      </c>
      <c r="CS289" s="2" t="s">
        <v>140</v>
      </c>
      <c r="CT289" s="2" t="s">
        <v>166</v>
      </c>
      <c r="CU289" s="2" t="s">
        <v>3165</v>
      </c>
      <c r="CV289" s="2" t="s">
        <v>3163</v>
      </c>
      <c r="CW289" s="2" t="s">
        <v>142</v>
      </c>
      <c r="CX289" s="2" t="s">
        <v>132</v>
      </c>
      <c r="CY289" s="4"/>
      <c r="CZ289" s="8"/>
      <c r="DA289" s="4">
        <v>4</v>
      </c>
      <c r="DB289" s="8">
        <v>192</v>
      </c>
      <c r="DC289" s="7">
        <v>-1</v>
      </c>
      <c r="DD289" s="7">
        <v>-1</v>
      </c>
      <c r="DE289" s="2" t="s">
        <v>140</v>
      </c>
      <c r="DF289" s="2" t="s">
        <v>166</v>
      </c>
      <c r="DG289" s="2" t="s">
        <v>442</v>
      </c>
      <c r="DH289" s="2" t="s">
        <v>3337</v>
      </c>
      <c r="DI289" s="2" t="s">
        <v>142</v>
      </c>
      <c r="DJ289" s="2" t="s">
        <v>132</v>
      </c>
      <c r="DK289" s="4"/>
      <c r="DL289" s="8"/>
      <c r="DM289" s="4"/>
      <c r="DN289" s="8"/>
      <c r="DO289" s="7"/>
      <c r="DP289" s="7"/>
      <c r="DQ289" s="2" t="s">
        <v>181</v>
      </c>
      <c r="DR289" s="2" t="s">
        <v>166</v>
      </c>
      <c r="DS289" s="2" t="s">
        <v>132</v>
      </c>
      <c r="DT289" s="2" t="s">
        <v>132</v>
      </c>
      <c r="DU289" s="2" t="s">
        <v>142</v>
      </c>
      <c r="DV289" s="2" t="s">
        <v>132</v>
      </c>
      <c r="DW289" s="4"/>
      <c r="DX289" s="8"/>
      <c r="DY289" s="4">
        <v>22</v>
      </c>
      <c r="DZ289" s="8">
        <v>901.38</v>
      </c>
      <c r="EA289" s="7">
        <v>-1</v>
      </c>
      <c r="EB289" s="7">
        <v>-1</v>
      </c>
      <c r="EC289" s="2" t="s">
        <v>140</v>
      </c>
      <c r="ED289" s="2" t="s">
        <v>166</v>
      </c>
      <c r="EE289" s="2" t="s">
        <v>702</v>
      </c>
      <c r="EF289" s="2" t="s">
        <v>2466</v>
      </c>
      <c r="EG289" s="2" t="s">
        <v>142</v>
      </c>
      <c r="EH289" s="2" t="s">
        <v>132</v>
      </c>
      <c r="EI289" s="4"/>
      <c r="EJ289" s="8"/>
      <c r="EK289" s="4">
        <v>19</v>
      </c>
      <c r="EL289" s="8">
        <v>982.11</v>
      </c>
      <c r="EM289" s="7">
        <v>-1</v>
      </c>
      <c r="EN289" s="7">
        <v>-1</v>
      </c>
      <c r="EO289" s="2" t="s">
        <v>140</v>
      </c>
      <c r="EP289" s="2" t="s">
        <v>166</v>
      </c>
      <c r="EQ289" s="2" t="s">
        <v>327</v>
      </c>
      <c r="ER289" s="2" t="s">
        <v>789</v>
      </c>
      <c r="ES289" s="2" t="s">
        <v>142</v>
      </c>
      <c r="ET289" s="2" t="s">
        <v>132</v>
      </c>
      <c r="EU289" s="4"/>
      <c r="EV289" s="8"/>
      <c r="EW289" s="4"/>
      <c r="EX289" s="8"/>
      <c r="EY289" s="7"/>
      <c r="EZ289" s="7"/>
      <c r="FA289" s="2" t="s">
        <v>181</v>
      </c>
      <c r="FB289" s="2" t="s">
        <v>166</v>
      </c>
      <c r="FC289" s="2" t="s">
        <v>132</v>
      </c>
      <c r="FD289" s="2" t="s">
        <v>132</v>
      </c>
      <c r="FE289" s="2" t="s">
        <v>142</v>
      </c>
      <c r="FF289" s="2" t="s">
        <v>132</v>
      </c>
      <c r="FG289" s="4"/>
      <c r="FH289" s="8"/>
      <c r="FI289" s="4"/>
      <c r="FJ289" s="8"/>
      <c r="FK289" s="7"/>
      <c r="FL289" s="7"/>
      <c r="FM289" s="2" t="s">
        <v>140</v>
      </c>
      <c r="FN289" s="2" t="s">
        <v>166</v>
      </c>
      <c r="FO289" s="2" t="s">
        <v>2344</v>
      </c>
      <c r="FP289" s="2" t="s">
        <v>132</v>
      </c>
      <c r="FQ289" s="2" t="s">
        <v>142</v>
      </c>
      <c r="FR289" s="2" t="s">
        <v>132</v>
      </c>
      <c r="FS289" s="4"/>
      <c r="FT289" s="8"/>
      <c r="FU289" s="4"/>
      <c r="FV289" s="8"/>
      <c r="FW289" s="7"/>
      <c r="FX289" s="7"/>
      <c r="FY289" s="2" t="s">
        <v>181</v>
      </c>
      <c r="FZ289" s="2" t="s">
        <v>166</v>
      </c>
      <c r="GA289" s="2" t="s">
        <v>132</v>
      </c>
      <c r="GB289" s="2" t="s">
        <v>132</v>
      </c>
      <c r="GC289" s="2" t="s">
        <v>142</v>
      </c>
      <c r="GD289" s="2" t="s">
        <v>132</v>
      </c>
      <c r="GE289" s="4"/>
      <c r="GF289" s="8"/>
      <c r="GG289" s="4"/>
      <c r="GH289" s="8"/>
      <c r="GI289" s="7"/>
      <c r="GJ289" s="7"/>
      <c r="GK289" s="2" t="s">
        <v>140</v>
      </c>
      <c r="GL289" s="2" t="s">
        <v>166</v>
      </c>
      <c r="GM289" s="2" t="s">
        <v>188</v>
      </c>
      <c r="GN289" s="2" t="s">
        <v>523</v>
      </c>
      <c r="GO289" s="2" t="s">
        <v>142</v>
      </c>
      <c r="GP289" s="2" t="s">
        <v>132</v>
      </c>
      <c r="GQ289" s="4"/>
      <c r="GR289" s="8"/>
      <c r="GS289" s="4">
        <v>1</v>
      </c>
      <c r="GT289" s="8">
        <v>46.35</v>
      </c>
      <c r="GU289" s="7">
        <v>-1</v>
      </c>
      <c r="GV289" s="7">
        <v>-1</v>
      </c>
      <c r="GW289" s="2" t="s">
        <v>140</v>
      </c>
      <c r="GX289" s="2" t="s">
        <v>166</v>
      </c>
      <c r="GY289" s="2" t="s">
        <v>2344</v>
      </c>
      <c r="GZ289" s="2" t="s">
        <v>336</v>
      </c>
      <c r="HA289" s="2" t="s">
        <v>142</v>
      </c>
      <c r="HB289" s="2" t="s">
        <v>132</v>
      </c>
      <c r="HC289" s="4"/>
      <c r="HD289" s="8"/>
      <c r="HE289" s="4">
        <v>1</v>
      </c>
      <c r="HF289" s="8">
        <v>48.66</v>
      </c>
      <c r="HG289" s="7">
        <v>-1</v>
      </c>
      <c r="HH289" s="7">
        <v>-1</v>
      </c>
      <c r="HI289" s="2" t="s">
        <v>140</v>
      </c>
      <c r="HJ289" s="2" t="s">
        <v>166</v>
      </c>
      <c r="HK289" s="2" t="s">
        <v>233</v>
      </c>
      <c r="HL289" s="2" t="s">
        <v>329</v>
      </c>
      <c r="HM289" s="2" t="s">
        <v>142</v>
      </c>
      <c r="HN289" s="2" t="s">
        <v>132</v>
      </c>
      <c r="HO289" s="4"/>
      <c r="HP289" s="8"/>
      <c r="HQ289" s="4">
        <v>11</v>
      </c>
      <c r="HR289" s="8">
        <v>505.23</v>
      </c>
      <c r="HS289" s="7">
        <v>-1</v>
      </c>
      <c r="HT289" s="7">
        <v>-1</v>
      </c>
      <c r="HU289" s="2" t="s">
        <v>140</v>
      </c>
      <c r="HV289" s="2" t="s">
        <v>166</v>
      </c>
      <c r="HW289" s="2" t="s">
        <v>566</v>
      </c>
      <c r="HX289" s="2" t="s">
        <v>3217</v>
      </c>
      <c r="HY289" s="2" t="s">
        <v>142</v>
      </c>
      <c r="HZ289" s="2" t="s">
        <v>132</v>
      </c>
      <c r="IA289" s="4"/>
      <c r="IB289" s="8"/>
      <c r="IC289" s="4">
        <v>7</v>
      </c>
      <c r="ID289" s="8">
        <v>324.52</v>
      </c>
      <c r="IE289" s="7">
        <v>-1</v>
      </c>
      <c r="IF289" s="7">
        <v>-1</v>
      </c>
      <c r="IG289" s="2" t="s">
        <v>140</v>
      </c>
      <c r="IH289" s="2" t="s">
        <v>166</v>
      </c>
      <c r="II289" s="2" t="s">
        <v>3081</v>
      </c>
      <c r="IJ289" s="2" t="s">
        <v>1035</v>
      </c>
      <c r="IK289" s="2" t="s">
        <v>142</v>
      </c>
      <c r="IL289" s="2" t="s">
        <v>132</v>
      </c>
      <c r="IM289" s="4"/>
      <c r="IN289" s="8"/>
      <c r="IO289" s="4"/>
      <c r="IP289" s="8"/>
      <c r="IQ289" s="7"/>
      <c r="IR289" s="7"/>
      <c r="IS289" s="2" t="s">
        <v>178</v>
      </c>
      <c r="IT289" s="2" t="s">
        <v>166</v>
      </c>
      <c r="IU289" s="2" t="s">
        <v>132</v>
      </c>
      <c r="IV289" s="2" t="s">
        <v>132</v>
      </c>
      <c r="IW289" s="2" t="s">
        <v>142</v>
      </c>
      <c r="IX289" s="2" t="s">
        <v>132</v>
      </c>
      <c r="IY289" s="4"/>
      <c r="IZ289" s="8"/>
      <c r="JA289" s="4"/>
      <c r="JB289" s="8"/>
      <c r="JC289" s="7"/>
      <c r="JD289" s="7"/>
      <c r="JE289" s="2" t="s">
        <v>181</v>
      </c>
      <c r="JF289" s="2" t="s">
        <v>166</v>
      </c>
      <c r="JG289" s="2" t="s">
        <v>132</v>
      </c>
      <c r="JH289" s="2" t="s">
        <v>132</v>
      </c>
      <c r="JI289" s="2" t="s">
        <v>142</v>
      </c>
      <c r="JJ289" s="2" t="s">
        <v>132</v>
      </c>
      <c r="JK289" s="4"/>
      <c r="JL289" s="8"/>
      <c r="JM289" s="4">
        <v>1</v>
      </c>
      <c r="JN289" s="8">
        <v>50.06</v>
      </c>
      <c r="JO289" s="7">
        <v>-1</v>
      </c>
      <c r="JP289" s="7">
        <v>-1</v>
      </c>
      <c r="JQ289" s="2" t="s">
        <v>140</v>
      </c>
      <c r="JR289" s="2" t="s">
        <v>166</v>
      </c>
      <c r="JS289" s="2" t="s">
        <v>442</v>
      </c>
      <c r="JT289" s="2" t="s">
        <v>2861</v>
      </c>
      <c r="JU289" s="2" t="s">
        <v>142</v>
      </c>
      <c r="JV289" s="2" t="s">
        <v>132</v>
      </c>
      <c r="JW289" s="4"/>
      <c r="JX289" s="8"/>
      <c r="JY289" s="4"/>
      <c r="JZ289" s="8"/>
      <c r="KA289" s="7"/>
      <c r="KB289" s="7"/>
      <c r="KC289" s="2" t="s">
        <v>140</v>
      </c>
      <c r="KD289" s="2" t="s">
        <v>166</v>
      </c>
      <c r="KE289" s="2" t="s">
        <v>1707</v>
      </c>
      <c r="KF289" s="2" t="s">
        <v>132</v>
      </c>
      <c r="KG289" s="2" t="s">
        <v>142</v>
      </c>
      <c r="KH289" s="2" t="s">
        <v>132</v>
      </c>
      <c r="KI289" s="4"/>
      <c r="KJ289" s="8"/>
      <c r="KK289" s="4"/>
      <c r="KL289" s="8"/>
      <c r="KM289" s="7"/>
      <c r="KN289" s="7"/>
      <c r="KO289" s="2" t="s">
        <v>181</v>
      </c>
      <c r="KP289" s="2" t="s">
        <v>166</v>
      </c>
      <c r="KQ289" s="2" t="s">
        <v>132</v>
      </c>
      <c r="KR289" s="2" t="s">
        <v>132</v>
      </c>
      <c r="KS289" s="2" t="s">
        <v>142</v>
      </c>
      <c r="KT289" s="2" t="s">
        <v>132</v>
      </c>
      <c r="KU289" s="4"/>
      <c r="KV289" s="8"/>
      <c r="KW289" s="4">
        <v>8</v>
      </c>
      <c r="KX289" s="8">
        <v>204.88</v>
      </c>
      <c r="KY289" s="7">
        <v>-1</v>
      </c>
      <c r="KZ289" s="7">
        <v>-1</v>
      </c>
      <c r="LA289" s="2" t="s">
        <v>140</v>
      </c>
      <c r="LB289" s="2" t="s">
        <v>166</v>
      </c>
      <c r="LC289" s="2" t="s">
        <v>2385</v>
      </c>
      <c r="LD289" s="2" t="s">
        <v>789</v>
      </c>
      <c r="LE289" s="2" t="s">
        <v>183</v>
      </c>
      <c r="LF289" s="2" t="s">
        <v>132</v>
      </c>
      <c r="LG289" s="4"/>
      <c r="LH289" s="8"/>
      <c r="LI289" s="4"/>
      <c r="LJ289" s="8"/>
      <c r="LK289" s="7"/>
      <c r="LL289" s="7"/>
      <c r="LM289" s="2" t="s">
        <v>178</v>
      </c>
      <c r="LN289" s="2" t="s">
        <v>166</v>
      </c>
      <c r="LO289" s="2" t="s">
        <v>132</v>
      </c>
      <c r="LP289" s="2" t="s">
        <v>132</v>
      </c>
      <c r="LQ289" s="2" t="s">
        <v>142</v>
      </c>
      <c r="LR289" s="2" t="s">
        <v>132</v>
      </c>
      <c r="LS289" s="4"/>
      <c r="LT289" s="8"/>
      <c r="LU289" s="4"/>
      <c r="LV289" s="8"/>
      <c r="LW289" s="7"/>
      <c r="LX289" s="7"/>
      <c r="LY289" s="2" t="s">
        <v>132</v>
      </c>
      <c r="LZ289" s="2" t="s">
        <v>132</v>
      </c>
      <c r="MA289" s="2" t="s">
        <v>132</v>
      </c>
      <c r="MB289" s="2" t="s">
        <v>132</v>
      </c>
      <c r="MC289" s="2" t="s">
        <v>132</v>
      </c>
      <c r="MD289" s="2" t="s">
        <v>132</v>
      </c>
      <c r="ME289" s="4"/>
      <c r="MF289" s="8"/>
      <c r="MG289" s="4"/>
      <c r="MH289" s="8"/>
      <c r="MI289" s="7"/>
      <c r="MJ289" s="7"/>
      <c r="MK289" s="2" t="s">
        <v>181</v>
      </c>
      <c r="ML289" s="2" t="s">
        <v>166</v>
      </c>
      <c r="MM289" s="2" t="s">
        <v>132</v>
      </c>
      <c r="MN289" s="2" t="s">
        <v>132</v>
      </c>
      <c r="MO289" s="2" t="s">
        <v>142</v>
      </c>
      <c r="MP289" s="2" t="s">
        <v>132</v>
      </c>
      <c r="MQ289" s="4"/>
      <c r="MR289" s="8"/>
      <c r="MS289" s="4"/>
      <c r="MT289" s="8"/>
      <c r="MU289" s="7"/>
      <c r="MV289" s="7"/>
      <c r="MW289" s="2" t="s">
        <v>132</v>
      </c>
      <c r="MX289" s="2" t="s">
        <v>132</v>
      </c>
      <c r="MY289" s="2" t="s">
        <v>132</v>
      </c>
      <c r="MZ289" s="2" t="s">
        <v>132</v>
      </c>
      <c r="NA289" s="2" t="s">
        <v>132</v>
      </c>
      <c r="NB289" s="2" t="s">
        <v>132</v>
      </c>
      <c r="NC289" s="4"/>
      <c r="ND289" s="8"/>
      <c r="NE289" s="4"/>
      <c r="NF289" s="8"/>
      <c r="NG289" s="7"/>
      <c r="NH289" s="7"/>
      <c r="NI289" s="2" t="s">
        <v>132</v>
      </c>
      <c r="NJ289" s="2" t="s">
        <v>132</v>
      </c>
      <c r="NK289" s="2" t="s">
        <v>132</v>
      </c>
      <c r="NL289" s="2" t="s">
        <v>132</v>
      </c>
      <c r="NM289" s="2" t="s">
        <v>132</v>
      </c>
      <c r="NN289" s="2" t="s">
        <v>132</v>
      </c>
      <c r="NO289" s="4"/>
      <c r="NP289" s="8"/>
      <c r="NQ289" s="4"/>
      <c r="NR289" s="8"/>
      <c r="NS289" s="7"/>
      <c r="NT289" s="7"/>
      <c r="NU289" s="2" t="s">
        <v>178</v>
      </c>
      <c r="NV289" s="2" t="s">
        <v>166</v>
      </c>
      <c r="NW289" s="2" t="s">
        <v>132</v>
      </c>
      <c r="NX289" s="2" t="s">
        <v>132</v>
      </c>
      <c r="NY289" s="2" t="s">
        <v>142</v>
      </c>
      <c r="NZ289" s="2" t="s">
        <v>132</v>
      </c>
      <c r="OA289" s="4"/>
      <c r="OB289" s="8"/>
      <c r="OC289" s="4"/>
      <c r="OD289" s="8"/>
      <c r="OE289" s="7"/>
      <c r="OF289" s="7"/>
      <c r="OG289" s="2" t="s">
        <v>132</v>
      </c>
      <c r="OH289" s="2" t="s">
        <v>132</v>
      </c>
      <c r="OI289" s="2" t="s">
        <v>132</v>
      </c>
      <c r="OJ289" s="2" t="s">
        <v>132</v>
      </c>
      <c r="OK289" s="2" t="s">
        <v>132</v>
      </c>
      <c r="OL289" s="2" t="s">
        <v>132</v>
      </c>
      <c r="OM289" s="4"/>
      <c r="ON289" s="8"/>
      <c r="OO289" s="4"/>
      <c r="OP289" s="8"/>
      <c r="OQ289" s="7"/>
      <c r="OR289" s="7"/>
      <c r="OS289" s="2" t="s">
        <v>181</v>
      </c>
      <c r="OT289" s="2" t="s">
        <v>166</v>
      </c>
      <c r="OU289" s="2" t="s">
        <v>132</v>
      </c>
      <c r="OV289" s="2" t="s">
        <v>132</v>
      </c>
      <c r="OW289" s="2" t="s">
        <v>142</v>
      </c>
      <c r="OX289" s="2" t="s">
        <v>132</v>
      </c>
      <c r="OY289" s="4"/>
      <c r="OZ289" s="8"/>
      <c r="PA289" s="4"/>
      <c r="PB289" s="8"/>
      <c r="PC289" s="7"/>
      <c r="PD289" s="7"/>
      <c r="PE289" s="2" t="s">
        <v>178</v>
      </c>
      <c r="PF289" s="2" t="s">
        <v>166</v>
      </c>
      <c r="PG289" s="2" t="s">
        <v>132</v>
      </c>
      <c r="PH289" s="2" t="s">
        <v>132</v>
      </c>
      <c r="PI289" s="2" t="s">
        <v>142</v>
      </c>
      <c r="PJ289" s="2" t="s">
        <v>132</v>
      </c>
      <c r="PK289" s="4"/>
      <c r="PL289" s="8"/>
      <c r="PM289" s="4"/>
      <c r="PN289" s="8"/>
      <c r="PO289" s="7"/>
      <c r="PP289" s="7"/>
      <c r="PQ289" s="2" t="s">
        <v>178</v>
      </c>
      <c r="PR289" s="2" t="s">
        <v>166</v>
      </c>
      <c r="PS289" s="2" t="s">
        <v>132</v>
      </c>
      <c r="PT289" s="2" t="s">
        <v>132</v>
      </c>
      <c r="PU289" s="2" t="s">
        <v>142</v>
      </c>
      <c r="PV289" s="2" t="s">
        <v>132</v>
      </c>
      <c r="PW289" s="4"/>
      <c r="PX289" s="8"/>
      <c r="PY289" s="4"/>
      <c r="PZ289" s="8"/>
      <c r="QA289" s="7"/>
      <c r="QB289" s="7"/>
      <c r="QC289" s="2" t="s">
        <v>132</v>
      </c>
      <c r="QD289" s="2" t="s">
        <v>132</v>
      </c>
      <c r="QE289" s="2" t="s">
        <v>132</v>
      </c>
      <c r="QF289" s="2" t="s">
        <v>132</v>
      </c>
      <c r="QG289" s="2" t="s">
        <v>132</v>
      </c>
      <c r="QH289" s="2" t="s">
        <v>132</v>
      </c>
      <c r="QI289" s="4"/>
      <c r="QJ289" s="8"/>
      <c r="QK289" s="4"/>
      <c r="QL289" s="8"/>
      <c r="QM289" s="7"/>
      <c r="QN289" s="7"/>
      <c r="QO289" s="2" t="s">
        <v>132</v>
      </c>
      <c r="QP289" s="2" t="s">
        <v>132</v>
      </c>
      <c r="QQ289" s="2" t="s">
        <v>132</v>
      </c>
      <c r="QR289" s="2" t="s">
        <v>132</v>
      </c>
      <c r="QS289" s="2" t="s">
        <v>132</v>
      </c>
      <c r="QT289" s="2" t="s">
        <v>132</v>
      </c>
      <c r="QU289" s="4"/>
      <c r="QV289" s="8"/>
      <c r="QW289" s="4"/>
      <c r="QX289" s="8"/>
      <c r="QY289" s="7"/>
      <c r="QZ289" s="7"/>
      <c r="RA289" s="2" t="s">
        <v>178</v>
      </c>
      <c r="RB289" s="2" t="s">
        <v>166</v>
      </c>
      <c r="RC289" s="2" t="s">
        <v>132</v>
      </c>
      <c r="RD289" s="2" t="s">
        <v>132</v>
      </c>
      <c r="RE289" s="2" t="s">
        <v>142</v>
      </c>
      <c r="RF289" s="2" t="s">
        <v>132</v>
      </c>
      <c r="RG289" s="4"/>
      <c r="RH289" s="8"/>
      <c r="RI289" s="4"/>
      <c r="RJ289" s="8"/>
      <c r="RK289" s="7"/>
      <c r="RL289" s="7"/>
      <c r="RM289" s="2" t="s">
        <v>181</v>
      </c>
      <c r="RN289" s="2" t="s">
        <v>166</v>
      </c>
      <c r="RO289" s="2" t="s">
        <v>132</v>
      </c>
      <c r="RP289" s="2" t="s">
        <v>132</v>
      </c>
      <c r="RQ289" s="2" t="s">
        <v>142</v>
      </c>
      <c r="RR289" s="2" t="s">
        <v>132</v>
      </c>
    </row>
    <row r="290">
      <c r="A290" s="2" t="s">
        <v>3338</v>
      </c>
      <c r="B290" s="2" t="s">
        <v>121</v>
      </c>
      <c r="C290" s="2" t="s">
        <v>3339</v>
      </c>
      <c r="D290" s="2" t="s">
        <v>1104</v>
      </c>
      <c r="E290" s="2" t="s">
        <v>1105</v>
      </c>
      <c r="F290" s="2" t="s">
        <v>3340</v>
      </c>
      <c r="G290" s="2" t="s">
        <v>3340</v>
      </c>
      <c r="H290" s="2" t="s">
        <v>3340</v>
      </c>
      <c r="I290" s="2" t="s">
        <v>3341</v>
      </c>
      <c r="J290" s="2" t="s">
        <v>127</v>
      </c>
      <c r="K290" s="2" t="s">
        <v>1381</v>
      </c>
      <c r="L290" s="3">
        <v>34.6</v>
      </c>
      <c r="M290" s="3">
        <v>36.33</v>
      </c>
      <c r="N290" s="3">
        <v>80.74</v>
      </c>
      <c r="O290" s="2" t="s">
        <v>129</v>
      </c>
      <c r="P290" s="2" t="s">
        <v>219</v>
      </c>
      <c r="Q290" s="2" t="s">
        <v>131</v>
      </c>
      <c r="R290" s="2" t="s">
        <v>132</v>
      </c>
      <c r="S290" s="2" t="s">
        <v>3342</v>
      </c>
      <c r="T290" s="2" t="s">
        <v>132</v>
      </c>
      <c r="U290" s="2" t="s">
        <v>134</v>
      </c>
      <c r="V290" s="2" t="s">
        <v>1739</v>
      </c>
      <c r="W290" s="2" t="s">
        <v>3343</v>
      </c>
      <c r="X290" s="2" t="s">
        <v>132</v>
      </c>
      <c r="Y290" s="2" t="s">
        <v>926</v>
      </c>
      <c r="Z290" s="4">
        <v>108</v>
      </c>
      <c r="AA290" s="4">
        <f>=ROUNDDOWN(9,0)</f>
      </c>
      <c r="AB290" s="5">
        <v>12</v>
      </c>
      <c r="AC290" s="2" t="s">
        <v>1192</v>
      </c>
      <c r="AD290" s="4">
        <v>220</v>
      </c>
      <c r="AE290" s="4">
        <v>220</v>
      </c>
      <c r="AF290" s="6">
        <v>63</v>
      </c>
      <c r="AG290" s="6"/>
      <c r="AH290" s="7">
        <v>0.9425</v>
      </c>
      <c r="AI290" s="4"/>
      <c r="AJ290" s="4">
        <f>=ROUNDDOWN({0},0)</f>
      </c>
      <c r="AK290" s="5"/>
      <c r="AL290" s="2" t="s">
        <v>132</v>
      </c>
      <c r="AM290" s="4"/>
      <c r="AN290" s="4"/>
      <c r="AO290" s="7"/>
      <c r="AP290" s="4">
        <v>434</v>
      </c>
      <c r="AQ290" s="8">
        <v>18302.9</v>
      </c>
      <c r="AR290" s="4">
        <v>577</v>
      </c>
      <c r="AS290" s="8">
        <v>24560.73</v>
      </c>
      <c r="AT290" s="7">
        <v>-0.2478</v>
      </c>
      <c r="AU290" s="7">
        <v>-0.2548</v>
      </c>
      <c r="AV290" s="4">
        <v>434</v>
      </c>
      <c r="AW290" s="8">
        <v>18302.9</v>
      </c>
      <c r="AX290" s="4">
        <v>577</v>
      </c>
      <c r="AY290" s="8">
        <v>24560.73</v>
      </c>
      <c r="AZ290" s="7">
        <v>-0.2478</v>
      </c>
      <c r="BA290" s="7">
        <v>-0.2548</v>
      </c>
      <c r="BB290" s="7">
        <v>1</v>
      </c>
      <c r="BC290" s="4">
        <v>434</v>
      </c>
      <c r="BD290" s="8">
        <v>18302.9</v>
      </c>
      <c r="BE290" s="4">
        <v>577</v>
      </c>
      <c r="BF290" s="8">
        <v>24560.73</v>
      </c>
      <c r="BG290" s="7">
        <v>-0.2478</v>
      </c>
      <c r="BH290" s="7">
        <v>-0.2548</v>
      </c>
      <c r="BI290" s="7">
        <v>1</v>
      </c>
      <c r="BJ290" s="4">
        <v>434</v>
      </c>
      <c r="BK290" s="8">
        <v>18302.9</v>
      </c>
      <c r="BL290" s="2" t="s">
        <v>3344</v>
      </c>
      <c r="BM290" s="7">
        <v>1</v>
      </c>
      <c r="BN290" s="7">
        <v>1</v>
      </c>
      <c r="BO290" s="4">
        <v>200</v>
      </c>
      <c r="BP290" s="8">
        <v>8044</v>
      </c>
      <c r="BQ290" s="4">
        <v>225</v>
      </c>
      <c r="BR290" s="8">
        <v>8413</v>
      </c>
      <c r="BS290" s="7">
        <v>-0.1111</v>
      </c>
      <c r="BT290" s="7">
        <v>-0.0439</v>
      </c>
      <c r="BU290" s="2" t="s">
        <v>140</v>
      </c>
      <c r="BV290" s="2" t="s">
        <v>129</v>
      </c>
      <c r="BW290" s="2" t="s">
        <v>132</v>
      </c>
      <c r="BX290" s="2" t="s">
        <v>3345</v>
      </c>
      <c r="BY290" s="2" t="s">
        <v>142</v>
      </c>
      <c r="BZ290" s="2" t="s">
        <v>132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166</v>
      </c>
      <c r="CI290" s="2" t="s">
        <v>3346</v>
      </c>
      <c r="CJ290" s="2" t="s">
        <v>2263</v>
      </c>
      <c r="CK290" s="2" t="s">
        <v>183</v>
      </c>
      <c r="CL290" s="2" t="s">
        <v>132</v>
      </c>
      <c r="CM290" s="4">
        <v>106</v>
      </c>
      <c r="CN290" s="8">
        <v>4522.72</v>
      </c>
      <c r="CO290" s="4">
        <v>80</v>
      </c>
      <c r="CP290" s="8">
        <v>3735.57</v>
      </c>
      <c r="CQ290" s="7">
        <v>0.325</v>
      </c>
      <c r="CR290" s="7">
        <v>0.2107</v>
      </c>
      <c r="CS290" s="2" t="s">
        <v>140</v>
      </c>
      <c r="CT290" s="2" t="s">
        <v>129</v>
      </c>
      <c r="CU290" s="2" t="s">
        <v>931</v>
      </c>
      <c r="CV290" s="2" t="s">
        <v>3347</v>
      </c>
      <c r="CW290" s="2" t="s">
        <v>142</v>
      </c>
      <c r="CX290" s="2" t="s">
        <v>132</v>
      </c>
      <c r="CY290" s="4">
        <v>21</v>
      </c>
      <c r="CZ290" s="8">
        <v>942.27</v>
      </c>
      <c r="DA290" s="4">
        <v>31</v>
      </c>
      <c r="DB290" s="8">
        <v>1390.97</v>
      </c>
      <c r="DC290" s="7">
        <v>-0.3226</v>
      </c>
      <c r="DD290" s="7">
        <v>-0.3226</v>
      </c>
      <c r="DE290" s="2" t="s">
        <v>140</v>
      </c>
      <c r="DF290" s="2" t="s">
        <v>129</v>
      </c>
      <c r="DG290" s="2" t="s">
        <v>1037</v>
      </c>
      <c r="DH290" s="2" t="s">
        <v>515</v>
      </c>
      <c r="DI290" s="2" t="s">
        <v>142</v>
      </c>
      <c r="DJ290" s="2" t="s">
        <v>132</v>
      </c>
      <c r="DK290" s="4">
        <v>13</v>
      </c>
      <c r="DL290" s="8">
        <v>572</v>
      </c>
      <c r="DM290" s="4">
        <v>84</v>
      </c>
      <c r="DN290" s="8">
        <v>3696</v>
      </c>
      <c r="DO290" s="7">
        <v>-0.8452</v>
      </c>
      <c r="DP290" s="7">
        <v>-0.8452</v>
      </c>
      <c r="DQ290" s="2" t="s">
        <v>140</v>
      </c>
      <c r="DR290" s="2" t="s">
        <v>129</v>
      </c>
      <c r="DS290" s="2" t="s">
        <v>935</v>
      </c>
      <c r="DT290" s="2" t="s">
        <v>3348</v>
      </c>
      <c r="DU290" s="2" t="s">
        <v>142</v>
      </c>
      <c r="DV290" s="2" t="s">
        <v>132</v>
      </c>
      <c r="DW290" s="4">
        <v>14</v>
      </c>
      <c r="DX290" s="8">
        <v>660.1</v>
      </c>
      <c r="DY290" s="4">
        <v>25</v>
      </c>
      <c r="DZ290" s="8">
        <v>1178.75</v>
      </c>
      <c r="EA290" s="7">
        <v>-0.44</v>
      </c>
      <c r="EB290" s="7">
        <v>-0.44</v>
      </c>
      <c r="EC290" s="2" t="s">
        <v>140</v>
      </c>
      <c r="ED290" s="2" t="s">
        <v>129</v>
      </c>
      <c r="EE290" s="2" t="s">
        <v>931</v>
      </c>
      <c r="EF290" s="2" t="s">
        <v>3349</v>
      </c>
      <c r="EG290" s="2" t="s">
        <v>142</v>
      </c>
      <c r="EH290" s="2" t="s">
        <v>132</v>
      </c>
      <c r="EI290" s="4">
        <v>26</v>
      </c>
      <c r="EJ290" s="8">
        <v>1261.78</v>
      </c>
      <c r="EK290" s="4">
        <v>71</v>
      </c>
      <c r="EL290" s="8">
        <v>3445.63</v>
      </c>
      <c r="EM290" s="7">
        <v>-0.6338</v>
      </c>
      <c r="EN290" s="7">
        <v>-0.6338</v>
      </c>
      <c r="EO290" s="2" t="s">
        <v>140</v>
      </c>
      <c r="EP290" s="2" t="s">
        <v>129</v>
      </c>
      <c r="EQ290" s="2" t="s">
        <v>938</v>
      </c>
      <c r="ER290" s="2" t="s">
        <v>3350</v>
      </c>
      <c r="ES290" s="2" t="s">
        <v>142</v>
      </c>
      <c r="ET290" s="2" t="s">
        <v>132</v>
      </c>
      <c r="EU290" s="4"/>
      <c r="EV290" s="8"/>
      <c r="EW290" s="4"/>
      <c r="EX290" s="8"/>
      <c r="EY290" s="7"/>
      <c r="EZ290" s="7"/>
      <c r="FA290" s="2" t="s">
        <v>140</v>
      </c>
      <c r="FB290" s="2" t="s">
        <v>166</v>
      </c>
      <c r="FC290" s="2" t="s">
        <v>1262</v>
      </c>
      <c r="FD290" s="2" t="s">
        <v>3351</v>
      </c>
      <c r="FE290" s="2" t="s">
        <v>142</v>
      </c>
      <c r="FF290" s="2" t="s">
        <v>132</v>
      </c>
      <c r="FG290" s="4">
        <v>4</v>
      </c>
      <c r="FH290" s="8">
        <v>164.54</v>
      </c>
      <c r="FI290" s="4">
        <v>3</v>
      </c>
      <c r="FJ290" s="8">
        <v>128.22</v>
      </c>
      <c r="FK290" s="7">
        <v>0.3333</v>
      </c>
      <c r="FL290" s="7">
        <v>0.2833</v>
      </c>
      <c r="FM290" s="2" t="s">
        <v>140</v>
      </c>
      <c r="FN290" s="2" t="s">
        <v>129</v>
      </c>
      <c r="FO290" s="2" t="s">
        <v>329</v>
      </c>
      <c r="FP290" s="2" t="s">
        <v>476</v>
      </c>
      <c r="FQ290" s="2" t="s">
        <v>142</v>
      </c>
      <c r="FR290" s="2" t="s">
        <v>132</v>
      </c>
      <c r="FS290" s="4">
        <v>20</v>
      </c>
      <c r="FT290" s="8">
        <v>899.84</v>
      </c>
      <c r="FU290" s="4">
        <v>17</v>
      </c>
      <c r="FV290" s="8">
        <v>791.71</v>
      </c>
      <c r="FW290" s="7">
        <v>0.1765</v>
      </c>
      <c r="FX290" s="7">
        <v>0.1366</v>
      </c>
      <c r="FY290" s="2" t="s">
        <v>140</v>
      </c>
      <c r="FZ290" s="2" t="s">
        <v>129</v>
      </c>
      <c r="GA290" s="2" t="s">
        <v>1120</v>
      </c>
      <c r="GB290" s="2" t="s">
        <v>1170</v>
      </c>
      <c r="GC290" s="2" t="s">
        <v>142</v>
      </c>
      <c r="GD290" s="2" t="s">
        <v>132</v>
      </c>
      <c r="GE290" s="4">
        <v>3</v>
      </c>
      <c r="GF290" s="8">
        <v>134.61</v>
      </c>
      <c r="GG290" s="4">
        <v>3</v>
      </c>
      <c r="GH290" s="8">
        <v>134.61</v>
      </c>
      <c r="GI290" s="7"/>
      <c r="GJ290" s="7"/>
      <c r="GK290" s="2" t="s">
        <v>140</v>
      </c>
      <c r="GL290" s="2" t="s">
        <v>129</v>
      </c>
      <c r="GM290" s="2" t="s">
        <v>1860</v>
      </c>
      <c r="GN290" s="2" t="s">
        <v>2299</v>
      </c>
      <c r="GO290" s="2" t="s">
        <v>142</v>
      </c>
      <c r="GP290" s="2" t="s">
        <v>132</v>
      </c>
      <c r="GQ290" s="4">
        <v>17</v>
      </c>
      <c r="GR290" s="8">
        <v>675.22</v>
      </c>
      <c r="GS290" s="4">
        <v>5</v>
      </c>
      <c r="GT290" s="8">
        <v>213.7</v>
      </c>
      <c r="GU290" s="7">
        <v>2.4</v>
      </c>
      <c r="GV290" s="7">
        <v>2.1597</v>
      </c>
      <c r="GW290" s="2" t="s">
        <v>140</v>
      </c>
      <c r="GX290" s="2" t="s">
        <v>129</v>
      </c>
      <c r="GY290" s="2" t="s">
        <v>334</v>
      </c>
      <c r="GZ290" s="2" t="s">
        <v>634</v>
      </c>
      <c r="HA290" s="2" t="s">
        <v>142</v>
      </c>
      <c r="HB290" s="2" t="s">
        <v>132</v>
      </c>
      <c r="HC290" s="4">
        <v>1</v>
      </c>
      <c r="HD290" s="8">
        <v>44.87</v>
      </c>
      <c r="HE290" s="4">
        <v>4</v>
      </c>
      <c r="HF290" s="8">
        <v>179.48</v>
      </c>
      <c r="HG290" s="7">
        <v>-0.75</v>
      </c>
      <c r="HH290" s="7">
        <v>-0.75</v>
      </c>
      <c r="HI290" s="2" t="s">
        <v>140</v>
      </c>
      <c r="HJ290" s="2" t="s">
        <v>129</v>
      </c>
      <c r="HK290" s="2" t="s">
        <v>944</v>
      </c>
      <c r="HL290" s="2" t="s">
        <v>3124</v>
      </c>
      <c r="HM290" s="2" t="s">
        <v>142</v>
      </c>
      <c r="HN290" s="2" t="s">
        <v>132</v>
      </c>
      <c r="HO290" s="4">
        <v>2</v>
      </c>
      <c r="HP290" s="8">
        <v>85.38</v>
      </c>
      <c r="HQ290" s="4">
        <v>4</v>
      </c>
      <c r="HR290" s="8">
        <v>184.6</v>
      </c>
      <c r="HS290" s="7">
        <v>-0.5</v>
      </c>
      <c r="HT290" s="7">
        <v>-0.5375</v>
      </c>
      <c r="HU290" s="2" t="s">
        <v>140</v>
      </c>
      <c r="HV290" s="2" t="s">
        <v>129</v>
      </c>
      <c r="HW290" s="2" t="s">
        <v>1654</v>
      </c>
      <c r="HX290" s="2" t="s">
        <v>1305</v>
      </c>
      <c r="HY290" s="2" t="s">
        <v>142</v>
      </c>
      <c r="HZ290" s="2" t="s">
        <v>132</v>
      </c>
      <c r="IA290" s="4">
        <v>4</v>
      </c>
      <c r="IB290" s="8">
        <v>170.96</v>
      </c>
      <c r="IC290" s="4">
        <v>5</v>
      </c>
      <c r="ID290" s="8">
        <v>213.7</v>
      </c>
      <c r="IE290" s="7">
        <v>-0.2</v>
      </c>
      <c r="IF290" s="7">
        <v>-0.2</v>
      </c>
      <c r="IG290" s="2" t="s">
        <v>140</v>
      </c>
      <c r="IH290" s="2" t="s">
        <v>166</v>
      </c>
      <c r="II290" s="2" t="s">
        <v>512</v>
      </c>
      <c r="IJ290" s="2" t="s">
        <v>3132</v>
      </c>
      <c r="IK290" s="2" t="s">
        <v>142</v>
      </c>
      <c r="IL290" s="2" t="s">
        <v>132</v>
      </c>
      <c r="IM290" s="4">
        <v>1</v>
      </c>
      <c r="IN290" s="8">
        <v>39.23</v>
      </c>
      <c r="IO290" s="4"/>
      <c r="IP290" s="8"/>
      <c r="IQ290" s="7"/>
      <c r="IR290" s="7"/>
      <c r="IS290" s="2" t="s">
        <v>140</v>
      </c>
      <c r="IT290" s="2" t="s">
        <v>129</v>
      </c>
      <c r="IU290" s="2" t="s">
        <v>480</v>
      </c>
      <c r="IV290" s="2" t="s">
        <v>1760</v>
      </c>
      <c r="IW290" s="2" t="s">
        <v>142</v>
      </c>
      <c r="IX290" s="2" t="s">
        <v>132</v>
      </c>
      <c r="IY290" s="4"/>
      <c r="IZ290" s="8"/>
      <c r="JA290" s="4"/>
      <c r="JB290" s="8"/>
      <c r="JC290" s="7"/>
      <c r="JD290" s="7"/>
      <c r="JE290" s="2" t="s">
        <v>159</v>
      </c>
      <c r="JF290" s="2" t="s">
        <v>129</v>
      </c>
      <c r="JG290" s="2" t="s">
        <v>132</v>
      </c>
      <c r="JH290" s="2" t="s">
        <v>132</v>
      </c>
      <c r="JI290" s="2" t="s">
        <v>142</v>
      </c>
      <c r="JJ290" s="2" t="s">
        <v>132</v>
      </c>
      <c r="JK290" s="4"/>
      <c r="JL290" s="8"/>
      <c r="JM290" s="4"/>
      <c r="JN290" s="8"/>
      <c r="JO290" s="7"/>
      <c r="JP290" s="7"/>
      <c r="JQ290" s="2" t="s">
        <v>171</v>
      </c>
      <c r="JR290" s="2" t="s">
        <v>129</v>
      </c>
      <c r="JS290" s="2" t="s">
        <v>1266</v>
      </c>
      <c r="JT290" s="2" t="s">
        <v>661</v>
      </c>
      <c r="JU290" s="2" t="s">
        <v>142</v>
      </c>
      <c r="JV290" s="2" t="s">
        <v>132</v>
      </c>
      <c r="JW290" s="4"/>
      <c r="JX290" s="8"/>
      <c r="JY290" s="4"/>
      <c r="JZ290" s="8"/>
      <c r="KA290" s="7"/>
      <c r="KB290" s="7"/>
      <c r="KC290" s="2" t="s">
        <v>140</v>
      </c>
      <c r="KD290" s="2" t="s">
        <v>129</v>
      </c>
      <c r="KE290" s="2" t="s">
        <v>931</v>
      </c>
      <c r="KF290" s="2" t="s">
        <v>3352</v>
      </c>
      <c r="KG290" s="2" t="s">
        <v>142</v>
      </c>
      <c r="KH290" s="2" t="s">
        <v>132</v>
      </c>
      <c r="KI290" s="4">
        <v>2</v>
      </c>
      <c r="KJ290" s="8">
        <v>85.38</v>
      </c>
      <c r="KK290" s="4">
        <v>1</v>
      </c>
      <c r="KL290" s="8">
        <v>46.15</v>
      </c>
      <c r="KM290" s="7">
        <v>1</v>
      </c>
      <c r="KN290" s="7">
        <v>0.8501</v>
      </c>
      <c r="KO290" s="2" t="s">
        <v>140</v>
      </c>
      <c r="KP290" s="2" t="s">
        <v>166</v>
      </c>
      <c r="KQ290" s="2" t="s">
        <v>575</v>
      </c>
      <c r="KR290" s="2" t="s">
        <v>471</v>
      </c>
      <c r="KS290" s="2" t="s">
        <v>142</v>
      </c>
      <c r="KT290" s="2" t="s">
        <v>132</v>
      </c>
      <c r="KU290" s="4"/>
      <c r="KV290" s="8"/>
      <c r="KW290" s="4">
        <v>18</v>
      </c>
      <c r="KX290" s="8">
        <v>765.9</v>
      </c>
      <c r="KY290" s="7">
        <v>-1</v>
      </c>
      <c r="KZ290" s="7">
        <v>-1</v>
      </c>
      <c r="LA290" s="2" t="s">
        <v>140</v>
      </c>
      <c r="LB290" s="2" t="s">
        <v>177</v>
      </c>
      <c r="LC290" s="2" t="s">
        <v>954</v>
      </c>
      <c r="LD290" s="2" t="s">
        <v>3353</v>
      </c>
      <c r="LE290" s="2" t="s">
        <v>142</v>
      </c>
      <c r="LF290" s="2" t="s">
        <v>132</v>
      </c>
      <c r="LG290" s="4"/>
      <c r="LH290" s="8"/>
      <c r="LI290" s="4">
        <v>1</v>
      </c>
      <c r="LJ290" s="8">
        <v>42.74</v>
      </c>
      <c r="LK290" s="7">
        <v>-1</v>
      </c>
      <c r="LL290" s="7">
        <v>-1</v>
      </c>
      <c r="LM290" s="2" t="s">
        <v>140</v>
      </c>
      <c r="LN290" s="2" t="s">
        <v>129</v>
      </c>
      <c r="LO290" s="2" t="s">
        <v>957</v>
      </c>
      <c r="LP290" s="2" t="s">
        <v>3354</v>
      </c>
      <c r="LQ290" s="2" t="s">
        <v>142</v>
      </c>
      <c r="LR290" s="2" t="s">
        <v>132</v>
      </c>
      <c r="LS290" s="4"/>
      <c r="LT290" s="8"/>
      <c r="LU290" s="4"/>
      <c r="LV290" s="8"/>
      <c r="LW290" s="7"/>
      <c r="LX290" s="7"/>
      <c r="LY290" s="2" t="s">
        <v>132</v>
      </c>
      <c r="LZ290" s="2" t="s">
        <v>132</v>
      </c>
      <c r="MA290" s="2" t="s">
        <v>132</v>
      </c>
      <c r="MB290" s="2" t="s">
        <v>132</v>
      </c>
      <c r="MC290" s="2" t="s">
        <v>132</v>
      </c>
      <c r="MD290" s="2" t="s">
        <v>132</v>
      </c>
      <c r="ME290" s="4"/>
      <c r="MF290" s="8"/>
      <c r="MG290" s="4"/>
      <c r="MH290" s="8"/>
      <c r="MI290" s="7"/>
      <c r="MJ290" s="7"/>
      <c r="MK290" s="2" t="s">
        <v>159</v>
      </c>
      <c r="ML290" s="2" t="s">
        <v>129</v>
      </c>
      <c r="MM290" s="2" t="s">
        <v>132</v>
      </c>
      <c r="MN290" s="2" t="s">
        <v>132</v>
      </c>
      <c r="MO290" s="2" t="s">
        <v>142</v>
      </c>
      <c r="MP290" s="2" t="s">
        <v>132</v>
      </c>
      <c r="MQ290" s="4"/>
      <c r="MR290" s="8"/>
      <c r="MS290" s="4"/>
      <c r="MT290" s="8"/>
      <c r="MU290" s="7"/>
      <c r="MV290" s="7"/>
      <c r="MW290" s="2" t="s">
        <v>140</v>
      </c>
      <c r="MX290" s="2" t="s">
        <v>129</v>
      </c>
      <c r="MY290" s="2" t="s">
        <v>179</v>
      </c>
      <c r="MZ290" s="2" t="s">
        <v>1943</v>
      </c>
      <c r="NA290" s="2" t="s">
        <v>142</v>
      </c>
      <c r="NB290" s="2" t="s">
        <v>132</v>
      </c>
      <c r="NC290" s="4"/>
      <c r="ND290" s="8"/>
      <c r="NE290" s="4"/>
      <c r="NF290" s="8"/>
      <c r="NG290" s="7"/>
      <c r="NH290" s="7"/>
      <c r="NI290" s="2" t="s">
        <v>132</v>
      </c>
      <c r="NJ290" s="2" t="s">
        <v>132</v>
      </c>
      <c r="NK290" s="2" t="s">
        <v>132</v>
      </c>
      <c r="NL290" s="2" t="s">
        <v>132</v>
      </c>
      <c r="NM290" s="2" t="s">
        <v>132</v>
      </c>
      <c r="NN290" s="2" t="s">
        <v>132</v>
      </c>
      <c r="NO290" s="4"/>
      <c r="NP290" s="8"/>
      <c r="NQ290" s="4"/>
      <c r="NR290" s="8"/>
      <c r="NS290" s="7"/>
      <c r="NT290" s="7"/>
      <c r="NU290" s="2" t="s">
        <v>178</v>
      </c>
      <c r="NV290" s="2" t="s">
        <v>129</v>
      </c>
      <c r="NW290" s="2" t="s">
        <v>132</v>
      </c>
      <c r="NX290" s="2" t="s">
        <v>132</v>
      </c>
      <c r="NY290" s="2" t="s">
        <v>142</v>
      </c>
      <c r="NZ290" s="2" t="s">
        <v>132</v>
      </c>
      <c r="OA290" s="4"/>
      <c r="OB290" s="8"/>
      <c r="OC290" s="4"/>
      <c r="OD290" s="8"/>
      <c r="OE290" s="7"/>
      <c r="OF290" s="7"/>
      <c r="OG290" s="2" t="s">
        <v>132</v>
      </c>
      <c r="OH290" s="2" t="s">
        <v>132</v>
      </c>
      <c r="OI290" s="2" t="s">
        <v>132</v>
      </c>
      <c r="OJ290" s="2" t="s">
        <v>132</v>
      </c>
      <c r="OK290" s="2" t="s">
        <v>132</v>
      </c>
      <c r="OL290" s="2" t="s">
        <v>132</v>
      </c>
      <c r="OM290" s="4"/>
      <c r="ON290" s="8"/>
      <c r="OO290" s="4"/>
      <c r="OP290" s="8"/>
      <c r="OQ290" s="7"/>
      <c r="OR290" s="7"/>
      <c r="OS290" s="2" t="s">
        <v>132</v>
      </c>
      <c r="OT290" s="2" t="s">
        <v>132</v>
      </c>
      <c r="OU290" s="2" t="s">
        <v>132</v>
      </c>
      <c r="OV290" s="2" t="s">
        <v>132</v>
      </c>
      <c r="OW290" s="2" t="s">
        <v>132</v>
      </c>
      <c r="OX290" s="2" t="s">
        <v>132</v>
      </c>
      <c r="OY290" s="4"/>
      <c r="OZ290" s="8"/>
      <c r="PA290" s="4"/>
      <c r="PB290" s="8"/>
      <c r="PC290" s="7"/>
      <c r="PD290" s="7"/>
      <c r="PE290" s="2" t="s">
        <v>178</v>
      </c>
      <c r="PF290" s="2" t="s">
        <v>129</v>
      </c>
      <c r="PG290" s="2" t="s">
        <v>132</v>
      </c>
      <c r="PH290" s="2" t="s">
        <v>132</v>
      </c>
      <c r="PI290" s="2" t="s">
        <v>142</v>
      </c>
      <c r="PJ290" s="2" t="s">
        <v>132</v>
      </c>
      <c r="PK290" s="4"/>
      <c r="PL290" s="8"/>
      <c r="PM290" s="4"/>
      <c r="PN290" s="8"/>
      <c r="PO290" s="7"/>
      <c r="PP290" s="7"/>
      <c r="PQ290" s="2" t="s">
        <v>178</v>
      </c>
      <c r="PR290" s="2" t="s">
        <v>166</v>
      </c>
      <c r="PS290" s="2" t="s">
        <v>132</v>
      </c>
      <c r="PT290" s="2" t="s">
        <v>132</v>
      </c>
      <c r="PU290" s="2" t="s">
        <v>142</v>
      </c>
      <c r="PV290" s="2" t="s">
        <v>132</v>
      </c>
      <c r="PW290" s="4"/>
      <c r="PX290" s="8"/>
      <c r="PY290" s="4"/>
      <c r="PZ290" s="8"/>
      <c r="QA290" s="7"/>
      <c r="QB290" s="7"/>
      <c r="QC290" s="2" t="s">
        <v>132</v>
      </c>
      <c r="QD290" s="2" t="s">
        <v>132</v>
      </c>
      <c r="QE290" s="2" t="s">
        <v>132</v>
      </c>
      <c r="QF290" s="2" t="s">
        <v>132</v>
      </c>
      <c r="QG290" s="2" t="s">
        <v>132</v>
      </c>
      <c r="QH290" s="2" t="s">
        <v>132</v>
      </c>
      <c r="QI290" s="4"/>
      <c r="QJ290" s="8"/>
      <c r="QK290" s="4"/>
      <c r="QL290" s="8"/>
      <c r="QM290" s="7"/>
      <c r="QN290" s="7"/>
      <c r="QO290" s="2" t="s">
        <v>132</v>
      </c>
      <c r="QP290" s="2" t="s">
        <v>132</v>
      </c>
      <c r="QQ290" s="2" t="s">
        <v>132</v>
      </c>
      <c r="QR290" s="2" t="s">
        <v>132</v>
      </c>
      <c r="QS290" s="2" t="s">
        <v>132</v>
      </c>
      <c r="QT290" s="2" t="s">
        <v>132</v>
      </c>
      <c r="QU290" s="4"/>
      <c r="QV290" s="8"/>
      <c r="QW290" s="4"/>
      <c r="QX290" s="8"/>
      <c r="QY290" s="7"/>
      <c r="QZ290" s="7"/>
      <c r="RA290" s="2" t="s">
        <v>140</v>
      </c>
      <c r="RB290" s="2" t="s">
        <v>166</v>
      </c>
      <c r="RC290" s="2" t="s">
        <v>957</v>
      </c>
      <c r="RD290" s="2" t="s">
        <v>3355</v>
      </c>
      <c r="RE290" s="2" t="s">
        <v>142</v>
      </c>
      <c r="RF290" s="2" t="s">
        <v>132</v>
      </c>
      <c r="RG290" s="4"/>
      <c r="RH290" s="8"/>
      <c r="RI290" s="4"/>
      <c r="RJ290" s="8"/>
      <c r="RK290" s="7"/>
      <c r="RL290" s="7"/>
      <c r="RM290" s="2" t="s">
        <v>181</v>
      </c>
      <c r="RN290" s="2" t="s">
        <v>129</v>
      </c>
      <c r="RO290" s="2" t="s">
        <v>132</v>
      </c>
      <c r="RP290" s="2" t="s">
        <v>132</v>
      </c>
      <c r="RQ290" s="2" t="s">
        <v>142</v>
      </c>
      <c r="RR290" s="2" t="s">
        <v>183</v>
      </c>
    </row>
    <row r="291">
      <c r="A291" s="2" t="s">
        <v>3356</v>
      </c>
      <c r="B291" s="2" t="s">
        <v>121</v>
      </c>
      <c r="C291" s="2" t="s">
        <v>3339</v>
      </c>
      <c r="D291" s="2" t="s">
        <v>1104</v>
      </c>
      <c r="E291" s="2" t="s">
        <v>1105</v>
      </c>
      <c r="F291" s="2" t="s">
        <v>3357</v>
      </c>
      <c r="G291" s="2" t="s">
        <v>3357</v>
      </c>
      <c r="H291" s="2" t="s">
        <v>3357</v>
      </c>
      <c r="I291" s="2" t="s">
        <v>3358</v>
      </c>
      <c r="J291" s="2" t="s">
        <v>127</v>
      </c>
      <c r="K291" s="2" t="s">
        <v>909</v>
      </c>
      <c r="L291" s="3">
        <v>40.03</v>
      </c>
      <c r="M291" s="3">
        <v>42.03</v>
      </c>
      <c r="N291" s="3">
        <v>87.54</v>
      </c>
      <c r="O291" s="2" t="s">
        <v>129</v>
      </c>
      <c r="P291" s="2" t="s">
        <v>348</v>
      </c>
      <c r="Q291" s="2" t="s">
        <v>131</v>
      </c>
      <c r="R291" s="2" t="s">
        <v>132</v>
      </c>
      <c r="S291" s="2" t="s">
        <v>3359</v>
      </c>
      <c r="T291" s="2" t="s">
        <v>132</v>
      </c>
      <c r="U291" s="2" t="s">
        <v>468</v>
      </c>
      <c r="V291" s="2" t="s">
        <v>815</v>
      </c>
      <c r="W291" s="2" t="s">
        <v>247</v>
      </c>
      <c r="X291" s="2" t="s">
        <v>132</v>
      </c>
      <c r="Y291" s="2" t="s">
        <v>2175</v>
      </c>
      <c r="Z291" s="4">
        <v>138</v>
      </c>
      <c r="AA291" s="4">
        <f>=ROUNDDOWN(27.6,0)</f>
      </c>
      <c r="AB291" s="5">
        <v>5</v>
      </c>
      <c r="AC291" s="2" t="s">
        <v>132</v>
      </c>
      <c r="AD291" s="4"/>
      <c r="AE291" s="4"/>
      <c r="AF291" s="6">
        <v>63</v>
      </c>
      <c r="AG291" s="6"/>
      <c r="AH291" s="7">
        <v>0.9479</v>
      </c>
      <c r="AI291" s="4"/>
      <c r="AJ291" s="4">
        <f>=ROUNDDOWN({0},0)</f>
      </c>
      <c r="AK291" s="5"/>
      <c r="AL291" s="2" t="s">
        <v>132</v>
      </c>
      <c r="AM291" s="4"/>
      <c r="AN291" s="4"/>
      <c r="AO291" s="7"/>
      <c r="AP291" s="4">
        <v>318</v>
      </c>
      <c r="AQ291" s="8">
        <v>15226.92</v>
      </c>
      <c r="AR291" s="4">
        <v>444</v>
      </c>
      <c r="AS291" s="8">
        <v>23065.37</v>
      </c>
      <c r="AT291" s="7">
        <v>-0.2838</v>
      </c>
      <c r="AU291" s="7">
        <v>-0.3398</v>
      </c>
      <c r="AV291" s="4">
        <v>318</v>
      </c>
      <c r="AW291" s="8">
        <v>15226.92</v>
      </c>
      <c r="AX291" s="4">
        <v>444</v>
      </c>
      <c r="AY291" s="8">
        <v>23065.37</v>
      </c>
      <c r="AZ291" s="7">
        <v>-0.2838</v>
      </c>
      <c r="BA291" s="7">
        <v>-0.3398</v>
      </c>
      <c r="BB291" s="7">
        <v>1</v>
      </c>
      <c r="BC291" s="4">
        <v>318</v>
      </c>
      <c r="BD291" s="8">
        <v>15226.92</v>
      </c>
      <c r="BE291" s="4">
        <v>444</v>
      </c>
      <c r="BF291" s="8">
        <v>23065.37</v>
      </c>
      <c r="BG291" s="7">
        <v>-0.2838</v>
      </c>
      <c r="BH291" s="7">
        <v>-0.3398</v>
      </c>
      <c r="BI291" s="7">
        <v>1</v>
      </c>
      <c r="BJ291" s="4">
        <v>318</v>
      </c>
      <c r="BK291" s="8">
        <v>15226.92</v>
      </c>
      <c r="BL291" s="2" t="s">
        <v>3360</v>
      </c>
      <c r="BM291" s="7">
        <v>1</v>
      </c>
      <c r="BN291" s="7">
        <v>1</v>
      </c>
      <c r="BO291" s="4">
        <v>16</v>
      </c>
      <c r="BP291" s="8">
        <v>869.76</v>
      </c>
      <c r="BQ291" s="4">
        <v>23</v>
      </c>
      <c r="BR291" s="8">
        <v>1250.28</v>
      </c>
      <c r="BS291" s="7">
        <v>-0.3043</v>
      </c>
      <c r="BT291" s="7">
        <v>-0.3043</v>
      </c>
      <c r="BU291" s="2" t="s">
        <v>140</v>
      </c>
      <c r="BV291" s="2" t="s">
        <v>129</v>
      </c>
      <c r="BW291" s="2" t="s">
        <v>132</v>
      </c>
      <c r="BX291" s="2" t="s">
        <v>3361</v>
      </c>
      <c r="BY291" s="2" t="s">
        <v>142</v>
      </c>
      <c r="BZ291" s="2" t="s">
        <v>132</v>
      </c>
      <c r="CA291" s="4">
        <v>3</v>
      </c>
      <c r="CB291" s="8">
        <v>133.76</v>
      </c>
      <c r="CC291" s="4">
        <v>4</v>
      </c>
      <c r="CD291" s="8">
        <v>200.77</v>
      </c>
      <c r="CE291" s="7">
        <v>-0.25</v>
      </c>
      <c r="CF291" s="7">
        <v>-0.3338</v>
      </c>
      <c r="CG291" s="2" t="s">
        <v>140</v>
      </c>
      <c r="CH291" s="2" t="s">
        <v>129</v>
      </c>
      <c r="CI291" s="2" t="s">
        <v>1429</v>
      </c>
      <c r="CJ291" s="2" t="s">
        <v>345</v>
      </c>
      <c r="CK291" s="2" t="s">
        <v>142</v>
      </c>
      <c r="CL291" s="2" t="s">
        <v>132</v>
      </c>
      <c r="CM291" s="4">
        <v>21</v>
      </c>
      <c r="CN291" s="8">
        <v>886.91</v>
      </c>
      <c r="CO291" s="4">
        <v>40</v>
      </c>
      <c r="CP291" s="8">
        <v>1969.19</v>
      </c>
      <c r="CQ291" s="7">
        <v>-0.475</v>
      </c>
      <c r="CR291" s="7">
        <v>-0.5496</v>
      </c>
      <c r="CS291" s="2" t="s">
        <v>140</v>
      </c>
      <c r="CT291" s="2" t="s">
        <v>129</v>
      </c>
      <c r="CU291" s="2" t="s">
        <v>3362</v>
      </c>
      <c r="CV291" s="2" t="s">
        <v>3363</v>
      </c>
      <c r="CW291" s="2" t="s">
        <v>142</v>
      </c>
      <c r="CX291" s="2" t="s">
        <v>132</v>
      </c>
      <c r="CY291" s="4">
        <v>60</v>
      </c>
      <c r="CZ291" s="8">
        <v>3072</v>
      </c>
      <c r="DA291" s="4">
        <v>43</v>
      </c>
      <c r="DB291" s="8">
        <v>2201.6</v>
      </c>
      <c r="DC291" s="7">
        <v>0.3953</v>
      </c>
      <c r="DD291" s="7">
        <v>0.3953</v>
      </c>
      <c r="DE291" s="2" t="s">
        <v>140</v>
      </c>
      <c r="DF291" s="2" t="s">
        <v>129</v>
      </c>
      <c r="DG291" s="2" t="s">
        <v>584</v>
      </c>
      <c r="DH291" s="2" t="s">
        <v>3364</v>
      </c>
      <c r="DI291" s="2" t="s">
        <v>142</v>
      </c>
      <c r="DJ291" s="2" t="s">
        <v>132</v>
      </c>
      <c r="DK291" s="4"/>
      <c r="DL291" s="8"/>
      <c r="DM291" s="4">
        <v>55</v>
      </c>
      <c r="DN291" s="8">
        <v>2731.85</v>
      </c>
      <c r="DO291" s="7">
        <v>-1</v>
      </c>
      <c r="DP291" s="7">
        <v>-1</v>
      </c>
      <c r="DQ291" s="2" t="s">
        <v>140</v>
      </c>
      <c r="DR291" s="2" t="s">
        <v>129</v>
      </c>
      <c r="DS291" s="2" t="s">
        <v>1533</v>
      </c>
      <c r="DT291" s="2" t="s">
        <v>3365</v>
      </c>
      <c r="DU291" s="2" t="s">
        <v>142</v>
      </c>
      <c r="DV291" s="2" t="s">
        <v>132</v>
      </c>
      <c r="DW291" s="4">
        <v>17</v>
      </c>
      <c r="DX291" s="8">
        <v>984.13</v>
      </c>
      <c r="DY291" s="4">
        <v>41</v>
      </c>
      <c r="DZ291" s="8">
        <v>2241.99</v>
      </c>
      <c r="EA291" s="7">
        <v>-0.5854</v>
      </c>
      <c r="EB291" s="7">
        <v>-0.561</v>
      </c>
      <c r="EC291" s="2" t="s">
        <v>140</v>
      </c>
      <c r="ED291" s="2" t="s">
        <v>129</v>
      </c>
      <c r="EE291" s="2" t="s">
        <v>2168</v>
      </c>
      <c r="EF291" s="2" t="s">
        <v>1175</v>
      </c>
      <c r="EG291" s="2" t="s">
        <v>142</v>
      </c>
      <c r="EH291" s="2" t="s">
        <v>132</v>
      </c>
      <c r="EI291" s="4">
        <v>4</v>
      </c>
      <c r="EJ291" s="8">
        <v>216</v>
      </c>
      <c r="EK291" s="4">
        <v>9</v>
      </c>
      <c r="EL291" s="8">
        <v>486</v>
      </c>
      <c r="EM291" s="7">
        <v>-0.5556</v>
      </c>
      <c r="EN291" s="7">
        <v>-0.5556</v>
      </c>
      <c r="EO291" s="2" t="s">
        <v>140</v>
      </c>
      <c r="EP291" s="2" t="s">
        <v>129</v>
      </c>
      <c r="EQ291" s="2" t="s">
        <v>1159</v>
      </c>
      <c r="ER291" s="2" t="s">
        <v>1113</v>
      </c>
      <c r="ES291" s="2" t="s">
        <v>142</v>
      </c>
      <c r="ET291" s="2" t="s">
        <v>132</v>
      </c>
      <c r="EU291" s="4"/>
      <c r="EV291" s="8"/>
      <c r="EW291" s="4"/>
      <c r="EX291" s="8"/>
      <c r="EY291" s="7"/>
      <c r="EZ291" s="7"/>
      <c r="FA291" s="2" t="s">
        <v>140</v>
      </c>
      <c r="FB291" s="2" t="s">
        <v>166</v>
      </c>
      <c r="FC291" s="2" t="s">
        <v>1159</v>
      </c>
      <c r="FD291" s="2" t="s">
        <v>1972</v>
      </c>
      <c r="FE291" s="2" t="s">
        <v>142</v>
      </c>
      <c r="FF291" s="2" t="s">
        <v>132</v>
      </c>
      <c r="FG291" s="4">
        <v>24</v>
      </c>
      <c r="FH291" s="8">
        <v>1038.36</v>
      </c>
      <c r="FI291" s="4">
        <v>1</v>
      </c>
      <c r="FJ291" s="8">
        <v>49.44</v>
      </c>
      <c r="FK291" s="7">
        <v>23</v>
      </c>
      <c r="FL291" s="7">
        <v>20.0024</v>
      </c>
      <c r="FM291" s="2" t="s">
        <v>140</v>
      </c>
      <c r="FN291" s="2" t="s">
        <v>129</v>
      </c>
      <c r="FO291" s="2" t="s">
        <v>292</v>
      </c>
      <c r="FP291" s="2" t="s">
        <v>665</v>
      </c>
      <c r="FQ291" s="2" t="s">
        <v>142</v>
      </c>
      <c r="FR291" s="2" t="s">
        <v>132</v>
      </c>
      <c r="FS291" s="4">
        <v>151</v>
      </c>
      <c r="FT291" s="8">
        <v>6952.11</v>
      </c>
      <c r="FU291" s="4">
        <v>161</v>
      </c>
      <c r="FV291" s="8">
        <v>8490.6</v>
      </c>
      <c r="FW291" s="7">
        <v>-0.0621</v>
      </c>
      <c r="FX291" s="7">
        <v>-0.1812</v>
      </c>
      <c r="FY291" s="2" t="s">
        <v>140</v>
      </c>
      <c r="FZ291" s="2" t="s">
        <v>129</v>
      </c>
      <c r="GA291" s="2" t="s">
        <v>790</v>
      </c>
      <c r="GB291" s="2" t="s">
        <v>253</v>
      </c>
      <c r="GC291" s="2" t="s">
        <v>142</v>
      </c>
      <c r="GD291" s="2" t="s">
        <v>132</v>
      </c>
      <c r="GE291" s="4">
        <v>2</v>
      </c>
      <c r="GF291" s="8">
        <v>102.4</v>
      </c>
      <c r="GG291" s="4">
        <v>6</v>
      </c>
      <c r="GH291" s="8">
        <v>307.2</v>
      </c>
      <c r="GI291" s="7">
        <v>-0.6667</v>
      </c>
      <c r="GJ291" s="7">
        <v>-0.6667</v>
      </c>
      <c r="GK291" s="2" t="s">
        <v>140</v>
      </c>
      <c r="GL291" s="2" t="s">
        <v>129</v>
      </c>
      <c r="GM291" s="2" t="s">
        <v>1423</v>
      </c>
      <c r="GN291" s="2" t="s">
        <v>2051</v>
      </c>
      <c r="GO291" s="2" t="s">
        <v>142</v>
      </c>
      <c r="GP291" s="2" t="s">
        <v>132</v>
      </c>
      <c r="GQ291" s="4">
        <v>8</v>
      </c>
      <c r="GR291" s="8">
        <v>368.35</v>
      </c>
      <c r="GS291" s="4">
        <v>4</v>
      </c>
      <c r="GT291" s="8">
        <v>197.76</v>
      </c>
      <c r="GU291" s="7">
        <v>1</v>
      </c>
      <c r="GV291" s="7">
        <v>0.8626</v>
      </c>
      <c r="GW291" s="2" t="s">
        <v>140</v>
      </c>
      <c r="GX291" s="2" t="s">
        <v>129</v>
      </c>
      <c r="GY291" s="2" t="s">
        <v>334</v>
      </c>
      <c r="GZ291" s="2" t="s">
        <v>878</v>
      </c>
      <c r="HA291" s="2" t="s">
        <v>142</v>
      </c>
      <c r="HB291" s="2" t="s">
        <v>132</v>
      </c>
      <c r="HC291" s="4">
        <v>2</v>
      </c>
      <c r="HD291" s="8">
        <v>95.33</v>
      </c>
      <c r="HE291" s="4">
        <v>22</v>
      </c>
      <c r="HF291" s="8">
        <v>1126.4</v>
      </c>
      <c r="HG291" s="7">
        <v>-0.9091</v>
      </c>
      <c r="HH291" s="7">
        <v>-0.9154</v>
      </c>
      <c r="HI291" s="2" t="s">
        <v>140</v>
      </c>
      <c r="HJ291" s="2" t="s">
        <v>129</v>
      </c>
      <c r="HK291" s="2" t="s">
        <v>944</v>
      </c>
      <c r="HL291" s="2" t="s">
        <v>3366</v>
      </c>
      <c r="HM291" s="2" t="s">
        <v>142</v>
      </c>
      <c r="HN291" s="2" t="s">
        <v>132</v>
      </c>
      <c r="HO291" s="4"/>
      <c r="HP291" s="8"/>
      <c r="HQ291" s="4"/>
      <c r="HR291" s="8"/>
      <c r="HS291" s="7"/>
      <c r="HT291" s="7"/>
      <c r="HU291" s="2" t="s">
        <v>165</v>
      </c>
      <c r="HV291" s="2" t="s">
        <v>129</v>
      </c>
      <c r="HW291" s="2" t="s">
        <v>132</v>
      </c>
      <c r="HX291" s="2" t="s">
        <v>132</v>
      </c>
      <c r="HY291" s="2" t="s">
        <v>142</v>
      </c>
      <c r="HZ291" s="2" t="s">
        <v>132</v>
      </c>
      <c r="IA291" s="4">
        <v>2</v>
      </c>
      <c r="IB291" s="8">
        <v>96.41</v>
      </c>
      <c r="IC291" s="4">
        <v>1</v>
      </c>
      <c r="ID291" s="8">
        <v>49.44</v>
      </c>
      <c r="IE291" s="7">
        <v>1</v>
      </c>
      <c r="IF291" s="7">
        <v>0.95</v>
      </c>
      <c r="IG291" s="2" t="s">
        <v>140</v>
      </c>
      <c r="IH291" s="2" t="s">
        <v>166</v>
      </c>
      <c r="II291" s="2" t="s">
        <v>3367</v>
      </c>
      <c r="IJ291" s="2" t="s">
        <v>444</v>
      </c>
      <c r="IK291" s="2" t="s">
        <v>142</v>
      </c>
      <c r="IL291" s="2" t="s">
        <v>132</v>
      </c>
      <c r="IM291" s="4">
        <v>5</v>
      </c>
      <c r="IN291" s="8">
        <v>259.12</v>
      </c>
      <c r="IO291" s="4">
        <v>1</v>
      </c>
      <c r="IP291" s="8">
        <v>53.4</v>
      </c>
      <c r="IQ291" s="7">
        <v>4</v>
      </c>
      <c r="IR291" s="7">
        <v>3.8524</v>
      </c>
      <c r="IS291" s="2" t="s">
        <v>140</v>
      </c>
      <c r="IT291" s="2" t="s">
        <v>129</v>
      </c>
      <c r="IU291" s="2" t="s">
        <v>949</v>
      </c>
      <c r="IV291" s="2" t="s">
        <v>1651</v>
      </c>
      <c r="IW291" s="2" t="s">
        <v>142</v>
      </c>
      <c r="IX291" s="2" t="s">
        <v>132</v>
      </c>
      <c r="IY291" s="4"/>
      <c r="IZ291" s="8"/>
      <c r="JA291" s="4"/>
      <c r="JB291" s="8"/>
      <c r="JC291" s="7"/>
      <c r="JD291" s="7"/>
      <c r="JE291" s="2" t="s">
        <v>159</v>
      </c>
      <c r="JF291" s="2" t="s">
        <v>129</v>
      </c>
      <c r="JG291" s="2" t="s">
        <v>132</v>
      </c>
      <c r="JH291" s="2" t="s">
        <v>132</v>
      </c>
      <c r="JI291" s="2" t="s">
        <v>142</v>
      </c>
      <c r="JJ291" s="2" t="s">
        <v>132</v>
      </c>
      <c r="JK291" s="4"/>
      <c r="JL291" s="8"/>
      <c r="JM291" s="4"/>
      <c r="JN291" s="8"/>
      <c r="JO291" s="7"/>
      <c r="JP291" s="7"/>
      <c r="JQ291" s="2" t="s">
        <v>171</v>
      </c>
      <c r="JR291" s="2" t="s">
        <v>129</v>
      </c>
      <c r="JS291" s="2" t="s">
        <v>341</v>
      </c>
      <c r="JT291" s="2" t="s">
        <v>2139</v>
      </c>
      <c r="JU291" s="2" t="s">
        <v>142</v>
      </c>
      <c r="JV291" s="2" t="s">
        <v>132</v>
      </c>
      <c r="JW291" s="4"/>
      <c r="JX291" s="8"/>
      <c r="JY291" s="4">
        <v>1</v>
      </c>
      <c r="JZ291" s="8">
        <v>51.49</v>
      </c>
      <c r="KA291" s="7">
        <v>-1</v>
      </c>
      <c r="KB291" s="7">
        <v>-1</v>
      </c>
      <c r="KC291" s="2" t="s">
        <v>140</v>
      </c>
      <c r="KD291" s="2" t="s">
        <v>129</v>
      </c>
      <c r="KE291" s="2" t="s">
        <v>3362</v>
      </c>
      <c r="KF291" s="2" t="s">
        <v>2182</v>
      </c>
      <c r="KG291" s="2" t="s">
        <v>142</v>
      </c>
      <c r="KH291" s="2" t="s">
        <v>132</v>
      </c>
      <c r="KI291" s="4">
        <v>1</v>
      </c>
      <c r="KJ291" s="8">
        <v>53.4</v>
      </c>
      <c r="KK291" s="4"/>
      <c r="KL291" s="8"/>
      <c r="KM291" s="7"/>
      <c r="KN291" s="7"/>
      <c r="KO291" s="2" t="s">
        <v>140</v>
      </c>
      <c r="KP291" s="2" t="s">
        <v>166</v>
      </c>
      <c r="KQ291" s="2" t="s">
        <v>575</v>
      </c>
      <c r="KR291" s="2" t="s">
        <v>230</v>
      </c>
      <c r="KS291" s="2" t="s">
        <v>142</v>
      </c>
      <c r="KT291" s="2" t="s">
        <v>132</v>
      </c>
      <c r="KU291" s="4"/>
      <c r="KV291" s="8"/>
      <c r="KW291" s="4">
        <v>28</v>
      </c>
      <c r="KX291" s="8">
        <v>1460.2</v>
      </c>
      <c r="KY291" s="7">
        <v>-1</v>
      </c>
      <c r="KZ291" s="7">
        <v>-1</v>
      </c>
      <c r="LA291" s="2" t="s">
        <v>140</v>
      </c>
      <c r="LB291" s="2" t="s">
        <v>177</v>
      </c>
      <c r="LC291" s="2" t="s">
        <v>1177</v>
      </c>
      <c r="LD291" s="2" t="s">
        <v>301</v>
      </c>
      <c r="LE291" s="2" t="s">
        <v>142</v>
      </c>
      <c r="LF291" s="2" t="s">
        <v>132</v>
      </c>
      <c r="LG291" s="4">
        <v>2</v>
      </c>
      <c r="LH291" s="8">
        <v>98.88</v>
      </c>
      <c r="LI291" s="4">
        <v>4</v>
      </c>
      <c r="LJ291" s="8">
        <v>197.76</v>
      </c>
      <c r="LK291" s="7">
        <v>-0.5</v>
      </c>
      <c r="LL291" s="7">
        <v>-0.5</v>
      </c>
      <c r="LM291" s="2" t="s">
        <v>140</v>
      </c>
      <c r="LN291" s="2" t="s">
        <v>129</v>
      </c>
      <c r="LO291" s="2" t="s">
        <v>1430</v>
      </c>
      <c r="LP291" s="2" t="s">
        <v>1344</v>
      </c>
      <c r="LQ291" s="2" t="s">
        <v>142</v>
      </c>
      <c r="LR291" s="2" t="s">
        <v>132</v>
      </c>
      <c r="LS291" s="4"/>
      <c r="LT291" s="8"/>
      <c r="LU291" s="4"/>
      <c r="LV291" s="8"/>
      <c r="LW291" s="7"/>
      <c r="LX291" s="7"/>
      <c r="LY291" s="2" t="s">
        <v>132</v>
      </c>
      <c r="LZ291" s="2" t="s">
        <v>132</v>
      </c>
      <c r="MA291" s="2" t="s">
        <v>132</v>
      </c>
      <c r="MB291" s="2" t="s">
        <v>132</v>
      </c>
      <c r="MC291" s="2" t="s">
        <v>132</v>
      </c>
      <c r="MD291" s="2" t="s">
        <v>132</v>
      </c>
      <c r="ME291" s="4"/>
      <c r="MF291" s="8"/>
      <c r="MG291" s="4"/>
      <c r="MH291" s="8"/>
      <c r="MI291" s="7"/>
      <c r="MJ291" s="7"/>
      <c r="MK291" s="2" t="s">
        <v>159</v>
      </c>
      <c r="ML291" s="2" t="s">
        <v>129</v>
      </c>
      <c r="MM291" s="2" t="s">
        <v>132</v>
      </c>
      <c r="MN291" s="2" t="s">
        <v>132</v>
      </c>
      <c r="MO291" s="2" t="s">
        <v>142</v>
      </c>
      <c r="MP291" s="2" t="s">
        <v>132</v>
      </c>
      <c r="MQ291" s="4"/>
      <c r="MR291" s="8"/>
      <c r="MS291" s="4"/>
      <c r="MT291" s="8"/>
      <c r="MU291" s="7"/>
      <c r="MV291" s="7"/>
      <c r="MW291" s="2" t="s">
        <v>140</v>
      </c>
      <c r="MX291" s="2" t="s">
        <v>129</v>
      </c>
      <c r="MY291" s="2" t="s">
        <v>179</v>
      </c>
      <c r="MZ291" s="2" t="s">
        <v>132</v>
      </c>
      <c r="NA291" s="2" t="s">
        <v>142</v>
      </c>
      <c r="NB291" s="2" t="s">
        <v>132</v>
      </c>
      <c r="NC291" s="4"/>
      <c r="ND291" s="8"/>
      <c r="NE291" s="4"/>
      <c r="NF291" s="8"/>
      <c r="NG291" s="7"/>
      <c r="NH291" s="7"/>
      <c r="NI291" s="2" t="s">
        <v>132</v>
      </c>
      <c r="NJ291" s="2" t="s">
        <v>132</v>
      </c>
      <c r="NK291" s="2" t="s">
        <v>132</v>
      </c>
      <c r="NL291" s="2" t="s">
        <v>132</v>
      </c>
      <c r="NM291" s="2" t="s">
        <v>132</v>
      </c>
      <c r="NN291" s="2" t="s">
        <v>132</v>
      </c>
      <c r="NO291" s="4"/>
      <c r="NP291" s="8"/>
      <c r="NQ291" s="4"/>
      <c r="NR291" s="8"/>
      <c r="NS291" s="7"/>
      <c r="NT291" s="7"/>
      <c r="NU291" s="2" t="s">
        <v>178</v>
      </c>
      <c r="NV291" s="2" t="s">
        <v>129</v>
      </c>
      <c r="NW291" s="2" t="s">
        <v>132</v>
      </c>
      <c r="NX291" s="2" t="s">
        <v>132</v>
      </c>
      <c r="NY291" s="2" t="s">
        <v>142</v>
      </c>
      <c r="NZ291" s="2" t="s">
        <v>132</v>
      </c>
      <c r="OA291" s="4"/>
      <c r="OB291" s="8"/>
      <c r="OC291" s="4"/>
      <c r="OD291" s="8"/>
      <c r="OE291" s="7"/>
      <c r="OF291" s="7"/>
      <c r="OG291" s="2" t="s">
        <v>178</v>
      </c>
      <c r="OH291" s="2" t="s">
        <v>129</v>
      </c>
      <c r="OI291" s="2" t="s">
        <v>132</v>
      </c>
      <c r="OJ291" s="2" t="s">
        <v>132</v>
      </c>
      <c r="OK291" s="2" t="s">
        <v>142</v>
      </c>
      <c r="OL291" s="2" t="s">
        <v>132</v>
      </c>
      <c r="OM291" s="4"/>
      <c r="ON291" s="8"/>
      <c r="OO291" s="4"/>
      <c r="OP291" s="8"/>
      <c r="OQ291" s="7"/>
      <c r="OR291" s="7"/>
      <c r="OS291" s="2" t="s">
        <v>132</v>
      </c>
      <c r="OT291" s="2" t="s">
        <v>132</v>
      </c>
      <c r="OU291" s="2" t="s">
        <v>132</v>
      </c>
      <c r="OV291" s="2" t="s">
        <v>132</v>
      </c>
      <c r="OW291" s="2" t="s">
        <v>132</v>
      </c>
      <c r="OX291" s="2" t="s">
        <v>132</v>
      </c>
      <c r="OY291" s="4"/>
      <c r="OZ291" s="8"/>
      <c r="PA291" s="4"/>
      <c r="PB291" s="8"/>
      <c r="PC291" s="7"/>
      <c r="PD291" s="7"/>
      <c r="PE291" s="2" t="s">
        <v>178</v>
      </c>
      <c r="PF291" s="2" t="s">
        <v>129</v>
      </c>
      <c r="PG291" s="2" t="s">
        <v>132</v>
      </c>
      <c r="PH291" s="2" t="s">
        <v>132</v>
      </c>
      <c r="PI291" s="2" t="s">
        <v>142</v>
      </c>
      <c r="PJ291" s="2" t="s">
        <v>132</v>
      </c>
      <c r="PK291" s="4"/>
      <c r="PL291" s="8"/>
      <c r="PM291" s="4"/>
      <c r="PN291" s="8"/>
      <c r="PO291" s="7"/>
      <c r="PP291" s="7"/>
      <c r="PQ291" s="2" t="s">
        <v>178</v>
      </c>
      <c r="PR291" s="2" t="s">
        <v>166</v>
      </c>
      <c r="PS291" s="2" t="s">
        <v>132</v>
      </c>
      <c r="PT291" s="2" t="s">
        <v>132</v>
      </c>
      <c r="PU291" s="2" t="s">
        <v>142</v>
      </c>
      <c r="PV291" s="2" t="s">
        <v>132</v>
      </c>
      <c r="PW291" s="4"/>
      <c r="PX291" s="8"/>
      <c r="PY291" s="4"/>
      <c r="PZ291" s="8"/>
      <c r="QA291" s="7"/>
      <c r="QB291" s="7"/>
      <c r="QC291" s="2" t="s">
        <v>132</v>
      </c>
      <c r="QD291" s="2" t="s">
        <v>132</v>
      </c>
      <c r="QE291" s="2" t="s">
        <v>132</v>
      </c>
      <c r="QF291" s="2" t="s">
        <v>132</v>
      </c>
      <c r="QG291" s="2" t="s">
        <v>132</v>
      </c>
      <c r="QH291" s="2" t="s">
        <v>132</v>
      </c>
      <c r="QI291" s="4"/>
      <c r="QJ291" s="8"/>
      <c r="QK291" s="4"/>
      <c r="QL291" s="8"/>
      <c r="QM291" s="7"/>
      <c r="QN291" s="7"/>
      <c r="QO291" s="2" t="s">
        <v>132</v>
      </c>
      <c r="QP291" s="2" t="s">
        <v>132</v>
      </c>
      <c r="QQ291" s="2" t="s">
        <v>132</v>
      </c>
      <c r="QR291" s="2" t="s">
        <v>132</v>
      </c>
      <c r="QS291" s="2" t="s">
        <v>132</v>
      </c>
      <c r="QT291" s="2" t="s">
        <v>132</v>
      </c>
      <c r="QU291" s="4"/>
      <c r="QV291" s="8"/>
      <c r="QW291" s="4"/>
      <c r="QX291" s="8"/>
      <c r="QY291" s="7"/>
      <c r="QZ291" s="7"/>
      <c r="RA291" s="2" t="s">
        <v>140</v>
      </c>
      <c r="RB291" s="2" t="s">
        <v>166</v>
      </c>
      <c r="RC291" s="2" t="s">
        <v>957</v>
      </c>
      <c r="RD291" s="2" t="s">
        <v>2894</v>
      </c>
      <c r="RE291" s="2" t="s">
        <v>142</v>
      </c>
      <c r="RF291" s="2" t="s">
        <v>132</v>
      </c>
      <c r="RG291" s="4"/>
      <c r="RH291" s="8"/>
      <c r="RI291" s="4"/>
      <c r="RJ291" s="8"/>
      <c r="RK291" s="7"/>
      <c r="RL291" s="7"/>
      <c r="RM291" s="2" t="s">
        <v>181</v>
      </c>
      <c r="RN291" s="2" t="s">
        <v>129</v>
      </c>
      <c r="RO291" s="2" t="s">
        <v>132</v>
      </c>
      <c r="RP291" s="2" t="s">
        <v>132</v>
      </c>
      <c r="RQ291" s="2" t="s">
        <v>142</v>
      </c>
      <c r="RR291" s="2" t="s">
        <v>183</v>
      </c>
    </row>
    <row r="292">
      <c r="A292" s="2" t="s">
        <v>3368</v>
      </c>
      <c r="B292" s="2" t="s">
        <v>121</v>
      </c>
      <c r="C292" s="2" t="s">
        <v>3339</v>
      </c>
      <c r="D292" s="2" t="s">
        <v>1104</v>
      </c>
      <c r="E292" s="2" t="s">
        <v>1105</v>
      </c>
      <c r="F292" s="2" t="s">
        <v>3369</v>
      </c>
      <c r="G292" s="2" t="s">
        <v>3369</v>
      </c>
      <c r="H292" s="2" t="s">
        <v>3369</v>
      </c>
      <c r="I292" s="2" t="s">
        <v>1189</v>
      </c>
      <c r="J292" s="2" t="s">
        <v>127</v>
      </c>
      <c r="K292" s="2" t="s">
        <v>313</v>
      </c>
      <c r="L292" s="3">
        <v>41.27</v>
      </c>
      <c r="M292" s="3">
        <v>43.33</v>
      </c>
      <c r="N292" s="3">
        <v>84.99</v>
      </c>
      <c r="O292" s="2" t="s">
        <v>129</v>
      </c>
      <c r="P292" s="2" t="s">
        <v>348</v>
      </c>
      <c r="Q292" s="2" t="s">
        <v>131</v>
      </c>
      <c r="R292" s="2" t="s">
        <v>132</v>
      </c>
      <c r="S292" s="2" t="s">
        <v>3370</v>
      </c>
      <c r="T292" s="2" t="s">
        <v>132</v>
      </c>
      <c r="U292" s="2" t="s">
        <v>315</v>
      </c>
      <c r="V292" s="2" t="s">
        <v>815</v>
      </c>
      <c r="W292" s="2" t="s">
        <v>247</v>
      </c>
      <c r="X292" s="2" t="s">
        <v>132</v>
      </c>
      <c r="Y292" s="2" t="s">
        <v>926</v>
      </c>
      <c r="Z292" s="4">
        <v>70</v>
      </c>
      <c r="AA292" s="4">
        <f>=ROUNDDOWN(23.3333333333333,0)</f>
      </c>
      <c r="AB292" s="5">
        <v>3</v>
      </c>
      <c r="AC292" s="2" t="s">
        <v>132</v>
      </c>
      <c r="AD292" s="4"/>
      <c r="AE292" s="4"/>
      <c r="AF292" s="6">
        <v>63</v>
      </c>
      <c r="AG292" s="6"/>
      <c r="AH292" s="7">
        <v>0.9973</v>
      </c>
      <c r="AI292" s="4"/>
      <c r="AJ292" s="4">
        <f>=ROUNDDOWN({0},0)</f>
      </c>
      <c r="AK292" s="5"/>
      <c r="AL292" s="2" t="s">
        <v>132</v>
      </c>
      <c r="AM292" s="4"/>
      <c r="AN292" s="4"/>
      <c r="AO292" s="7"/>
      <c r="AP292" s="4">
        <v>280</v>
      </c>
      <c r="AQ292" s="8">
        <v>14512.36</v>
      </c>
      <c r="AR292" s="4">
        <v>509</v>
      </c>
      <c r="AS292" s="8">
        <v>27716.43</v>
      </c>
      <c r="AT292" s="7">
        <v>-0.4499</v>
      </c>
      <c r="AU292" s="7">
        <v>-0.4764</v>
      </c>
      <c r="AV292" s="4">
        <v>280</v>
      </c>
      <c r="AW292" s="8">
        <v>14512.36</v>
      </c>
      <c r="AX292" s="4">
        <v>509</v>
      </c>
      <c r="AY292" s="8">
        <v>27716.43</v>
      </c>
      <c r="AZ292" s="7">
        <v>-0.4499</v>
      </c>
      <c r="BA292" s="7">
        <v>-0.4764</v>
      </c>
      <c r="BB292" s="7">
        <v>1</v>
      </c>
      <c r="BC292" s="4">
        <v>280</v>
      </c>
      <c r="BD292" s="8">
        <v>14512.36</v>
      </c>
      <c r="BE292" s="4">
        <v>509</v>
      </c>
      <c r="BF292" s="8">
        <v>27716.43</v>
      </c>
      <c r="BG292" s="7">
        <v>-0.4499</v>
      </c>
      <c r="BH292" s="7">
        <v>-0.4764</v>
      </c>
      <c r="BI292" s="7">
        <v>1</v>
      </c>
      <c r="BJ292" s="4">
        <v>280</v>
      </c>
      <c r="BK292" s="8">
        <v>14512.36</v>
      </c>
      <c r="BL292" s="2" t="s">
        <v>3371</v>
      </c>
      <c r="BM292" s="7">
        <v>1</v>
      </c>
      <c r="BN292" s="7">
        <v>1</v>
      </c>
      <c r="BO292" s="4"/>
      <c r="BP292" s="8"/>
      <c r="BQ292" s="4">
        <v>2</v>
      </c>
      <c r="BR292" s="8">
        <v>92.66</v>
      </c>
      <c r="BS292" s="7">
        <v>-1</v>
      </c>
      <c r="BT292" s="7">
        <v>-1</v>
      </c>
      <c r="BU292" s="2" t="s">
        <v>558</v>
      </c>
      <c r="BV292" s="2" t="s">
        <v>166</v>
      </c>
      <c r="BW292" s="2" t="s">
        <v>132</v>
      </c>
      <c r="BX292" s="2" t="s">
        <v>928</v>
      </c>
      <c r="BY292" s="2" t="s">
        <v>142</v>
      </c>
      <c r="BZ292" s="2" t="s">
        <v>132</v>
      </c>
      <c r="CA292" s="4">
        <v>2</v>
      </c>
      <c r="CB292" s="8">
        <v>82.7</v>
      </c>
      <c r="CC292" s="4">
        <v>1</v>
      </c>
      <c r="CD292" s="8">
        <v>48.65</v>
      </c>
      <c r="CE292" s="7">
        <v>1</v>
      </c>
      <c r="CF292" s="7">
        <v>0.6999</v>
      </c>
      <c r="CG292" s="2" t="s">
        <v>140</v>
      </c>
      <c r="CH292" s="2" t="s">
        <v>129</v>
      </c>
      <c r="CI292" s="2" t="s">
        <v>3372</v>
      </c>
      <c r="CJ292" s="2" t="s">
        <v>1282</v>
      </c>
      <c r="CK292" s="2" t="s">
        <v>142</v>
      </c>
      <c r="CL292" s="2" t="s">
        <v>132</v>
      </c>
      <c r="CM292" s="4">
        <v>40</v>
      </c>
      <c r="CN292" s="8">
        <v>1872.09</v>
      </c>
      <c r="CO292" s="4">
        <v>51</v>
      </c>
      <c r="CP292" s="8">
        <v>2704.55</v>
      </c>
      <c r="CQ292" s="7">
        <v>-0.2157</v>
      </c>
      <c r="CR292" s="7">
        <v>-0.3078</v>
      </c>
      <c r="CS292" s="2" t="s">
        <v>140</v>
      </c>
      <c r="CT292" s="2" t="s">
        <v>129</v>
      </c>
      <c r="CU292" s="2" t="s">
        <v>931</v>
      </c>
      <c r="CV292" s="2" t="s">
        <v>3373</v>
      </c>
      <c r="CW292" s="2" t="s">
        <v>142</v>
      </c>
      <c r="CX292" s="2" t="s">
        <v>132</v>
      </c>
      <c r="CY292" s="4">
        <v>112</v>
      </c>
      <c r="CZ292" s="8">
        <v>5995.36</v>
      </c>
      <c r="DA292" s="4">
        <v>105</v>
      </c>
      <c r="DB292" s="8">
        <v>5620.65</v>
      </c>
      <c r="DC292" s="7">
        <v>0.0667</v>
      </c>
      <c r="DD292" s="7">
        <v>0.0667</v>
      </c>
      <c r="DE292" s="2" t="s">
        <v>140</v>
      </c>
      <c r="DF292" s="2" t="s">
        <v>129</v>
      </c>
      <c r="DG292" s="2" t="s">
        <v>584</v>
      </c>
      <c r="DH292" s="2" t="s">
        <v>2279</v>
      </c>
      <c r="DI292" s="2" t="s">
        <v>142</v>
      </c>
      <c r="DJ292" s="2" t="s">
        <v>132</v>
      </c>
      <c r="DK292" s="4">
        <v>23</v>
      </c>
      <c r="DL292" s="8">
        <v>1234.64</v>
      </c>
      <c r="DM292" s="4">
        <v>80</v>
      </c>
      <c r="DN292" s="8">
        <v>4294.4</v>
      </c>
      <c r="DO292" s="7">
        <v>-0.7125</v>
      </c>
      <c r="DP292" s="7">
        <v>-0.7125</v>
      </c>
      <c r="DQ292" s="2" t="s">
        <v>140</v>
      </c>
      <c r="DR292" s="2" t="s">
        <v>129</v>
      </c>
      <c r="DS292" s="2" t="s">
        <v>929</v>
      </c>
      <c r="DT292" s="2" t="s">
        <v>1294</v>
      </c>
      <c r="DU292" s="2" t="s">
        <v>142</v>
      </c>
      <c r="DV292" s="2" t="s">
        <v>132</v>
      </c>
      <c r="DW292" s="4">
        <v>2</v>
      </c>
      <c r="DX292" s="8">
        <v>112.7</v>
      </c>
      <c r="DY292" s="4">
        <v>24</v>
      </c>
      <c r="DZ292" s="8">
        <v>1352.4</v>
      </c>
      <c r="EA292" s="7">
        <v>-0.9167</v>
      </c>
      <c r="EB292" s="7">
        <v>-0.9167</v>
      </c>
      <c r="EC292" s="2" t="s">
        <v>140</v>
      </c>
      <c r="ED292" s="2" t="s">
        <v>129</v>
      </c>
      <c r="EE292" s="2" t="s">
        <v>931</v>
      </c>
      <c r="EF292" s="2" t="s">
        <v>3374</v>
      </c>
      <c r="EG292" s="2" t="s">
        <v>142</v>
      </c>
      <c r="EH292" s="2" t="s">
        <v>132</v>
      </c>
      <c r="EI292" s="4">
        <v>21</v>
      </c>
      <c r="EJ292" s="8">
        <v>1239</v>
      </c>
      <c r="EK292" s="4">
        <v>81</v>
      </c>
      <c r="EL292" s="8">
        <v>4779</v>
      </c>
      <c r="EM292" s="7">
        <v>-0.7407</v>
      </c>
      <c r="EN292" s="7">
        <v>-0.7407</v>
      </c>
      <c r="EO292" s="2" t="s">
        <v>140</v>
      </c>
      <c r="EP292" s="2" t="s">
        <v>129</v>
      </c>
      <c r="EQ292" s="2" t="s">
        <v>1283</v>
      </c>
      <c r="ER292" s="2" t="s">
        <v>1282</v>
      </c>
      <c r="ES292" s="2" t="s">
        <v>142</v>
      </c>
      <c r="ET292" s="2" t="s">
        <v>132</v>
      </c>
      <c r="EU292" s="4"/>
      <c r="EV292" s="8"/>
      <c r="EW292" s="4"/>
      <c r="EX292" s="8"/>
      <c r="EY292" s="7"/>
      <c r="EZ292" s="7"/>
      <c r="FA292" s="2" t="s">
        <v>140</v>
      </c>
      <c r="FB292" s="2" t="s">
        <v>166</v>
      </c>
      <c r="FC292" s="2" t="s">
        <v>1262</v>
      </c>
      <c r="FD292" s="2" t="s">
        <v>1317</v>
      </c>
      <c r="FE292" s="2" t="s">
        <v>142</v>
      </c>
      <c r="FF292" s="2" t="s">
        <v>132</v>
      </c>
      <c r="FG292" s="4">
        <v>24</v>
      </c>
      <c r="FH292" s="8">
        <v>1164.95</v>
      </c>
      <c r="FI292" s="4">
        <v>6</v>
      </c>
      <c r="FJ292" s="8">
        <v>305.88</v>
      </c>
      <c r="FK292" s="7">
        <v>3</v>
      </c>
      <c r="FL292" s="7">
        <v>2.8085</v>
      </c>
      <c r="FM292" s="2" t="s">
        <v>140</v>
      </c>
      <c r="FN292" s="2" t="s">
        <v>129</v>
      </c>
      <c r="FO292" s="2" t="s">
        <v>329</v>
      </c>
      <c r="FP292" s="2" t="s">
        <v>828</v>
      </c>
      <c r="FQ292" s="2" t="s">
        <v>142</v>
      </c>
      <c r="FR292" s="2" t="s">
        <v>132</v>
      </c>
      <c r="FS292" s="4">
        <v>17</v>
      </c>
      <c r="FT292" s="8">
        <v>889.19</v>
      </c>
      <c r="FU292" s="4">
        <v>40</v>
      </c>
      <c r="FV292" s="8">
        <v>2172.11</v>
      </c>
      <c r="FW292" s="7">
        <v>-0.575</v>
      </c>
      <c r="FX292" s="7">
        <v>-0.5906</v>
      </c>
      <c r="FY292" s="2" t="s">
        <v>140</v>
      </c>
      <c r="FZ292" s="2" t="s">
        <v>129</v>
      </c>
      <c r="GA292" s="2" t="s">
        <v>790</v>
      </c>
      <c r="GB292" s="2" t="s">
        <v>462</v>
      </c>
      <c r="GC292" s="2" t="s">
        <v>142</v>
      </c>
      <c r="GD292" s="2" t="s">
        <v>132</v>
      </c>
      <c r="GE292" s="4">
        <v>2</v>
      </c>
      <c r="GF292" s="8">
        <v>107.06</v>
      </c>
      <c r="GG292" s="4">
        <v>34</v>
      </c>
      <c r="GH292" s="8">
        <v>1820.02</v>
      </c>
      <c r="GI292" s="7">
        <v>-0.9412</v>
      </c>
      <c r="GJ292" s="7">
        <v>-0.9412</v>
      </c>
      <c r="GK292" s="2" t="s">
        <v>140</v>
      </c>
      <c r="GL292" s="2" t="s">
        <v>129</v>
      </c>
      <c r="GM292" s="2" t="s">
        <v>942</v>
      </c>
      <c r="GN292" s="2" t="s">
        <v>1286</v>
      </c>
      <c r="GO292" s="2" t="s">
        <v>142</v>
      </c>
      <c r="GP292" s="2" t="s">
        <v>132</v>
      </c>
      <c r="GQ292" s="4">
        <v>16</v>
      </c>
      <c r="GR292" s="8">
        <v>744.29</v>
      </c>
      <c r="GS292" s="4">
        <v>14</v>
      </c>
      <c r="GT292" s="8">
        <v>713.72</v>
      </c>
      <c r="GU292" s="7">
        <v>0.1429</v>
      </c>
      <c r="GV292" s="7">
        <v>0.0428</v>
      </c>
      <c r="GW292" s="2" t="s">
        <v>140</v>
      </c>
      <c r="GX292" s="2" t="s">
        <v>129</v>
      </c>
      <c r="GY292" s="2" t="s">
        <v>334</v>
      </c>
      <c r="GZ292" s="2" t="s">
        <v>196</v>
      </c>
      <c r="HA292" s="2" t="s">
        <v>142</v>
      </c>
      <c r="HB292" s="2" t="s">
        <v>132</v>
      </c>
      <c r="HC292" s="4">
        <v>2</v>
      </c>
      <c r="HD292" s="8">
        <v>107.06</v>
      </c>
      <c r="HE292" s="4">
        <v>10</v>
      </c>
      <c r="HF292" s="8">
        <v>535.3</v>
      </c>
      <c r="HG292" s="7">
        <v>-0.8</v>
      </c>
      <c r="HH292" s="7">
        <v>-0.8</v>
      </c>
      <c r="HI292" s="2" t="s">
        <v>140</v>
      </c>
      <c r="HJ292" s="2" t="s">
        <v>129</v>
      </c>
      <c r="HK292" s="2" t="s">
        <v>944</v>
      </c>
      <c r="HL292" s="2" t="s">
        <v>712</v>
      </c>
      <c r="HM292" s="2" t="s">
        <v>142</v>
      </c>
      <c r="HN292" s="2" t="s">
        <v>132</v>
      </c>
      <c r="HO292" s="4"/>
      <c r="HP292" s="8"/>
      <c r="HQ292" s="4"/>
      <c r="HR292" s="8"/>
      <c r="HS292" s="7"/>
      <c r="HT292" s="7"/>
      <c r="HU292" s="2" t="s">
        <v>165</v>
      </c>
      <c r="HV292" s="2" t="s">
        <v>129</v>
      </c>
      <c r="HW292" s="2" t="s">
        <v>132</v>
      </c>
      <c r="HX292" s="2" t="s">
        <v>132</v>
      </c>
      <c r="HY292" s="2" t="s">
        <v>142</v>
      </c>
      <c r="HZ292" s="2" t="s">
        <v>132</v>
      </c>
      <c r="IA292" s="4"/>
      <c r="IB292" s="8"/>
      <c r="IC292" s="4">
        <v>2</v>
      </c>
      <c r="ID292" s="8">
        <v>101.96</v>
      </c>
      <c r="IE292" s="7">
        <v>-1</v>
      </c>
      <c r="IF292" s="7">
        <v>-1</v>
      </c>
      <c r="IG292" s="2" t="s">
        <v>140</v>
      </c>
      <c r="IH292" s="2" t="s">
        <v>166</v>
      </c>
      <c r="II292" s="2" t="s">
        <v>3367</v>
      </c>
      <c r="IJ292" s="2" t="s">
        <v>500</v>
      </c>
      <c r="IK292" s="2" t="s">
        <v>142</v>
      </c>
      <c r="IL292" s="2" t="s">
        <v>132</v>
      </c>
      <c r="IM292" s="4">
        <v>1</v>
      </c>
      <c r="IN292" s="8">
        <v>46.79</v>
      </c>
      <c r="IO292" s="4">
        <v>8</v>
      </c>
      <c r="IP292" s="8">
        <v>440.48</v>
      </c>
      <c r="IQ292" s="7">
        <v>-0.875</v>
      </c>
      <c r="IR292" s="7">
        <v>-0.8938</v>
      </c>
      <c r="IS292" s="2" t="s">
        <v>140</v>
      </c>
      <c r="IT292" s="2" t="s">
        <v>129</v>
      </c>
      <c r="IU292" s="2" t="s">
        <v>949</v>
      </c>
      <c r="IV292" s="2" t="s">
        <v>1123</v>
      </c>
      <c r="IW292" s="2" t="s">
        <v>142</v>
      </c>
      <c r="IX292" s="2" t="s">
        <v>132</v>
      </c>
      <c r="IY292" s="4">
        <v>9</v>
      </c>
      <c r="IZ292" s="8">
        <v>481.77</v>
      </c>
      <c r="JA292" s="4">
        <v>14</v>
      </c>
      <c r="JB292" s="8">
        <v>749.42</v>
      </c>
      <c r="JC292" s="7">
        <v>-0.3571</v>
      </c>
      <c r="JD292" s="7">
        <v>-0.3571</v>
      </c>
      <c r="JE292" s="2" t="s">
        <v>140</v>
      </c>
      <c r="JF292" s="2" t="s">
        <v>129</v>
      </c>
      <c r="JG292" s="2" t="s">
        <v>1352</v>
      </c>
      <c r="JH292" s="2" t="s">
        <v>3018</v>
      </c>
      <c r="JI292" s="2" t="s">
        <v>142</v>
      </c>
      <c r="JJ292" s="2" t="s">
        <v>132</v>
      </c>
      <c r="JK292" s="4">
        <v>1</v>
      </c>
      <c r="JL292" s="8">
        <v>46.79</v>
      </c>
      <c r="JM292" s="4"/>
      <c r="JN292" s="8"/>
      <c r="JO292" s="7"/>
      <c r="JP292" s="7"/>
      <c r="JQ292" s="2" t="s">
        <v>140</v>
      </c>
      <c r="JR292" s="2" t="s">
        <v>129</v>
      </c>
      <c r="JS292" s="2" t="s">
        <v>341</v>
      </c>
      <c r="JT292" s="2" t="s">
        <v>1914</v>
      </c>
      <c r="JU292" s="2" t="s">
        <v>142</v>
      </c>
      <c r="JV292" s="2" t="s">
        <v>132</v>
      </c>
      <c r="JW292" s="4">
        <v>3</v>
      </c>
      <c r="JX292" s="8">
        <v>127.47</v>
      </c>
      <c r="JY292" s="4">
        <v>1</v>
      </c>
      <c r="JZ292" s="8">
        <v>54.99</v>
      </c>
      <c r="KA292" s="7">
        <v>2</v>
      </c>
      <c r="KB292" s="7">
        <v>1.3181</v>
      </c>
      <c r="KC292" s="2" t="s">
        <v>140</v>
      </c>
      <c r="KD292" s="2" t="s">
        <v>129</v>
      </c>
      <c r="KE292" s="2" t="s">
        <v>931</v>
      </c>
      <c r="KF292" s="2" t="s">
        <v>1801</v>
      </c>
      <c r="KG292" s="2" t="s">
        <v>142</v>
      </c>
      <c r="KH292" s="2" t="s">
        <v>132</v>
      </c>
      <c r="KI292" s="4"/>
      <c r="KJ292" s="8"/>
      <c r="KK292" s="4">
        <v>2</v>
      </c>
      <c r="KL292" s="8">
        <v>110.12</v>
      </c>
      <c r="KM292" s="7">
        <v>-1</v>
      </c>
      <c r="KN292" s="7">
        <v>-1</v>
      </c>
      <c r="KO292" s="2" t="s">
        <v>140</v>
      </c>
      <c r="KP292" s="2" t="s">
        <v>166</v>
      </c>
      <c r="KQ292" s="2" t="s">
        <v>175</v>
      </c>
      <c r="KR292" s="2" t="s">
        <v>1374</v>
      </c>
      <c r="KS292" s="2" t="s">
        <v>142</v>
      </c>
      <c r="KT292" s="2" t="s">
        <v>132</v>
      </c>
      <c r="KU292" s="4">
        <v>2</v>
      </c>
      <c r="KV292" s="8">
        <v>107.56</v>
      </c>
      <c r="KW292" s="4">
        <v>31</v>
      </c>
      <c r="KX292" s="8">
        <v>1667.18</v>
      </c>
      <c r="KY292" s="7">
        <v>-0.9355</v>
      </c>
      <c r="KZ292" s="7">
        <v>-0.9355</v>
      </c>
      <c r="LA292" s="2" t="s">
        <v>140</v>
      </c>
      <c r="LB292" s="2" t="s">
        <v>177</v>
      </c>
      <c r="LC292" s="2" t="s">
        <v>3375</v>
      </c>
      <c r="LD292" s="2" t="s">
        <v>2263</v>
      </c>
      <c r="LE292" s="2" t="s">
        <v>142</v>
      </c>
      <c r="LF292" s="2" t="s">
        <v>132</v>
      </c>
      <c r="LG292" s="4">
        <v>3</v>
      </c>
      <c r="LH292" s="8">
        <v>152.94</v>
      </c>
      <c r="LI292" s="4">
        <v>3</v>
      </c>
      <c r="LJ292" s="8">
        <v>152.94</v>
      </c>
      <c r="LK292" s="7"/>
      <c r="LL292" s="7"/>
      <c r="LM292" s="2" t="s">
        <v>140</v>
      </c>
      <c r="LN292" s="2" t="s">
        <v>129</v>
      </c>
      <c r="LO292" s="2" t="s">
        <v>957</v>
      </c>
      <c r="LP292" s="2" t="s">
        <v>2798</v>
      </c>
      <c r="LQ292" s="2" t="s">
        <v>142</v>
      </c>
      <c r="LR292" s="2" t="s">
        <v>132</v>
      </c>
      <c r="LS292" s="4"/>
      <c r="LT292" s="8"/>
      <c r="LU292" s="4"/>
      <c r="LV292" s="8"/>
      <c r="LW292" s="7"/>
      <c r="LX292" s="7"/>
      <c r="LY292" s="2" t="s">
        <v>132</v>
      </c>
      <c r="LZ292" s="2" t="s">
        <v>132</v>
      </c>
      <c r="MA292" s="2" t="s">
        <v>132</v>
      </c>
      <c r="MB292" s="2" t="s">
        <v>132</v>
      </c>
      <c r="MC292" s="2" t="s">
        <v>132</v>
      </c>
      <c r="MD292" s="2" t="s">
        <v>132</v>
      </c>
      <c r="ME292" s="4"/>
      <c r="MF292" s="8"/>
      <c r="MG292" s="4"/>
      <c r="MH292" s="8"/>
      <c r="MI292" s="7"/>
      <c r="MJ292" s="7"/>
      <c r="MK292" s="2" t="s">
        <v>159</v>
      </c>
      <c r="ML292" s="2" t="s">
        <v>129</v>
      </c>
      <c r="MM292" s="2" t="s">
        <v>132</v>
      </c>
      <c r="MN292" s="2" t="s">
        <v>132</v>
      </c>
      <c r="MO292" s="2" t="s">
        <v>142</v>
      </c>
      <c r="MP292" s="2" t="s">
        <v>132</v>
      </c>
      <c r="MQ292" s="4"/>
      <c r="MR292" s="8"/>
      <c r="MS292" s="4"/>
      <c r="MT292" s="8"/>
      <c r="MU292" s="7"/>
      <c r="MV292" s="7"/>
      <c r="MW292" s="2" t="s">
        <v>140</v>
      </c>
      <c r="MX292" s="2" t="s">
        <v>129</v>
      </c>
      <c r="MY292" s="2" t="s">
        <v>179</v>
      </c>
      <c r="MZ292" s="2" t="s">
        <v>132</v>
      </c>
      <c r="NA292" s="2" t="s">
        <v>142</v>
      </c>
      <c r="NB292" s="2" t="s">
        <v>132</v>
      </c>
      <c r="NC292" s="4"/>
      <c r="ND292" s="8"/>
      <c r="NE292" s="4"/>
      <c r="NF292" s="8"/>
      <c r="NG292" s="7"/>
      <c r="NH292" s="7"/>
      <c r="NI292" s="2" t="s">
        <v>132</v>
      </c>
      <c r="NJ292" s="2" t="s">
        <v>132</v>
      </c>
      <c r="NK292" s="2" t="s">
        <v>132</v>
      </c>
      <c r="NL292" s="2" t="s">
        <v>132</v>
      </c>
      <c r="NM292" s="2" t="s">
        <v>132</v>
      </c>
      <c r="NN292" s="2" t="s">
        <v>132</v>
      </c>
      <c r="NO292" s="4"/>
      <c r="NP292" s="8"/>
      <c r="NQ292" s="4"/>
      <c r="NR292" s="8"/>
      <c r="NS292" s="7"/>
      <c r="NT292" s="7"/>
      <c r="NU292" s="2" t="s">
        <v>178</v>
      </c>
      <c r="NV292" s="2" t="s">
        <v>129</v>
      </c>
      <c r="NW292" s="2" t="s">
        <v>132</v>
      </c>
      <c r="NX292" s="2" t="s">
        <v>132</v>
      </c>
      <c r="NY292" s="2" t="s">
        <v>142</v>
      </c>
      <c r="NZ292" s="2" t="s">
        <v>132</v>
      </c>
      <c r="OA292" s="4"/>
      <c r="OB292" s="8"/>
      <c r="OC292" s="4"/>
      <c r="OD292" s="8"/>
      <c r="OE292" s="7"/>
      <c r="OF292" s="7"/>
      <c r="OG292" s="2" t="s">
        <v>178</v>
      </c>
      <c r="OH292" s="2" t="s">
        <v>129</v>
      </c>
      <c r="OI292" s="2" t="s">
        <v>132</v>
      </c>
      <c r="OJ292" s="2" t="s">
        <v>132</v>
      </c>
      <c r="OK292" s="2" t="s">
        <v>142</v>
      </c>
      <c r="OL292" s="2" t="s">
        <v>132</v>
      </c>
      <c r="OM292" s="4"/>
      <c r="ON292" s="8"/>
      <c r="OO292" s="4"/>
      <c r="OP292" s="8"/>
      <c r="OQ292" s="7"/>
      <c r="OR292" s="7"/>
      <c r="OS292" s="2" t="s">
        <v>132</v>
      </c>
      <c r="OT292" s="2" t="s">
        <v>132</v>
      </c>
      <c r="OU292" s="2" t="s">
        <v>132</v>
      </c>
      <c r="OV292" s="2" t="s">
        <v>132</v>
      </c>
      <c r="OW292" s="2" t="s">
        <v>132</v>
      </c>
      <c r="OX292" s="2" t="s">
        <v>132</v>
      </c>
      <c r="OY292" s="4"/>
      <c r="OZ292" s="8"/>
      <c r="PA292" s="4"/>
      <c r="PB292" s="8"/>
      <c r="PC292" s="7"/>
      <c r="PD292" s="7"/>
      <c r="PE292" s="2" t="s">
        <v>178</v>
      </c>
      <c r="PF292" s="2" t="s">
        <v>129</v>
      </c>
      <c r="PG292" s="2" t="s">
        <v>132</v>
      </c>
      <c r="PH292" s="2" t="s">
        <v>132</v>
      </c>
      <c r="PI292" s="2" t="s">
        <v>142</v>
      </c>
      <c r="PJ292" s="2" t="s">
        <v>132</v>
      </c>
      <c r="PK292" s="4"/>
      <c r="PL292" s="8"/>
      <c r="PM292" s="4"/>
      <c r="PN292" s="8"/>
      <c r="PO292" s="7"/>
      <c r="PP292" s="7"/>
      <c r="PQ292" s="2" t="s">
        <v>178</v>
      </c>
      <c r="PR292" s="2" t="s">
        <v>166</v>
      </c>
      <c r="PS292" s="2" t="s">
        <v>132</v>
      </c>
      <c r="PT292" s="2" t="s">
        <v>132</v>
      </c>
      <c r="PU292" s="2" t="s">
        <v>142</v>
      </c>
      <c r="PV292" s="2" t="s">
        <v>132</v>
      </c>
      <c r="PW292" s="4"/>
      <c r="PX292" s="8"/>
      <c r="PY292" s="4"/>
      <c r="PZ292" s="8"/>
      <c r="QA292" s="7"/>
      <c r="QB292" s="7"/>
      <c r="QC292" s="2" t="s">
        <v>132</v>
      </c>
      <c r="QD292" s="2" t="s">
        <v>132</v>
      </c>
      <c r="QE292" s="2" t="s">
        <v>132</v>
      </c>
      <c r="QF292" s="2" t="s">
        <v>132</v>
      </c>
      <c r="QG292" s="2" t="s">
        <v>132</v>
      </c>
      <c r="QH292" s="2" t="s">
        <v>132</v>
      </c>
      <c r="QI292" s="4"/>
      <c r="QJ292" s="8"/>
      <c r="QK292" s="4"/>
      <c r="QL292" s="8"/>
      <c r="QM292" s="7"/>
      <c r="QN292" s="7"/>
      <c r="QO292" s="2" t="s">
        <v>132</v>
      </c>
      <c r="QP292" s="2" t="s">
        <v>132</v>
      </c>
      <c r="QQ292" s="2" t="s">
        <v>132</v>
      </c>
      <c r="QR292" s="2" t="s">
        <v>132</v>
      </c>
      <c r="QS292" s="2" t="s">
        <v>132</v>
      </c>
      <c r="QT292" s="2" t="s">
        <v>132</v>
      </c>
      <c r="QU292" s="4"/>
      <c r="QV292" s="8"/>
      <c r="QW292" s="4"/>
      <c r="QX292" s="8"/>
      <c r="QY292" s="7"/>
      <c r="QZ292" s="7"/>
      <c r="RA292" s="2" t="s">
        <v>140</v>
      </c>
      <c r="RB292" s="2" t="s">
        <v>166</v>
      </c>
      <c r="RC292" s="2" t="s">
        <v>957</v>
      </c>
      <c r="RD292" s="2" t="s">
        <v>1226</v>
      </c>
      <c r="RE292" s="2" t="s">
        <v>142</v>
      </c>
      <c r="RF292" s="2" t="s">
        <v>132</v>
      </c>
      <c r="RG292" s="4"/>
      <c r="RH292" s="8"/>
      <c r="RI292" s="4"/>
      <c r="RJ292" s="8"/>
      <c r="RK292" s="7"/>
      <c r="RL292" s="7"/>
      <c r="RM292" s="2" t="s">
        <v>181</v>
      </c>
      <c r="RN292" s="2" t="s">
        <v>129</v>
      </c>
      <c r="RO292" s="2" t="s">
        <v>132</v>
      </c>
      <c r="RP292" s="2" t="s">
        <v>132</v>
      </c>
      <c r="RQ292" s="2" t="s">
        <v>142</v>
      </c>
      <c r="RR292" s="2" t="s">
        <v>183</v>
      </c>
    </row>
    <row r="293">
      <c r="A293" s="2" t="s">
        <v>3376</v>
      </c>
      <c r="B293" s="2" t="s">
        <v>121</v>
      </c>
      <c r="C293" s="2" t="s">
        <v>3339</v>
      </c>
      <c r="D293" s="2" t="s">
        <v>1104</v>
      </c>
      <c r="E293" s="2" t="s">
        <v>1105</v>
      </c>
      <c r="F293" s="2" t="s">
        <v>3377</v>
      </c>
      <c r="G293" s="2" t="s">
        <v>3377</v>
      </c>
      <c r="H293" s="2" t="s">
        <v>3377</v>
      </c>
      <c r="I293" s="2" t="s">
        <v>3378</v>
      </c>
      <c r="J293" s="2" t="s">
        <v>127</v>
      </c>
      <c r="K293" s="2" t="s">
        <v>2031</v>
      </c>
      <c r="L293" s="3">
        <v>69.49</v>
      </c>
      <c r="M293" s="3">
        <v>72.96</v>
      </c>
      <c r="N293" s="3">
        <v>269</v>
      </c>
      <c r="O293" s="2" t="s">
        <v>421</v>
      </c>
      <c r="P293" s="2" t="s">
        <v>1452</v>
      </c>
      <c r="Q293" s="2" t="s">
        <v>131</v>
      </c>
      <c r="R293" s="2" t="s">
        <v>18</v>
      </c>
      <c r="S293" s="2" t="s">
        <v>132</v>
      </c>
      <c r="T293" s="2" t="s">
        <v>132</v>
      </c>
      <c r="U293" s="2" t="s">
        <v>468</v>
      </c>
      <c r="V293" s="2" t="s">
        <v>815</v>
      </c>
      <c r="W293" s="2" t="s">
        <v>132</v>
      </c>
      <c r="X293" s="2" t="s">
        <v>745</v>
      </c>
      <c r="Y293" s="2" t="s">
        <v>690</v>
      </c>
      <c r="Z293" s="4"/>
      <c r="AA293" s="4">
        <f>=ROUNDDOWN({0},0)</f>
      </c>
      <c r="AB293" s="5">
        <v>1.6</v>
      </c>
      <c r="AC293" s="2" t="s">
        <v>132</v>
      </c>
      <c r="AD293" s="4"/>
      <c r="AE293" s="4"/>
      <c r="AF293" s="6"/>
      <c r="AG293" s="6"/>
      <c r="AH293" s="7">
        <v>1</v>
      </c>
      <c r="AI293" s="4"/>
      <c r="AJ293" s="4">
        <f>=ROUNDDOWN({0},0)</f>
      </c>
      <c r="AK293" s="5"/>
      <c r="AL293" s="2" t="s">
        <v>132</v>
      </c>
      <c r="AM293" s="4"/>
      <c r="AN293" s="4"/>
      <c r="AO293" s="7"/>
      <c r="AP293" s="4">
        <v>83</v>
      </c>
      <c r="AQ293" s="8">
        <v>9434.8</v>
      </c>
      <c r="AR293" s="4"/>
      <c r="AS293" s="8"/>
      <c r="AT293" s="7"/>
      <c r="AU293" s="7"/>
      <c r="AV293" s="4">
        <v>83</v>
      </c>
      <c r="AW293" s="8">
        <v>9434.8</v>
      </c>
      <c r="AX293" s="4"/>
      <c r="AY293" s="8"/>
      <c r="AZ293" s="7"/>
      <c r="BA293" s="7"/>
      <c r="BB293" s="7">
        <v>1</v>
      </c>
      <c r="BC293" s="4">
        <v>83</v>
      </c>
      <c r="BD293" s="8">
        <v>9434.8</v>
      </c>
      <c r="BE293" s="4"/>
      <c r="BF293" s="8"/>
      <c r="BG293" s="7"/>
      <c r="BH293" s="7"/>
      <c r="BI293" s="7">
        <v>1</v>
      </c>
      <c r="BJ293" s="4">
        <v>83</v>
      </c>
      <c r="BK293" s="8">
        <v>9434.8</v>
      </c>
      <c r="BL293" s="2" t="s">
        <v>18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132</v>
      </c>
      <c r="BV293" s="2" t="s">
        <v>132</v>
      </c>
      <c r="BW293" s="2" t="s">
        <v>132</v>
      </c>
      <c r="BX293" s="2" t="s">
        <v>132</v>
      </c>
      <c r="BY293" s="2" t="s">
        <v>132</v>
      </c>
      <c r="BZ293" s="2" t="s">
        <v>132</v>
      </c>
      <c r="CA293" s="4"/>
      <c r="CB293" s="8"/>
      <c r="CC293" s="4"/>
      <c r="CD293" s="8"/>
      <c r="CE293" s="7"/>
      <c r="CF293" s="7"/>
      <c r="CG293" s="2" t="s">
        <v>132</v>
      </c>
      <c r="CH293" s="2" t="s">
        <v>132</v>
      </c>
      <c r="CI293" s="2" t="s">
        <v>132</v>
      </c>
      <c r="CJ293" s="2" t="s">
        <v>132</v>
      </c>
      <c r="CK293" s="2" t="s">
        <v>132</v>
      </c>
      <c r="CL293" s="2" t="s">
        <v>132</v>
      </c>
      <c r="CM293" s="4">
        <v>83</v>
      </c>
      <c r="CN293" s="8">
        <v>9434.8</v>
      </c>
      <c r="CO293" s="4"/>
      <c r="CP293" s="8"/>
      <c r="CQ293" s="7"/>
      <c r="CR293" s="7"/>
      <c r="CS293" s="2" t="s">
        <v>140</v>
      </c>
      <c r="CT293" s="2" t="s">
        <v>166</v>
      </c>
      <c r="CU293" s="2" t="s">
        <v>690</v>
      </c>
      <c r="CV293" s="2" t="s">
        <v>1054</v>
      </c>
      <c r="CW293" s="2" t="s">
        <v>142</v>
      </c>
      <c r="CX293" s="2" t="s">
        <v>132</v>
      </c>
      <c r="CY293" s="4"/>
      <c r="CZ293" s="8"/>
      <c r="DA293" s="4"/>
      <c r="DB293" s="8"/>
      <c r="DC293" s="7"/>
      <c r="DD293" s="7"/>
      <c r="DE293" s="2" t="s">
        <v>132</v>
      </c>
      <c r="DF293" s="2" t="s">
        <v>132</v>
      </c>
      <c r="DG293" s="2" t="s">
        <v>132</v>
      </c>
      <c r="DH293" s="2" t="s">
        <v>132</v>
      </c>
      <c r="DI293" s="2" t="s">
        <v>132</v>
      </c>
      <c r="DJ293" s="2" t="s">
        <v>132</v>
      </c>
      <c r="DK293" s="4"/>
      <c r="DL293" s="8"/>
      <c r="DM293" s="4"/>
      <c r="DN293" s="8"/>
      <c r="DO293" s="7"/>
      <c r="DP293" s="7"/>
      <c r="DQ293" s="2" t="s">
        <v>132</v>
      </c>
      <c r="DR293" s="2" t="s">
        <v>132</v>
      </c>
      <c r="DS293" s="2" t="s">
        <v>132</v>
      </c>
      <c r="DT293" s="2" t="s">
        <v>132</v>
      </c>
      <c r="DU293" s="2" t="s">
        <v>132</v>
      </c>
      <c r="DV293" s="2" t="s">
        <v>132</v>
      </c>
      <c r="DW293" s="4"/>
      <c r="DX293" s="8"/>
      <c r="DY293" s="4"/>
      <c r="DZ293" s="8"/>
      <c r="EA293" s="7"/>
      <c r="EB293" s="7"/>
      <c r="EC293" s="2" t="s">
        <v>132</v>
      </c>
      <c r="ED293" s="2" t="s">
        <v>132</v>
      </c>
      <c r="EE293" s="2" t="s">
        <v>132</v>
      </c>
      <c r="EF293" s="2" t="s">
        <v>132</v>
      </c>
      <c r="EG293" s="2" t="s">
        <v>132</v>
      </c>
      <c r="EH293" s="2" t="s">
        <v>132</v>
      </c>
      <c r="EI293" s="4"/>
      <c r="EJ293" s="8"/>
      <c r="EK293" s="4"/>
      <c r="EL293" s="8"/>
      <c r="EM293" s="7"/>
      <c r="EN293" s="7"/>
      <c r="EO293" s="2" t="s">
        <v>132</v>
      </c>
      <c r="EP293" s="2" t="s">
        <v>132</v>
      </c>
      <c r="EQ293" s="2" t="s">
        <v>132</v>
      </c>
      <c r="ER293" s="2" t="s">
        <v>132</v>
      </c>
      <c r="ES293" s="2" t="s">
        <v>132</v>
      </c>
      <c r="ET293" s="2" t="s">
        <v>132</v>
      </c>
      <c r="EU293" s="4"/>
      <c r="EV293" s="8"/>
      <c r="EW293" s="4"/>
      <c r="EX293" s="8"/>
      <c r="EY293" s="7"/>
      <c r="EZ293" s="7"/>
      <c r="FA293" s="2" t="s">
        <v>132</v>
      </c>
      <c r="FB293" s="2" t="s">
        <v>132</v>
      </c>
      <c r="FC293" s="2" t="s">
        <v>132</v>
      </c>
      <c r="FD293" s="2" t="s">
        <v>132</v>
      </c>
      <c r="FE293" s="2" t="s">
        <v>132</v>
      </c>
      <c r="FF293" s="2" t="s">
        <v>132</v>
      </c>
      <c r="FG293" s="4"/>
      <c r="FH293" s="8"/>
      <c r="FI293" s="4"/>
      <c r="FJ293" s="8"/>
      <c r="FK293" s="7"/>
      <c r="FL293" s="7"/>
      <c r="FM293" s="2" t="s">
        <v>132</v>
      </c>
      <c r="FN293" s="2" t="s">
        <v>132</v>
      </c>
      <c r="FO293" s="2" t="s">
        <v>132</v>
      </c>
      <c r="FP293" s="2" t="s">
        <v>132</v>
      </c>
      <c r="FQ293" s="2" t="s">
        <v>132</v>
      </c>
      <c r="FR293" s="2" t="s">
        <v>132</v>
      </c>
      <c r="FS293" s="4"/>
      <c r="FT293" s="8"/>
      <c r="FU293" s="4"/>
      <c r="FV293" s="8"/>
      <c r="FW293" s="7"/>
      <c r="FX293" s="7"/>
      <c r="FY293" s="2" t="s">
        <v>132</v>
      </c>
      <c r="FZ293" s="2" t="s">
        <v>132</v>
      </c>
      <c r="GA293" s="2" t="s">
        <v>132</v>
      </c>
      <c r="GB293" s="2" t="s">
        <v>132</v>
      </c>
      <c r="GC293" s="2" t="s">
        <v>132</v>
      </c>
      <c r="GD293" s="2" t="s">
        <v>132</v>
      </c>
      <c r="GE293" s="4"/>
      <c r="GF293" s="8"/>
      <c r="GG293" s="4"/>
      <c r="GH293" s="8"/>
      <c r="GI293" s="7"/>
      <c r="GJ293" s="7"/>
      <c r="GK293" s="2" t="s">
        <v>132</v>
      </c>
      <c r="GL293" s="2" t="s">
        <v>132</v>
      </c>
      <c r="GM293" s="2" t="s">
        <v>132</v>
      </c>
      <c r="GN293" s="2" t="s">
        <v>132</v>
      </c>
      <c r="GO293" s="2" t="s">
        <v>132</v>
      </c>
      <c r="GP293" s="2" t="s">
        <v>132</v>
      </c>
      <c r="GQ293" s="4"/>
      <c r="GR293" s="8"/>
      <c r="GS293" s="4"/>
      <c r="GT293" s="8"/>
      <c r="GU293" s="7"/>
      <c r="GV293" s="7"/>
      <c r="GW293" s="2" t="s">
        <v>132</v>
      </c>
      <c r="GX293" s="2" t="s">
        <v>132</v>
      </c>
      <c r="GY293" s="2" t="s">
        <v>132</v>
      </c>
      <c r="GZ293" s="2" t="s">
        <v>132</v>
      </c>
      <c r="HA293" s="2" t="s">
        <v>132</v>
      </c>
      <c r="HB293" s="2" t="s">
        <v>132</v>
      </c>
      <c r="HC293" s="4"/>
      <c r="HD293" s="8"/>
      <c r="HE293" s="4"/>
      <c r="HF293" s="8"/>
      <c r="HG293" s="7"/>
      <c r="HH293" s="7"/>
      <c r="HI293" s="2" t="s">
        <v>132</v>
      </c>
      <c r="HJ293" s="2" t="s">
        <v>132</v>
      </c>
      <c r="HK293" s="2" t="s">
        <v>132</v>
      </c>
      <c r="HL293" s="2" t="s">
        <v>132</v>
      </c>
      <c r="HM293" s="2" t="s">
        <v>132</v>
      </c>
      <c r="HN293" s="2" t="s">
        <v>132</v>
      </c>
      <c r="HO293" s="4"/>
      <c r="HP293" s="8"/>
      <c r="HQ293" s="4"/>
      <c r="HR293" s="8"/>
      <c r="HS293" s="7"/>
      <c r="HT293" s="7"/>
      <c r="HU293" s="2" t="s">
        <v>132</v>
      </c>
      <c r="HV293" s="2" t="s">
        <v>132</v>
      </c>
      <c r="HW293" s="2" t="s">
        <v>132</v>
      </c>
      <c r="HX293" s="2" t="s">
        <v>132</v>
      </c>
      <c r="HY293" s="2" t="s">
        <v>132</v>
      </c>
      <c r="HZ293" s="2" t="s">
        <v>132</v>
      </c>
      <c r="IA293" s="4"/>
      <c r="IB293" s="8"/>
      <c r="IC293" s="4"/>
      <c r="ID293" s="8"/>
      <c r="IE293" s="7"/>
      <c r="IF293" s="7"/>
      <c r="IG293" s="2" t="s">
        <v>132</v>
      </c>
      <c r="IH293" s="2" t="s">
        <v>132</v>
      </c>
      <c r="II293" s="2" t="s">
        <v>132</v>
      </c>
      <c r="IJ293" s="2" t="s">
        <v>132</v>
      </c>
      <c r="IK293" s="2" t="s">
        <v>132</v>
      </c>
      <c r="IL293" s="2" t="s">
        <v>132</v>
      </c>
      <c r="IM293" s="4"/>
      <c r="IN293" s="8"/>
      <c r="IO293" s="4"/>
      <c r="IP293" s="8"/>
      <c r="IQ293" s="7"/>
      <c r="IR293" s="7"/>
      <c r="IS293" s="2" t="s">
        <v>132</v>
      </c>
      <c r="IT293" s="2" t="s">
        <v>132</v>
      </c>
      <c r="IU293" s="2" t="s">
        <v>132</v>
      </c>
      <c r="IV293" s="2" t="s">
        <v>132</v>
      </c>
      <c r="IW293" s="2" t="s">
        <v>132</v>
      </c>
      <c r="IX293" s="2" t="s">
        <v>132</v>
      </c>
      <c r="IY293" s="4"/>
      <c r="IZ293" s="8"/>
      <c r="JA293" s="4"/>
      <c r="JB293" s="8"/>
      <c r="JC293" s="7"/>
      <c r="JD293" s="7"/>
      <c r="JE293" s="2" t="s">
        <v>132</v>
      </c>
      <c r="JF293" s="2" t="s">
        <v>132</v>
      </c>
      <c r="JG293" s="2" t="s">
        <v>132</v>
      </c>
      <c r="JH293" s="2" t="s">
        <v>132</v>
      </c>
      <c r="JI293" s="2" t="s">
        <v>132</v>
      </c>
      <c r="JJ293" s="2" t="s">
        <v>132</v>
      </c>
      <c r="JK293" s="4"/>
      <c r="JL293" s="8"/>
      <c r="JM293" s="4"/>
      <c r="JN293" s="8"/>
      <c r="JO293" s="7"/>
      <c r="JP293" s="7"/>
      <c r="JQ293" s="2" t="s">
        <v>140</v>
      </c>
      <c r="JR293" s="2" t="s">
        <v>166</v>
      </c>
      <c r="JS293" s="2" t="s">
        <v>484</v>
      </c>
      <c r="JT293" s="2" t="s">
        <v>2657</v>
      </c>
      <c r="JU293" s="2" t="s">
        <v>142</v>
      </c>
      <c r="JV293" s="2" t="s">
        <v>132</v>
      </c>
      <c r="JW293" s="4"/>
      <c r="JX293" s="8"/>
      <c r="JY293" s="4"/>
      <c r="JZ293" s="8"/>
      <c r="KA293" s="7"/>
      <c r="KB293" s="7"/>
      <c r="KC293" s="2" t="s">
        <v>181</v>
      </c>
      <c r="KD293" s="2" t="s">
        <v>166</v>
      </c>
      <c r="KE293" s="2" t="s">
        <v>132</v>
      </c>
      <c r="KF293" s="2" t="s">
        <v>132</v>
      </c>
      <c r="KG293" s="2" t="s">
        <v>142</v>
      </c>
      <c r="KH293" s="2" t="s">
        <v>132</v>
      </c>
      <c r="KI293" s="4"/>
      <c r="KJ293" s="8"/>
      <c r="KK293" s="4"/>
      <c r="KL293" s="8"/>
      <c r="KM293" s="7"/>
      <c r="KN293" s="7"/>
      <c r="KO293" s="2" t="s">
        <v>132</v>
      </c>
      <c r="KP293" s="2" t="s">
        <v>132</v>
      </c>
      <c r="KQ293" s="2" t="s">
        <v>132</v>
      </c>
      <c r="KR293" s="2" t="s">
        <v>132</v>
      </c>
      <c r="KS293" s="2" t="s">
        <v>132</v>
      </c>
      <c r="KT293" s="2" t="s">
        <v>132</v>
      </c>
      <c r="KU293" s="4"/>
      <c r="KV293" s="8"/>
      <c r="KW293" s="4"/>
      <c r="KX293" s="8"/>
      <c r="KY293" s="7"/>
      <c r="KZ293" s="7"/>
      <c r="LA293" s="2" t="s">
        <v>132</v>
      </c>
      <c r="LB293" s="2" t="s">
        <v>132</v>
      </c>
      <c r="LC293" s="2" t="s">
        <v>132</v>
      </c>
      <c r="LD293" s="2" t="s">
        <v>132</v>
      </c>
      <c r="LE293" s="2" t="s">
        <v>132</v>
      </c>
      <c r="LF293" s="2" t="s">
        <v>132</v>
      </c>
      <c r="LG293" s="4"/>
      <c r="LH293" s="8"/>
      <c r="LI293" s="4"/>
      <c r="LJ293" s="8"/>
      <c r="LK293" s="7"/>
      <c r="LL293" s="7"/>
      <c r="LM293" s="2" t="s">
        <v>132</v>
      </c>
      <c r="LN293" s="2" t="s">
        <v>132</v>
      </c>
      <c r="LO293" s="2" t="s">
        <v>132</v>
      </c>
      <c r="LP293" s="2" t="s">
        <v>132</v>
      </c>
      <c r="LQ293" s="2" t="s">
        <v>132</v>
      </c>
      <c r="LR293" s="2" t="s">
        <v>132</v>
      </c>
      <c r="LS293" s="4"/>
      <c r="LT293" s="8"/>
      <c r="LU293" s="4"/>
      <c r="LV293" s="8"/>
      <c r="LW293" s="7"/>
      <c r="LX293" s="7"/>
      <c r="LY293" s="2" t="s">
        <v>132</v>
      </c>
      <c r="LZ293" s="2" t="s">
        <v>132</v>
      </c>
      <c r="MA293" s="2" t="s">
        <v>132</v>
      </c>
      <c r="MB293" s="2" t="s">
        <v>132</v>
      </c>
      <c r="MC293" s="2" t="s">
        <v>132</v>
      </c>
      <c r="MD293" s="2" t="s">
        <v>132</v>
      </c>
      <c r="ME293" s="4"/>
      <c r="MF293" s="8"/>
      <c r="MG293" s="4"/>
      <c r="MH293" s="8"/>
      <c r="MI293" s="7"/>
      <c r="MJ293" s="7"/>
      <c r="MK293" s="2" t="s">
        <v>132</v>
      </c>
      <c r="ML293" s="2" t="s">
        <v>132</v>
      </c>
      <c r="MM293" s="2" t="s">
        <v>132</v>
      </c>
      <c r="MN293" s="2" t="s">
        <v>132</v>
      </c>
      <c r="MO293" s="2" t="s">
        <v>132</v>
      </c>
      <c r="MP293" s="2" t="s">
        <v>132</v>
      </c>
      <c r="MQ293" s="4"/>
      <c r="MR293" s="8"/>
      <c r="MS293" s="4"/>
      <c r="MT293" s="8"/>
      <c r="MU293" s="7"/>
      <c r="MV293" s="7"/>
      <c r="MW293" s="2" t="s">
        <v>132</v>
      </c>
      <c r="MX293" s="2" t="s">
        <v>132</v>
      </c>
      <c r="MY293" s="2" t="s">
        <v>132</v>
      </c>
      <c r="MZ293" s="2" t="s">
        <v>132</v>
      </c>
      <c r="NA293" s="2" t="s">
        <v>132</v>
      </c>
      <c r="NB293" s="2" t="s">
        <v>132</v>
      </c>
      <c r="NC293" s="4"/>
      <c r="ND293" s="8"/>
      <c r="NE293" s="4"/>
      <c r="NF293" s="8"/>
      <c r="NG293" s="7"/>
      <c r="NH293" s="7"/>
      <c r="NI293" s="2" t="s">
        <v>132</v>
      </c>
      <c r="NJ293" s="2" t="s">
        <v>132</v>
      </c>
      <c r="NK293" s="2" t="s">
        <v>132</v>
      </c>
      <c r="NL293" s="2" t="s">
        <v>132</v>
      </c>
      <c r="NM293" s="2" t="s">
        <v>132</v>
      </c>
      <c r="NN293" s="2" t="s">
        <v>132</v>
      </c>
      <c r="NO293" s="4"/>
      <c r="NP293" s="8"/>
      <c r="NQ293" s="4"/>
      <c r="NR293" s="8"/>
      <c r="NS293" s="7"/>
      <c r="NT293" s="7"/>
      <c r="NU293" s="2" t="s">
        <v>132</v>
      </c>
      <c r="NV293" s="2" t="s">
        <v>132</v>
      </c>
      <c r="NW293" s="2" t="s">
        <v>132</v>
      </c>
      <c r="NX293" s="2" t="s">
        <v>132</v>
      </c>
      <c r="NY293" s="2" t="s">
        <v>132</v>
      </c>
      <c r="NZ293" s="2" t="s">
        <v>132</v>
      </c>
      <c r="OA293" s="4"/>
      <c r="OB293" s="8"/>
      <c r="OC293" s="4"/>
      <c r="OD293" s="8"/>
      <c r="OE293" s="7"/>
      <c r="OF293" s="7"/>
      <c r="OG293" s="2" t="s">
        <v>132</v>
      </c>
      <c r="OH293" s="2" t="s">
        <v>132</v>
      </c>
      <c r="OI293" s="2" t="s">
        <v>132</v>
      </c>
      <c r="OJ293" s="2" t="s">
        <v>132</v>
      </c>
      <c r="OK293" s="2" t="s">
        <v>132</v>
      </c>
      <c r="OL293" s="2" t="s">
        <v>132</v>
      </c>
      <c r="OM293" s="4"/>
      <c r="ON293" s="8"/>
      <c r="OO293" s="4"/>
      <c r="OP293" s="8"/>
      <c r="OQ293" s="7"/>
      <c r="OR293" s="7"/>
      <c r="OS293" s="2" t="s">
        <v>132</v>
      </c>
      <c r="OT293" s="2" t="s">
        <v>132</v>
      </c>
      <c r="OU293" s="2" t="s">
        <v>132</v>
      </c>
      <c r="OV293" s="2" t="s">
        <v>132</v>
      </c>
      <c r="OW293" s="2" t="s">
        <v>132</v>
      </c>
      <c r="OX293" s="2" t="s">
        <v>132</v>
      </c>
      <c r="OY293" s="4"/>
      <c r="OZ293" s="8"/>
      <c r="PA293" s="4"/>
      <c r="PB293" s="8"/>
      <c r="PC293" s="7"/>
      <c r="PD293" s="7"/>
      <c r="PE293" s="2" t="s">
        <v>132</v>
      </c>
      <c r="PF293" s="2" t="s">
        <v>132</v>
      </c>
      <c r="PG293" s="2" t="s">
        <v>132</v>
      </c>
      <c r="PH293" s="2" t="s">
        <v>132</v>
      </c>
      <c r="PI293" s="2" t="s">
        <v>132</v>
      </c>
      <c r="PJ293" s="2" t="s">
        <v>132</v>
      </c>
      <c r="PK293" s="4"/>
      <c r="PL293" s="8"/>
      <c r="PM293" s="4"/>
      <c r="PN293" s="8"/>
      <c r="PO293" s="7"/>
      <c r="PP293" s="7"/>
      <c r="PQ293" s="2" t="s">
        <v>132</v>
      </c>
      <c r="PR293" s="2" t="s">
        <v>132</v>
      </c>
      <c r="PS293" s="2" t="s">
        <v>132</v>
      </c>
      <c r="PT293" s="2" t="s">
        <v>132</v>
      </c>
      <c r="PU293" s="2" t="s">
        <v>132</v>
      </c>
      <c r="PV293" s="2" t="s">
        <v>132</v>
      </c>
      <c r="PW293" s="4"/>
      <c r="PX293" s="8"/>
      <c r="PY293" s="4"/>
      <c r="PZ293" s="8"/>
      <c r="QA293" s="7"/>
      <c r="QB293" s="7"/>
      <c r="QC293" s="2" t="s">
        <v>132</v>
      </c>
      <c r="QD293" s="2" t="s">
        <v>132</v>
      </c>
      <c r="QE293" s="2" t="s">
        <v>132</v>
      </c>
      <c r="QF293" s="2" t="s">
        <v>132</v>
      </c>
      <c r="QG293" s="2" t="s">
        <v>132</v>
      </c>
      <c r="QH293" s="2" t="s">
        <v>132</v>
      </c>
      <c r="QI293" s="4"/>
      <c r="QJ293" s="8"/>
      <c r="QK293" s="4"/>
      <c r="QL293" s="8"/>
      <c r="QM293" s="7"/>
      <c r="QN293" s="7"/>
      <c r="QO293" s="2" t="s">
        <v>132</v>
      </c>
      <c r="QP293" s="2" t="s">
        <v>132</v>
      </c>
      <c r="QQ293" s="2" t="s">
        <v>132</v>
      </c>
      <c r="QR293" s="2" t="s">
        <v>132</v>
      </c>
      <c r="QS293" s="2" t="s">
        <v>132</v>
      </c>
      <c r="QT293" s="2" t="s">
        <v>132</v>
      </c>
      <c r="QU293" s="4"/>
      <c r="QV293" s="8"/>
      <c r="QW293" s="4"/>
      <c r="QX293" s="8"/>
      <c r="QY293" s="7"/>
      <c r="QZ293" s="7"/>
      <c r="RA293" s="2" t="s">
        <v>132</v>
      </c>
      <c r="RB293" s="2" t="s">
        <v>132</v>
      </c>
      <c r="RC293" s="2" t="s">
        <v>132</v>
      </c>
      <c r="RD293" s="2" t="s">
        <v>132</v>
      </c>
      <c r="RE293" s="2" t="s">
        <v>132</v>
      </c>
      <c r="RF293" s="2" t="s">
        <v>132</v>
      </c>
      <c r="RG293" s="4"/>
      <c r="RH293" s="8"/>
      <c r="RI293" s="4"/>
      <c r="RJ293" s="8"/>
      <c r="RK293" s="7"/>
      <c r="RL293" s="7"/>
      <c r="RM293" s="2" t="s">
        <v>132</v>
      </c>
      <c r="RN293" s="2" t="s">
        <v>132</v>
      </c>
      <c r="RO293" s="2" t="s">
        <v>132</v>
      </c>
      <c r="RP293" s="2" t="s">
        <v>132</v>
      </c>
      <c r="RQ293" s="2" t="s">
        <v>132</v>
      </c>
      <c r="RR293" s="2" t="s">
        <v>132</v>
      </c>
    </row>
    <row r="294">
      <c r="A294" s="2" t="s">
        <v>3379</v>
      </c>
      <c r="B294" s="2" t="s">
        <v>121</v>
      </c>
      <c r="C294" s="2" t="s">
        <v>3339</v>
      </c>
      <c r="D294" s="2" t="s">
        <v>1104</v>
      </c>
      <c r="E294" s="2" t="s">
        <v>1105</v>
      </c>
      <c r="F294" s="2" t="s">
        <v>3380</v>
      </c>
      <c r="G294" s="2" t="s">
        <v>3380</v>
      </c>
      <c r="H294" s="2" t="s">
        <v>3380</v>
      </c>
      <c r="I294" s="2" t="s">
        <v>3381</v>
      </c>
      <c r="J294" s="2" t="s">
        <v>127</v>
      </c>
      <c r="K294" s="2" t="s">
        <v>281</v>
      </c>
      <c r="L294" s="3">
        <v>43.52</v>
      </c>
      <c r="M294" s="3">
        <v>45.7</v>
      </c>
      <c r="N294" s="3">
        <v>93.49</v>
      </c>
      <c r="O294" s="2" t="s">
        <v>727</v>
      </c>
      <c r="P294" s="2" t="s">
        <v>422</v>
      </c>
      <c r="Q294" s="2" t="s">
        <v>131</v>
      </c>
      <c r="R294" s="2" t="s">
        <v>132</v>
      </c>
      <c r="S294" s="2" t="s">
        <v>3382</v>
      </c>
      <c r="T294" s="2" t="s">
        <v>132</v>
      </c>
      <c r="U294" s="2" t="s">
        <v>468</v>
      </c>
      <c r="V294" s="2" t="s">
        <v>815</v>
      </c>
      <c r="W294" s="2" t="s">
        <v>247</v>
      </c>
      <c r="X294" s="2" t="s">
        <v>745</v>
      </c>
      <c r="Y294" s="2" t="s">
        <v>2012</v>
      </c>
      <c r="Z294" s="4"/>
      <c r="AA294" s="4">
        <f>=ROUNDDOWN({0},0)</f>
      </c>
      <c r="AB294" s="5"/>
      <c r="AC294" s="2" t="s">
        <v>132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132</v>
      </c>
      <c r="AM294" s="4"/>
      <c r="AN294" s="4"/>
      <c r="AO294" s="7"/>
      <c r="AP294" s="4">
        <v>157</v>
      </c>
      <c r="AQ294" s="8">
        <v>9218.25</v>
      </c>
      <c r="AR294" s="4">
        <v>155</v>
      </c>
      <c r="AS294" s="8">
        <v>10793.73</v>
      </c>
      <c r="AT294" s="7">
        <v>0.0129</v>
      </c>
      <c r="AU294" s="7">
        <v>-0.146</v>
      </c>
      <c r="AV294" s="4">
        <v>157</v>
      </c>
      <c r="AW294" s="8">
        <v>9218.25</v>
      </c>
      <c r="AX294" s="4">
        <v>155</v>
      </c>
      <c r="AY294" s="8">
        <v>10793.73</v>
      </c>
      <c r="AZ294" s="7">
        <v>0.0129</v>
      </c>
      <c r="BA294" s="7">
        <v>-0.146</v>
      </c>
      <c r="BB294" s="7">
        <v>1</v>
      </c>
      <c r="BC294" s="4">
        <v>157</v>
      </c>
      <c r="BD294" s="8">
        <v>9218.25</v>
      </c>
      <c r="BE294" s="4">
        <v>155</v>
      </c>
      <c r="BF294" s="8">
        <v>10793.73</v>
      </c>
      <c r="BG294" s="7">
        <v>0.0129</v>
      </c>
      <c r="BH294" s="7">
        <v>-0.146</v>
      </c>
      <c r="BI294" s="7">
        <v>1</v>
      </c>
      <c r="BJ294" s="4">
        <v>157</v>
      </c>
      <c r="BK294" s="8">
        <v>9218.25</v>
      </c>
      <c r="BL294" s="2" t="s">
        <v>3383</v>
      </c>
      <c r="BM294" s="7">
        <v>1</v>
      </c>
      <c r="BN294" s="7">
        <v>1</v>
      </c>
      <c r="BO294" s="4">
        <v>11</v>
      </c>
      <c r="BP294" s="8">
        <v>809.6</v>
      </c>
      <c r="BQ294" s="4">
        <v>7</v>
      </c>
      <c r="BR294" s="8">
        <v>515.2</v>
      </c>
      <c r="BS294" s="7">
        <v>0.5714</v>
      </c>
      <c r="BT294" s="7">
        <v>0.5714</v>
      </c>
      <c r="BU294" s="2" t="s">
        <v>140</v>
      </c>
      <c r="BV294" s="2" t="s">
        <v>166</v>
      </c>
      <c r="BW294" s="2" t="s">
        <v>132</v>
      </c>
      <c r="BX294" s="2" t="s">
        <v>251</v>
      </c>
      <c r="BY294" s="2" t="s">
        <v>142</v>
      </c>
      <c r="BZ294" s="2" t="s">
        <v>132</v>
      </c>
      <c r="CA294" s="4">
        <v>1</v>
      </c>
      <c r="CB294" s="8">
        <v>53.76</v>
      </c>
      <c r="CC294" s="4">
        <v>2</v>
      </c>
      <c r="CD294" s="8">
        <v>114.24</v>
      </c>
      <c r="CE294" s="7">
        <v>-0.5</v>
      </c>
      <c r="CF294" s="7">
        <v>-0.5294</v>
      </c>
      <c r="CG294" s="2" t="s">
        <v>140</v>
      </c>
      <c r="CH294" s="2" t="s">
        <v>166</v>
      </c>
      <c r="CI294" s="2" t="s">
        <v>2014</v>
      </c>
      <c r="CJ294" s="2" t="s">
        <v>1041</v>
      </c>
      <c r="CK294" s="2" t="s">
        <v>142</v>
      </c>
      <c r="CL294" s="2" t="s">
        <v>132</v>
      </c>
      <c r="CM294" s="4">
        <v>41</v>
      </c>
      <c r="CN294" s="8">
        <v>2253.52</v>
      </c>
      <c r="CO294" s="4">
        <v>73</v>
      </c>
      <c r="CP294" s="8">
        <v>4948.18</v>
      </c>
      <c r="CQ294" s="7">
        <v>-0.4384</v>
      </c>
      <c r="CR294" s="7">
        <v>-0.5446</v>
      </c>
      <c r="CS294" s="2" t="s">
        <v>140</v>
      </c>
      <c r="CT294" s="2" t="s">
        <v>166</v>
      </c>
      <c r="CU294" s="2" t="s">
        <v>1444</v>
      </c>
      <c r="CV294" s="2" t="s">
        <v>736</v>
      </c>
      <c r="CW294" s="2" t="s">
        <v>142</v>
      </c>
      <c r="CX294" s="2" t="s">
        <v>132</v>
      </c>
      <c r="CY294" s="4">
        <v>25</v>
      </c>
      <c r="CZ294" s="8">
        <v>1425.36</v>
      </c>
      <c r="DA294" s="4">
        <v>28</v>
      </c>
      <c r="DB294" s="8">
        <v>1975.68</v>
      </c>
      <c r="DC294" s="7">
        <v>-0.1071</v>
      </c>
      <c r="DD294" s="7">
        <v>-0.2785</v>
      </c>
      <c r="DE294" s="2" t="s">
        <v>140</v>
      </c>
      <c r="DF294" s="2" t="s">
        <v>166</v>
      </c>
      <c r="DG294" s="2" t="s">
        <v>229</v>
      </c>
      <c r="DH294" s="2" t="s">
        <v>845</v>
      </c>
      <c r="DI294" s="2" t="s">
        <v>142</v>
      </c>
      <c r="DJ294" s="2" t="s">
        <v>132</v>
      </c>
      <c r="DK294" s="4">
        <v>14</v>
      </c>
      <c r="DL294" s="8">
        <v>789.6</v>
      </c>
      <c r="DM294" s="4">
        <v>9</v>
      </c>
      <c r="DN294" s="8">
        <v>677.34</v>
      </c>
      <c r="DO294" s="7">
        <v>0.5556</v>
      </c>
      <c r="DP294" s="7">
        <v>0.1657</v>
      </c>
      <c r="DQ294" s="2" t="s">
        <v>140</v>
      </c>
      <c r="DR294" s="2" t="s">
        <v>166</v>
      </c>
      <c r="DS294" s="2" t="s">
        <v>576</v>
      </c>
      <c r="DT294" s="2" t="s">
        <v>3199</v>
      </c>
      <c r="DU294" s="2" t="s">
        <v>142</v>
      </c>
      <c r="DV294" s="2" t="s">
        <v>132</v>
      </c>
      <c r="DW294" s="4">
        <v>2</v>
      </c>
      <c r="DX294" s="8">
        <v>147.84</v>
      </c>
      <c r="DY294" s="4">
        <v>5</v>
      </c>
      <c r="DZ294" s="8">
        <v>369.6</v>
      </c>
      <c r="EA294" s="7">
        <v>-0.6</v>
      </c>
      <c r="EB294" s="7">
        <v>-0.6</v>
      </c>
      <c r="EC294" s="2" t="s">
        <v>140</v>
      </c>
      <c r="ED294" s="2" t="s">
        <v>166</v>
      </c>
      <c r="EE294" s="2" t="s">
        <v>197</v>
      </c>
      <c r="EF294" s="2" t="s">
        <v>777</v>
      </c>
      <c r="EG294" s="2" t="s">
        <v>142</v>
      </c>
      <c r="EH294" s="2" t="s">
        <v>132</v>
      </c>
      <c r="EI294" s="4">
        <v>7</v>
      </c>
      <c r="EJ294" s="8">
        <v>526.82</v>
      </c>
      <c r="EK294" s="4">
        <v>5</v>
      </c>
      <c r="EL294" s="8">
        <v>376.3</v>
      </c>
      <c r="EM294" s="7">
        <v>0.4</v>
      </c>
      <c r="EN294" s="7">
        <v>0.4</v>
      </c>
      <c r="EO294" s="2" t="s">
        <v>140</v>
      </c>
      <c r="EP294" s="2" t="s">
        <v>166</v>
      </c>
      <c r="EQ294" s="2" t="s">
        <v>261</v>
      </c>
      <c r="ER294" s="2" t="s">
        <v>2925</v>
      </c>
      <c r="ES294" s="2" t="s">
        <v>142</v>
      </c>
      <c r="ET294" s="2" t="s">
        <v>132</v>
      </c>
      <c r="EU294" s="4">
        <v>31</v>
      </c>
      <c r="EV294" s="8">
        <v>1876.94</v>
      </c>
      <c r="EW294" s="4">
        <v>19</v>
      </c>
      <c r="EX294" s="8">
        <v>1340.64</v>
      </c>
      <c r="EY294" s="7">
        <v>0.6316</v>
      </c>
      <c r="EZ294" s="7">
        <v>0.4</v>
      </c>
      <c r="FA294" s="2" t="s">
        <v>140</v>
      </c>
      <c r="FB294" s="2" t="s">
        <v>166</v>
      </c>
      <c r="FC294" s="2" t="s">
        <v>154</v>
      </c>
      <c r="FD294" s="2" t="s">
        <v>524</v>
      </c>
      <c r="FE294" s="2" t="s">
        <v>142</v>
      </c>
      <c r="FF294" s="2" t="s">
        <v>132</v>
      </c>
      <c r="FG294" s="4"/>
      <c r="FH294" s="8"/>
      <c r="FI294" s="4"/>
      <c r="FJ294" s="8"/>
      <c r="FK294" s="7"/>
      <c r="FL294" s="7"/>
      <c r="FM294" s="2" t="s">
        <v>178</v>
      </c>
      <c r="FN294" s="2" t="s">
        <v>166</v>
      </c>
      <c r="FO294" s="2" t="s">
        <v>132</v>
      </c>
      <c r="FP294" s="2" t="s">
        <v>132</v>
      </c>
      <c r="FQ294" s="2" t="s">
        <v>142</v>
      </c>
      <c r="FR294" s="2" t="s">
        <v>132</v>
      </c>
      <c r="FS294" s="4">
        <v>9</v>
      </c>
      <c r="FT294" s="8">
        <v>444.15</v>
      </c>
      <c r="FU294" s="4"/>
      <c r="FV294" s="8"/>
      <c r="FW294" s="7"/>
      <c r="FX294" s="7"/>
      <c r="FY294" s="2" t="s">
        <v>140</v>
      </c>
      <c r="FZ294" s="2" t="s">
        <v>166</v>
      </c>
      <c r="GA294" s="2" t="s">
        <v>157</v>
      </c>
      <c r="GB294" s="2" t="s">
        <v>592</v>
      </c>
      <c r="GC294" s="2" t="s">
        <v>142</v>
      </c>
      <c r="GD294" s="2" t="s">
        <v>132</v>
      </c>
      <c r="GE294" s="4">
        <v>2</v>
      </c>
      <c r="GF294" s="8">
        <v>141.12</v>
      </c>
      <c r="GG294" s="4">
        <v>1</v>
      </c>
      <c r="GH294" s="8">
        <v>70.56</v>
      </c>
      <c r="GI294" s="7">
        <v>1</v>
      </c>
      <c r="GJ294" s="7">
        <v>1</v>
      </c>
      <c r="GK294" s="2" t="s">
        <v>140</v>
      </c>
      <c r="GL294" s="2" t="s">
        <v>166</v>
      </c>
      <c r="GM294" s="2" t="s">
        <v>389</v>
      </c>
      <c r="GN294" s="2" t="s">
        <v>860</v>
      </c>
      <c r="GO294" s="2" t="s">
        <v>142</v>
      </c>
      <c r="GP294" s="2" t="s">
        <v>132</v>
      </c>
      <c r="GQ294" s="4"/>
      <c r="GR294" s="8"/>
      <c r="GS294" s="4"/>
      <c r="GT294" s="8"/>
      <c r="GU294" s="7"/>
      <c r="GV294" s="7"/>
      <c r="GW294" s="2" t="s">
        <v>140</v>
      </c>
      <c r="GX294" s="2" t="s">
        <v>166</v>
      </c>
      <c r="GY294" s="2" t="s">
        <v>162</v>
      </c>
      <c r="GZ294" s="2" t="s">
        <v>132</v>
      </c>
      <c r="HA294" s="2" t="s">
        <v>142</v>
      </c>
      <c r="HB294" s="2" t="s">
        <v>132</v>
      </c>
      <c r="HC294" s="4"/>
      <c r="HD294" s="8"/>
      <c r="HE294" s="4"/>
      <c r="HF294" s="8"/>
      <c r="HG294" s="7"/>
      <c r="HH294" s="7"/>
      <c r="HI294" s="2" t="s">
        <v>140</v>
      </c>
      <c r="HJ294" s="2" t="s">
        <v>166</v>
      </c>
      <c r="HK294" s="2" t="s">
        <v>382</v>
      </c>
      <c r="HL294" s="2" t="s">
        <v>132</v>
      </c>
      <c r="HM294" s="2" t="s">
        <v>142</v>
      </c>
      <c r="HN294" s="2" t="s">
        <v>132</v>
      </c>
      <c r="HO294" s="4">
        <v>2</v>
      </c>
      <c r="HP294" s="8">
        <v>98.7</v>
      </c>
      <c r="HQ294" s="4"/>
      <c r="HR294" s="8"/>
      <c r="HS294" s="7"/>
      <c r="HT294" s="7"/>
      <c r="HU294" s="2" t="s">
        <v>140</v>
      </c>
      <c r="HV294" s="2" t="s">
        <v>166</v>
      </c>
      <c r="HW294" s="2" t="s">
        <v>2486</v>
      </c>
      <c r="HX294" s="2" t="s">
        <v>1058</v>
      </c>
      <c r="HY294" s="2" t="s">
        <v>142</v>
      </c>
      <c r="HZ294" s="2" t="s">
        <v>132</v>
      </c>
      <c r="IA294" s="4">
        <v>8</v>
      </c>
      <c r="IB294" s="8">
        <v>405.9</v>
      </c>
      <c r="IC294" s="4">
        <v>5</v>
      </c>
      <c r="ID294" s="8">
        <v>336</v>
      </c>
      <c r="IE294" s="7">
        <v>0.6</v>
      </c>
      <c r="IF294" s="7">
        <v>0.208</v>
      </c>
      <c r="IG294" s="2" t="s">
        <v>140</v>
      </c>
      <c r="IH294" s="2" t="s">
        <v>166</v>
      </c>
      <c r="II294" s="2" t="s">
        <v>1444</v>
      </c>
      <c r="IJ294" s="2" t="s">
        <v>205</v>
      </c>
      <c r="IK294" s="2" t="s">
        <v>142</v>
      </c>
      <c r="IL294" s="2" t="s">
        <v>132</v>
      </c>
      <c r="IM294" s="4">
        <v>3</v>
      </c>
      <c r="IN294" s="8">
        <v>165.47</v>
      </c>
      <c r="IO294" s="4"/>
      <c r="IP294" s="8"/>
      <c r="IQ294" s="7"/>
      <c r="IR294" s="7"/>
      <c r="IS294" s="2" t="s">
        <v>140</v>
      </c>
      <c r="IT294" s="2" t="s">
        <v>166</v>
      </c>
      <c r="IU294" s="2" t="s">
        <v>480</v>
      </c>
      <c r="IV294" s="2" t="s">
        <v>2298</v>
      </c>
      <c r="IW294" s="2" t="s">
        <v>142</v>
      </c>
      <c r="IX294" s="2" t="s">
        <v>132</v>
      </c>
      <c r="IY294" s="4"/>
      <c r="IZ294" s="8"/>
      <c r="JA294" s="4"/>
      <c r="JB294" s="8"/>
      <c r="JC294" s="7"/>
      <c r="JD294" s="7"/>
      <c r="JE294" s="2" t="s">
        <v>159</v>
      </c>
      <c r="JF294" s="2" t="s">
        <v>166</v>
      </c>
      <c r="JG294" s="2" t="s">
        <v>132</v>
      </c>
      <c r="JH294" s="2" t="s">
        <v>132</v>
      </c>
      <c r="JI294" s="2" t="s">
        <v>142</v>
      </c>
      <c r="JJ294" s="2" t="s">
        <v>132</v>
      </c>
      <c r="JK294" s="4"/>
      <c r="JL294" s="8"/>
      <c r="JM294" s="4"/>
      <c r="JN294" s="8"/>
      <c r="JO294" s="7"/>
      <c r="JP294" s="7"/>
      <c r="JQ294" s="2" t="s">
        <v>140</v>
      </c>
      <c r="JR294" s="2" t="s">
        <v>166</v>
      </c>
      <c r="JS294" s="2" t="s">
        <v>1147</v>
      </c>
      <c r="JT294" s="2" t="s">
        <v>132</v>
      </c>
      <c r="JU294" s="2" t="s">
        <v>142</v>
      </c>
      <c r="JV294" s="2" t="s">
        <v>132</v>
      </c>
      <c r="JW294" s="4">
        <v>1</v>
      </c>
      <c r="JX294" s="8">
        <v>79.47</v>
      </c>
      <c r="JY294" s="4">
        <v>1</v>
      </c>
      <c r="JZ294" s="8">
        <v>69.99</v>
      </c>
      <c r="KA294" s="7"/>
      <c r="KB294" s="7">
        <v>0.1354</v>
      </c>
      <c r="KC294" s="2" t="s">
        <v>140</v>
      </c>
      <c r="KD294" s="2" t="s">
        <v>166</v>
      </c>
      <c r="KE294" s="2" t="s">
        <v>1444</v>
      </c>
      <c r="KF294" s="2" t="s">
        <v>3384</v>
      </c>
      <c r="KG294" s="2" t="s">
        <v>142</v>
      </c>
      <c r="KH294" s="2" t="s">
        <v>132</v>
      </c>
      <c r="KI294" s="4"/>
      <c r="KJ294" s="8"/>
      <c r="KK294" s="4"/>
      <c r="KL294" s="8"/>
      <c r="KM294" s="7"/>
      <c r="KN294" s="7"/>
      <c r="KO294" s="2" t="s">
        <v>178</v>
      </c>
      <c r="KP294" s="2" t="s">
        <v>166</v>
      </c>
      <c r="KQ294" s="2" t="s">
        <v>132</v>
      </c>
      <c r="KR294" s="2" t="s">
        <v>132</v>
      </c>
      <c r="KS294" s="2" t="s">
        <v>142</v>
      </c>
      <c r="KT294" s="2" t="s">
        <v>132</v>
      </c>
      <c r="KU294" s="4"/>
      <c r="KV294" s="8"/>
      <c r="KW294" s="4"/>
      <c r="KX294" s="8"/>
      <c r="KY294" s="7"/>
      <c r="KZ294" s="7"/>
      <c r="LA294" s="2" t="s">
        <v>159</v>
      </c>
      <c r="LB294" s="2" t="s">
        <v>166</v>
      </c>
      <c r="LC294" s="2" t="s">
        <v>132</v>
      </c>
      <c r="LD294" s="2" t="s">
        <v>132</v>
      </c>
      <c r="LE294" s="2" t="s">
        <v>142</v>
      </c>
      <c r="LF294" s="2" t="s">
        <v>132</v>
      </c>
      <c r="LG294" s="4"/>
      <c r="LH294" s="8"/>
      <c r="LI294" s="4"/>
      <c r="LJ294" s="8"/>
      <c r="LK294" s="7"/>
      <c r="LL294" s="7"/>
      <c r="LM294" s="2" t="s">
        <v>178</v>
      </c>
      <c r="LN294" s="2" t="s">
        <v>166</v>
      </c>
      <c r="LO294" s="2" t="s">
        <v>132</v>
      </c>
      <c r="LP294" s="2" t="s">
        <v>132</v>
      </c>
      <c r="LQ294" s="2" t="s">
        <v>142</v>
      </c>
      <c r="LR294" s="2" t="s">
        <v>132</v>
      </c>
      <c r="LS294" s="4"/>
      <c r="LT294" s="8"/>
      <c r="LU294" s="4"/>
      <c r="LV294" s="8"/>
      <c r="LW294" s="7"/>
      <c r="LX294" s="7"/>
      <c r="LY294" s="2" t="s">
        <v>178</v>
      </c>
      <c r="LZ294" s="2" t="s">
        <v>166</v>
      </c>
      <c r="MA294" s="2" t="s">
        <v>132</v>
      </c>
      <c r="MB294" s="2" t="s">
        <v>132</v>
      </c>
      <c r="MC294" s="2" t="s">
        <v>142</v>
      </c>
      <c r="MD294" s="2" t="s">
        <v>132</v>
      </c>
      <c r="ME294" s="4"/>
      <c r="MF294" s="8"/>
      <c r="MG294" s="4"/>
      <c r="MH294" s="8"/>
      <c r="MI294" s="7"/>
      <c r="MJ294" s="7"/>
      <c r="MK294" s="2" t="s">
        <v>159</v>
      </c>
      <c r="ML294" s="2" t="s">
        <v>166</v>
      </c>
      <c r="MM294" s="2" t="s">
        <v>132</v>
      </c>
      <c r="MN294" s="2" t="s">
        <v>132</v>
      </c>
      <c r="MO294" s="2" t="s">
        <v>142</v>
      </c>
      <c r="MP294" s="2" t="s">
        <v>132</v>
      </c>
      <c r="MQ294" s="4"/>
      <c r="MR294" s="8"/>
      <c r="MS294" s="4"/>
      <c r="MT294" s="8"/>
      <c r="MU294" s="7"/>
      <c r="MV294" s="7"/>
      <c r="MW294" s="2" t="s">
        <v>132</v>
      </c>
      <c r="MX294" s="2" t="s">
        <v>132</v>
      </c>
      <c r="MY294" s="2" t="s">
        <v>132</v>
      </c>
      <c r="MZ294" s="2" t="s">
        <v>132</v>
      </c>
      <c r="NA294" s="2" t="s">
        <v>132</v>
      </c>
      <c r="NB294" s="2" t="s">
        <v>132</v>
      </c>
      <c r="NC294" s="4"/>
      <c r="ND294" s="8"/>
      <c r="NE294" s="4"/>
      <c r="NF294" s="8"/>
      <c r="NG294" s="7"/>
      <c r="NH294" s="7"/>
      <c r="NI294" s="2" t="s">
        <v>132</v>
      </c>
      <c r="NJ294" s="2" t="s">
        <v>132</v>
      </c>
      <c r="NK294" s="2" t="s">
        <v>132</v>
      </c>
      <c r="NL294" s="2" t="s">
        <v>132</v>
      </c>
      <c r="NM294" s="2" t="s">
        <v>132</v>
      </c>
      <c r="NN294" s="2" t="s">
        <v>132</v>
      </c>
      <c r="NO294" s="4"/>
      <c r="NP294" s="8"/>
      <c r="NQ294" s="4"/>
      <c r="NR294" s="8"/>
      <c r="NS294" s="7"/>
      <c r="NT294" s="7"/>
      <c r="NU294" s="2" t="s">
        <v>178</v>
      </c>
      <c r="NV294" s="2" t="s">
        <v>166</v>
      </c>
      <c r="NW294" s="2" t="s">
        <v>132</v>
      </c>
      <c r="NX294" s="2" t="s">
        <v>132</v>
      </c>
      <c r="NY294" s="2" t="s">
        <v>142</v>
      </c>
      <c r="NZ294" s="2" t="s">
        <v>132</v>
      </c>
      <c r="OA294" s="4"/>
      <c r="OB294" s="8"/>
      <c r="OC294" s="4"/>
      <c r="OD294" s="8"/>
      <c r="OE294" s="7"/>
      <c r="OF294" s="7"/>
      <c r="OG294" s="2" t="s">
        <v>178</v>
      </c>
      <c r="OH294" s="2" t="s">
        <v>166</v>
      </c>
      <c r="OI294" s="2" t="s">
        <v>132</v>
      </c>
      <c r="OJ294" s="2" t="s">
        <v>132</v>
      </c>
      <c r="OK294" s="2" t="s">
        <v>142</v>
      </c>
      <c r="OL294" s="2" t="s">
        <v>132</v>
      </c>
      <c r="OM294" s="4"/>
      <c r="ON294" s="8"/>
      <c r="OO294" s="4"/>
      <c r="OP294" s="8"/>
      <c r="OQ294" s="7"/>
      <c r="OR294" s="7"/>
      <c r="OS294" s="2" t="s">
        <v>181</v>
      </c>
      <c r="OT294" s="2" t="s">
        <v>166</v>
      </c>
      <c r="OU294" s="2" t="s">
        <v>132</v>
      </c>
      <c r="OV294" s="2" t="s">
        <v>132</v>
      </c>
      <c r="OW294" s="2" t="s">
        <v>142</v>
      </c>
      <c r="OX294" s="2" t="s">
        <v>132</v>
      </c>
      <c r="OY294" s="4"/>
      <c r="OZ294" s="8"/>
      <c r="PA294" s="4"/>
      <c r="PB294" s="8"/>
      <c r="PC294" s="7"/>
      <c r="PD294" s="7"/>
      <c r="PE294" s="2" t="s">
        <v>181</v>
      </c>
      <c r="PF294" s="2" t="s">
        <v>166</v>
      </c>
      <c r="PG294" s="2" t="s">
        <v>132</v>
      </c>
      <c r="PH294" s="2" t="s">
        <v>132</v>
      </c>
      <c r="PI294" s="2" t="s">
        <v>142</v>
      </c>
      <c r="PJ294" s="2" t="s">
        <v>132</v>
      </c>
      <c r="PK294" s="4"/>
      <c r="PL294" s="8"/>
      <c r="PM294" s="4"/>
      <c r="PN294" s="8"/>
      <c r="PO294" s="7"/>
      <c r="PP294" s="7"/>
      <c r="PQ294" s="2" t="s">
        <v>178</v>
      </c>
      <c r="PR294" s="2" t="s">
        <v>166</v>
      </c>
      <c r="PS294" s="2" t="s">
        <v>132</v>
      </c>
      <c r="PT294" s="2" t="s">
        <v>132</v>
      </c>
      <c r="PU294" s="2" t="s">
        <v>142</v>
      </c>
      <c r="PV294" s="2" t="s">
        <v>132</v>
      </c>
      <c r="PW294" s="4"/>
      <c r="PX294" s="8"/>
      <c r="PY294" s="4"/>
      <c r="PZ294" s="8"/>
      <c r="QA294" s="7"/>
      <c r="QB294" s="7"/>
      <c r="QC294" s="2" t="s">
        <v>132</v>
      </c>
      <c r="QD294" s="2" t="s">
        <v>132</v>
      </c>
      <c r="QE294" s="2" t="s">
        <v>132</v>
      </c>
      <c r="QF294" s="2" t="s">
        <v>132</v>
      </c>
      <c r="QG294" s="2" t="s">
        <v>132</v>
      </c>
      <c r="QH294" s="2" t="s">
        <v>132</v>
      </c>
      <c r="QI294" s="4"/>
      <c r="QJ294" s="8"/>
      <c r="QK294" s="4"/>
      <c r="QL294" s="8"/>
      <c r="QM294" s="7"/>
      <c r="QN294" s="7"/>
      <c r="QO294" s="2" t="s">
        <v>178</v>
      </c>
      <c r="QP294" s="2" t="s">
        <v>166</v>
      </c>
      <c r="QQ294" s="2" t="s">
        <v>132</v>
      </c>
      <c r="QR294" s="2" t="s">
        <v>132</v>
      </c>
      <c r="QS294" s="2" t="s">
        <v>142</v>
      </c>
      <c r="QT294" s="2" t="s">
        <v>132</v>
      </c>
      <c r="QU294" s="4"/>
      <c r="QV294" s="8"/>
      <c r="QW294" s="4"/>
      <c r="QX294" s="8"/>
      <c r="QY294" s="7"/>
      <c r="QZ294" s="7"/>
      <c r="RA294" s="2" t="s">
        <v>178</v>
      </c>
      <c r="RB294" s="2" t="s">
        <v>166</v>
      </c>
      <c r="RC294" s="2" t="s">
        <v>132</v>
      </c>
      <c r="RD294" s="2" t="s">
        <v>132</v>
      </c>
      <c r="RE294" s="2" t="s">
        <v>142</v>
      </c>
      <c r="RF294" s="2" t="s">
        <v>132</v>
      </c>
      <c r="RG294" s="4"/>
      <c r="RH294" s="8"/>
      <c r="RI294" s="4"/>
      <c r="RJ294" s="8"/>
      <c r="RK294" s="7"/>
      <c r="RL294" s="7"/>
      <c r="RM294" s="2" t="s">
        <v>181</v>
      </c>
      <c r="RN294" s="2" t="s">
        <v>166</v>
      </c>
      <c r="RO294" s="2" t="s">
        <v>132</v>
      </c>
      <c r="RP294" s="2" t="s">
        <v>132</v>
      </c>
      <c r="RQ294" s="2" t="s">
        <v>142</v>
      </c>
      <c r="RR294" s="2" t="s">
        <v>132</v>
      </c>
    </row>
    <row r="295">
      <c r="A295" s="2" t="s">
        <v>3385</v>
      </c>
      <c r="B295" s="2" t="s">
        <v>121</v>
      </c>
      <c r="C295" s="2" t="s">
        <v>3339</v>
      </c>
      <c r="D295" s="2" t="s">
        <v>1104</v>
      </c>
      <c r="E295" s="2" t="s">
        <v>1105</v>
      </c>
      <c r="F295" s="2" t="s">
        <v>3386</v>
      </c>
      <c r="G295" s="2" t="s">
        <v>3386</v>
      </c>
      <c r="H295" s="2" t="s">
        <v>132</v>
      </c>
      <c r="I295" s="2" t="s">
        <v>3387</v>
      </c>
      <c r="J295" s="2" t="s">
        <v>127</v>
      </c>
      <c r="K295" s="2" t="s">
        <v>313</v>
      </c>
      <c r="L295" s="3">
        <v>26.76</v>
      </c>
      <c r="M295" s="3">
        <v>28.1</v>
      </c>
      <c r="N295" s="3">
        <v>59.49</v>
      </c>
      <c r="O295" s="2" t="s">
        <v>655</v>
      </c>
      <c r="P295" s="2" t="s">
        <v>422</v>
      </c>
      <c r="Q295" s="2" t="s">
        <v>131</v>
      </c>
      <c r="R295" s="2" t="s">
        <v>132</v>
      </c>
      <c r="S295" s="2" t="s">
        <v>3388</v>
      </c>
      <c r="T295" s="2" t="s">
        <v>132</v>
      </c>
      <c r="U295" s="2" t="s">
        <v>468</v>
      </c>
      <c r="V295" s="2" t="s">
        <v>815</v>
      </c>
      <c r="W295" s="2" t="s">
        <v>247</v>
      </c>
      <c r="X295" s="2" t="s">
        <v>132</v>
      </c>
      <c r="Y295" s="2" t="s">
        <v>926</v>
      </c>
      <c r="Z295" s="4"/>
      <c r="AA295" s="4">
        <f>=ROUNDDOWN({0},0)</f>
      </c>
      <c r="AB295" s="5">
        <v>3</v>
      </c>
      <c r="AC295" s="2" t="s">
        <v>132</v>
      </c>
      <c r="AD295" s="4"/>
      <c r="AE295" s="4"/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132</v>
      </c>
      <c r="AM295" s="4"/>
      <c r="AN295" s="4"/>
      <c r="AO295" s="7"/>
      <c r="AP295" s="4">
        <v>159</v>
      </c>
      <c r="AQ295" s="8">
        <v>5576.44</v>
      </c>
      <c r="AR295" s="4">
        <v>294</v>
      </c>
      <c r="AS295" s="8">
        <v>10320.91</v>
      </c>
      <c r="AT295" s="7">
        <v>-0.4592</v>
      </c>
      <c r="AU295" s="7">
        <v>-0.4597</v>
      </c>
      <c r="AV295" s="4">
        <v>159</v>
      </c>
      <c r="AW295" s="8">
        <v>5576.44</v>
      </c>
      <c r="AX295" s="4">
        <v>294</v>
      </c>
      <c r="AY295" s="8">
        <v>10320.91</v>
      </c>
      <c r="AZ295" s="7">
        <v>-0.4592</v>
      </c>
      <c r="BA295" s="7">
        <v>-0.4597</v>
      </c>
      <c r="BB295" s="7">
        <v>1</v>
      </c>
      <c r="BC295" s="4">
        <v>159</v>
      </c>
      <c r="BD295" s="8">
        <v>5576.44</v>
      </c>
      <c r="BE295" s="4">
        <v>294</v>
      </c>
      <c r="BF295" s="8">
        <v>10320.91</v>
      </c>
      <c r="BG295" s="7">
        <v>-0.4592</v>
      </c>
      <c r="BH295" s="7">
        <v>-0.4597</v>
      </c>
      <c r="BI295" s="7">
        <v>1</v>
      </c>
      <c r="BJ295" s="4">
        <v>159</v>
      </c>
      <c r="BK295" s="8">
        <v>5576.44</v>
      </c>
      <c r="BL295" s="2" t="s">
        <v>3389</v>
      </c>
      <c r="BM295" s="7">
        <v>1</v>
      </c>
      <c r="BN295" s="7">
        <v>1</v>
      </c>
      <c r="BO295" s="4"/>
      <c r="BP295" s="8"/>
      <c r="BQ295" s="4">
        <v>6</v>
      </c>
      <c r="BR295" s="8">
        <v>181.26</v>
      </c>
      <c r="BS295" s="7">
        <v>-1</v>
      </c>
      <c r="BT295" s="7">
        <v>-1</v>
      </c>
      <c r="BU295" s="2" t="s">
        <v>558</v>
      </c>
      <c r="BV295" s="2" t="s">
        <v>166</v>
      </c>
      <c r="BW295" s="2" t="s">
        <v>132</v>
      </c>
      <c r="BX295" s="2" t="s">
        <v>928</v>
      </c>
      <c r="BY295" s="2" t="s">
        <v>142</v>
      </c>
      <c r="BZ295" s="2" t="s">
        <v>132</v>
      </c>
      <c r="CA295" s="4">
        <v>2</v>
      </c>
      <c r="CB295" s="8">
        <v>52.75</v>
      </c>
      <c r="CC295" s="4">
        <v>1</v>
      </c>
      <c r="CD295" s="8">
        <v>26.97</v>
      </c>
      <c r="CE295" s="7">
        <v>1</v>
      </c>
      <c r="CF295" s="7">
        <v>0.9559</v>
      </c>
      <c r="CG295" s="2" t="s">
        <v>140</v>
      </c>
      <c r="CH295" s="2" t="s">
        <v>166</v>
      </c>
      <c r="CI295" s="2" t="s">
        <v>3390</v>
      </c>
      <c r="CJ295" s="2" t="s">
        <v>1989</v>
      </c>
      <c r="CK295" s="2" t="s">
        <v>142</v>
      </c>
      <c r="CL295" s="2" t="s">
        <v>132</v>
      </c>
      <c r="CM295" s="4">
        <v>21</v>
      </c>
      <c r="CN295" s="8">
        <v>693.07</v>
      </c>
      <c r="CO295" s="4">
        <v>62</v>
      </c>
      <c r="CP295" s="8">
        <v>2158.6</v>
      </c>
      <c r="CQ295" s="7">
        <v>-0.6613</v>
      </c>
      <c r="CR295" s="7">
        <v>-0.6789</v>
      </c>
      <c r="CS295" s="2" t="s">
        <v>140</v>
      </c>
      <c r="CT295" s="2" t="s">
        <v>166</v>
      </c>
      <c r="CU295" s="2" t="s">
        <v>3391</v>
      </c>
      <c r="CV295" s="2" t="s">
        <v>3392</v>
      </c>
      <c r="CW295" s="2" t="s">
        <v>142</v>
      </c>
      <c r="CX295" s="2" t="s">
        <v>132</v>
      </c>
      <c r="CY295" s="4">
        <v>1</v>
      </c>
      <c r="CZ295" s="8">
        <v>34.71</v>
      </c>
      <c r="DA295" s="4">
        <v>20</v>
      </c>
      <c r="DB295" s="8">
        <v>654.92</v>
      </c>
      <c r="DC295" s="7">
        <v>-0.95</v>
      </c>
      <c r="DD295" s="7">
        <v>-0.947</v>
      </c>
      <c r="DE295" s="2" t="s">
        <v>140</v>
      </c>
      <c r="DF295" s="2" t="s">
        <v>166</v>
      </c>
      <c r="DG295" s="2" t="s">
        <v>660</v>
      </c>
      <c r="DH295" s="2" t="s">
        <v>287</v>
      </c>
      <c r="DI295" s="2" t="s">
        <v>142</v>
      </c>
      <c r="DJ295" s="2" t="s">
        <v>132</v>
      </c>
      <c r="DK295" s="4">
        <v>36</v>
      </c>
      <c r="DL295" s="8">
        <v>1228.5</v>
      </c>
      <c r="DM295" s="4">
        <v>43</v>
      </c>
      <c r="DN295" s="8">
        <v>1505</v>
      </c>
      <c r="DO295" s="7">
        <v>-0.1628</v>
      </c>
      <c r="DP295" s="7">
        <v>-0.1837</v>
      </c>
      <c r="DQ295" s="2" t="s">
        <v>140</v>
      </c>
      <c r="DR295" s="2" t="s">
        <v>166</v>
      </c>
      <c r="DS295" s="2" t="s">
        <v>935</v>
      </c>
      <c r="DT295" s="2" t="s">
        <v>3393</v>
      </c>
      <c r="DU295" s="2" t="s">
        <v>142</v>
      </c>
      <c r="DV295" s="2" t="s">
        <v>132</v>
      </c>
      <c r="DW295" s="4">
        <v>7</v>
      </c>
      <c r="DX295" s="8">
        <v>277.2</v>
      </c>
      <c r="DY295" s="4">
        <v>21</v>
      </c>
      <c r="DZ295" s="8">
        <v>781.2</v>
      </c>
      <c r="EA295" s="7">
        <v>-0.6667</v>
      </c>
      <c r="EB295" s="7">
        <v>-0.6452</v>
      </c>
      <c r="EC295" s="2" t="s">
        <v>140</v>
      </c>
      <c r="ED295" s="2" t="s">
        <v>166</v>
      </c>
      <c r="EE295" s="2" t="s">
        <v>3394</v>
      </c>
      <c r="EF295" s="2" t="s">
        <v>3395</v>
      </c>
      <c r="EG295" s="2" t="s">
        <v>142</v>
      </c>
      <c r="EH295" s="2" t="s">
        <v>132</v>
      </c>
      <c r="EI295" s="4">
        <v>41</v>
      </c>
      <c r="EJ295" s="8">
        <v>1517</v>
      </c>
      <c r="EK295" s="4">
        <v>54</v>
      </c>
      <c r="EL295" s="8">
        <v>1998</v>
      </c>
      <c r="EM295" s="7">
        <v>-0.2407</v>
      </c>
      <c r="EN295" s="7">
        <v>-0.2407</v>
      </c>
      <c r="EO295" s="2" t="s">
        <v>140</v>
      </c>
      <c r="EP295" s="2" t="s">
        <v>166</v>
      </c>
      <c r="EQ295" s="2" t="s">
        <v>1159</v>
      </c>
      <c r="ER295" s="2" t="s">
        <v>3396</v>
      </c>
      <c r="ES295" s="2" t="s">
        <v>142</v>
      </c>
      <c r="ET295" s="2" t="s">
        <v>132</v>
      </c>
      <c r="EU295" s="4"/>
      <c r="EV295" s="8"/>
      <c r="EW295" s="4"/>
      <c r="EX295" s="8"/>
      <c r="EY295" s="7"/>
      <c r="EZ295" s="7"/>
      <c r="FA295" s="2" t="s">
        <v>140</v>
      </c>
      <c r="FB295" s="2" t="s">
        <v>166</v>
      </c>
      <c r="FC295" s="2" t="s">
        <v>1262</v>
      </c>
      <c r="FD295" s="2" t="s">
        <v>2193</v>
      </c>
      <c r="FE295" s="2" t="s">
        <v>142</v>
      </c>
      <c r="FF295" s="2" t="s">
        <v>132</v>
      </c>
      <c r="FG295" s="4">
        <v>12</v>
      </c>
      <c r="FH295" s="8">
        <v>366.9</v>
      </c>
      <c r="FI295" s="4">
        <v>1</v>
      </c>
      <c r="FJ295" s="8">
        <v>33.05</v>
      </c>
      <c r="FK295" s="7">
        <v>11</v>
      </c>
      <c r="FL295" s="7">
        <v>10.1014</v>
      </c>
      <c r="FM295" s="2" t="s">
        <v>140</v>
      </c>
      <c r="FN295" s="2" t="s">
        <v>166</v>
      </c>
      <c r="FO295" s="2" t="s">
        <v>329</v>
      </c>
      <c r="FP295" s="2" t="s">
        <v>544</v>
      </c>
      <c r="FQ295" s="2" t="s">
        <v>142</v>
      </c>
      <c r="FR295" s="2" t="s">
        <v>132</v>
      </c>
      <c r="FS295" s="4">
        <v>9</v>
      </c>
      <c r="FT295" s="8">
        <v>289.16</v>
      </c>
      <c r="FU295" s="4">
        <v>5</v>
      </c>
      <c r="FV295" s="8">
        <v>179.94</v>
      </c>
      <c r="FW295" s="7">
        <v>0.8</v>
      </c>
      <c r="FX295" s="7">
        <v>0.607</v>
      </c>
      <c r="FY295" s="2" t="s">
        <v>140</v>
      </c>
      <c r="FZ295" s="2" t="s">
        <v>166</v>
      </c>
      <c r="GA295" s="2" t="s">
        <v>827</v>
      </c>
      <c r="GB295" s="2" t="s">
        <v>542</v>
      </c>
      <c r="GC295" s="2" t="s">
        <v>142</v>
      </c>
      <c r="GD295" s="2" t="s">
        <v>132</v>
      </c>
      <c r="GE295" s="4"/>
      <c r="GF295" s="8"/>
      <c r="GG295" s="4"/>
      <c r="GH295" s="8"/>
      <c r="GI295" s="7"/>
      <c r="GJ295" s="7"/>
      <c r="GK295" s="2" t="s">
        <v>140</v>
      </c>
      <c r="GL295" s="2" t="s">
        <v>166</v>
      </c>
      <c r="GM295" s="2" t="s">
        <v>1271</v>
      </c>
      <c r="GN295" s="2" t="s">
        <v>2223</v>
      </c>
      <c r="GO295" s="2" t="s">
        <v>142</v>
      </c>
      <c r="GP295" s="2" t="s">
        <v>132</v>
      </c>
      <c r="GQ295" s="4"/>
      <c r="GR295" s="8"/>
      <c r="GS295" s="4"/>
      <c r="GT295" s="8"/>
      <c r="GU295" s="7"/>
      <c r="GV295" s="7"/>
      <c r="GW295" s="2" t="s">
        <v>140</v>
      </c>
      <c r="GX295" s="2" t="s">
        <v>166</v>
      </c>
      <c r="GY295" s="2" t="s">
        <v>334</v>
      </c>
      <c r="GZ295" s="2" t="s">
        <v>132</v>
      </c>
      <c r="HA295" s="2" t="s">
        <v>142</v>
      </c>
      <c r="HB295" s="2" t="s">
        <v>132</v>
      </c>
      <c r="HC295" s="4">
        <v>3</v>
      </c>
      <c r="HD295" s="8">
        <v>102.78</v>
      </c>
      <c r="HE295" s="4">
        <v>19</v>
      </c>
      <c r="HF295" s="8">
        <v>644.77</v>
      </c>
      <c r="HG295" s="7">
        <v>-0.8421</v>
      </c>
      <c r="HH295" s="7">
        <v>-0.8406</v>
      </c>
      <c r="HI295" s="2" t="s">
        <v>140</v>
      </c>
      <c r="HJ295" s="2" t="s">
        <v>166</v>
      </c>
      <c r="HK295" s="2" t="s">
        <v>944</v>
      </c>
      <c r="HL295" s="2" t="s">
        <v>152</v>
      </c>
      <c r="HM295" s="2" t="s">
        <v>142</v>
      </c>
      <c r="HN295" s="2" t="s">
        <v>132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166</v>
      </c>
      <c r="HW295" s="2" t="s">
        <v>132</v>
      </c>
      <c r="HX295" s="2" t="s">
        <v>132</v>
      </c>
      <c r="HY295" s="2" t="s">
        <v>142</v>
      </c>
      <c r="HZ295" s="2" t="s">
        <v>132</v>
      </c>
      <c r="IA295" s="4">
        <v>3</v>
      </c>
      <c r="IB295" s="8">
        <v>94.2</v>
      </c>
      <c r="IC295" s="4">
        <v>3</v>
      </c>
      <c r="ID295" s="8">
        <v>100.17</v>
      </c>
      <c r="IE295" s="7"/>
      <c r="IF295" s="7">
        <v>-0.0596</v>
      </c>
      <c r="IG295" s="2" t="s">
        <v>140</v>
      </c>
      <c r="IH295" s="2" t="s">
        <v>166</v>
      </c>
      <c r="II295" s="2" t="s">
        <v>3367</v>
      </c>
      <c r="IJ295" s="2" t="s">
        <v>205</v>
      </c>
      <c r="IK295" s="2" t="s">
        <v>142</v>
      </c>
      <c r="IL295" s="2" t="s">
        <v>132</v>
      </c>
      <c r="IM295" s="4">
        <v>12</v>
      </c>
      <c r="IN295" s="8">
        <v>406.96</v>
      </c>
      <c r="IO295" s="4">
        <v>2</v>
      </c>
      <c r="IP295" s="8">
        <v>79.34</v>
      </c>
      <c r="IQ295" s="7">
        <v>5</v>
      </c>
      <c r="IR295" s="7">
        <v>4.1293</v>
      </c>
      <c r="IS295" s="2" t="s">
        <v>140</v>
      </c>
      <c r="IT295" s="2" t="s">
        <v>166</v>
      </c>
      <c r="IU295" s="2" t="s">
        <v>363</v>
      </c>
      <c r="IV295" s="2" t="s">
        <v>865</v>
      </c>
      <c r="IW295" s="2" t="s">
        <v>142</v>
      </c>
      <c r="IX295" s="2" t="s">
        <v>132</v>
      </c>
      <c r="IY295" s="4"/>
      <c r="IZ295" s="8"/>
      <c r="JA295" s="4"/>
      <c r="JB295" s="8"/>
      <c r="JC295" s="7"/>
      <c r="JD295" s="7"/>
      <c r="JE295" s="2" t="s">
        <v>165</v>
      </c>
      <c r="JF295" s="2" t="s">
        <v>166</v>
      </c>
      <c r="JG295" s="2" t="s">
        <v>132</v>
      </c>
      <c r="JH295" s="2" t="s">
        <v>132</v>
      </c>
      <c r="JI295" s="2" t="s">
        <v>142</v>
      </c>
      <c r="JJ295" s="2" t="s">
        <v>132</v>
      </c>
      <c r="JK295" s="4">
        <v>1</v>
      </c>
      <c r="JL295" s="8">
        <v>35.7</v>
      </c>
      <c r="JM295" s="4"/>
      <c r="JN295" s="8"/>
      <c r="JO295" s="7"/>
      <c r="JP295" s="7"/>
      <c r="JQ295" s="2" t="s">
        <v>140</v>
      </c>
      <c r="JR295" s="2" t="s">
        <v>166</v>
      </c>
      <c r="JS295" s="2" t="s">
        <v>341</v>
      </c>
      <c r="JT295" s="2" t="s">
        <v>2502</v>
      </c>
      <c r="JU295" s="2" t="s">
        <v>142</v>
      </c>
      <c r="JV295" s="2" t="s">
        <v>132</v>
      </c>
      <c r="JW295" s="4">
        <v>4</v>
      </c>
      <c r="JX295" s="8">
        <v>248.46</v>
      </c>
      <c r="JY295" s="4"/>
      <c r="JZ295" s="8"/>
      <c r="KA295" s="7"/>
      <c r="KB295" s="7"/>
      <c r="KC295" s="2" t="s">
        <v>140</v>
      </c>
      <c r="KD295" s="2" t="s">
        <v>166</v>
      </c>
      <c r="KE295" s="2" t="s">
        <v>3397</v>
      </c>
      <c r="KF295" s="2" t="s">
        <v>3398</v>
      </c>
      <c r="KG295" s="2" t="s">
        <v>142</v>
      </c>
      <c r="KH295" s="2" t="s">
        <v>132</v>
      </c>
      <c r="KI295" s="4"/>
      <c r="KJ295" s="8"/>
      <c r="KK295" s="4"/>
      <c r="KL295" s="8"/>
      <c r="KM295" s="7"/>
      <c r="KN295" s="7"/>
      <c r="KO295" s="2" t="s">
        <v>178</v>
      </c>
      <c r="KP295" s="2" t="s">
        <v>166</v>
      </c>
      <c r="KQ295" s="2" t="s">
        <v>132</v>
      </c>
      <c r="KR295" s="2" t="s">
        <v>132</v>
      </c>
      <c r="KS295" s="2" t="s">
        <v>142</v>
      </c>
      <c r="KT295" s="2" t="s">
        <v>132</v>
      </c>
      <c r="KU295" s="4">
        <v>2</v>
      </c>
      <c r="KV295" s="8">
        <v>70</v>
      </c>
      <c r="KW295" s="4">
        <v>52</v>
      </c>
      <c r="KX295" s="8">
        <v>1820</v>
      </c>
      <c r="KY295" s="7">
        <v>-0.9615</v>
      </c>
      <c r="KZ295" s="7">
        <v>-0.9615</v>
      </c>
      <c r="LA295" s="2" t="s">
        <v>140</v>
      </c>
      <c r="LB295" s="2" t="s">
        <v>166</v>
      </c>
      <c r="LC295" s="2" t="s">
        <v>3399</v>
      </c>
      <c r="LD295" s="2" t="s">
        <v>938</v>
      </c>
      <c r="LE295" s="2" t="s">
        <v>142</v>
      </c>
      <c r="LF295" s="2" t="s">
        <v>132</v>
      </c>
      <c r="LG295" s="4">
        <v>5</v>
      </c>
      <c r="LH295" s="8">
        <v>159.05</v>
      </c>
      <c r="LI295" s="4">
        <v>5</v>
      </c>
      <c r="LJ295" s="8">
        <v>157.69</v>
      </c>
      <c r="LK295" s="7"/>
      <c r="LL295" s="7">
        <v>0.0086</v>
      </c>
      <c r="LM295" s="2" t="s">
        <v>140</v>
      </c>
      <c r="LN295" s="2" t="s">
        <v>166</v>
      </c>
      <c r="LO295" s="2" t="s">
        <v>957</v>
      </c>
      <c r="LP295" s="2" t="s">
        <v>1238</v>
      </c>
      <c r="LQ295" s="2" t="s">
        <v>142</v>
      </c>
      <c r="LR295" s="2" t="s">
        <v>132</v>
      </c>
      <c r="LS295" s="4"/>
      <c r="LT295" s="8"/>
      <c r="LU295" s="4"/>
      <c r="LV295" s="8"/>
      <c r="LW295" s="7"/>
      <c r="LX295" s="7"/>
      <c r="LY295" s="2" t="s">
        <v>132</v>
      </c>
      <c r="LZ295" s="2" t="s">
        <v>132</v>
      </c>
      <c r="MA295" s="2" t="s">
        <v>132</v>
      </c>
      <c r="MB295" s="2" t="s">
        <v>132</v>
      </c>
      <c r="MC295" s="2" t="s">
        <v>132</v>
      </c>
      <c r="MD295" s="2" t="s">
        <v>132</v>
      </c>
      <c r="ME295" s="4"/>
      <c r="MF295" s="8"/>
      <c r="MG295" s="4"/>
      <c r="MH295" s="8"/>
      <c r="MI295" s="7"/>
      <c r="MJ295" s="7"/>
      <c r="MK295" s="2" t="s">
        <v>159</v>
      </c>
      <c r="ML295" s="2" t="s">
        <v>166</v>
      </c>
      <c r="MM295" s="2" t="s">
        <v>132</v>
      </c>
      <c r="MN295" s="2" t="s">
        <v>132</v>
      </c>
      <c r="MO295" s="2" t="s">
        <v>142</v>
      </c>
      <c r="MP295" s="2" t="s">
        <v>132</v>
      </c>
      <c r="MQ295" s="4"/>
      <c r="MR295" s="8"/>
      <c r="MS295" s="4"/>
      <c r="MT295" s="8"/>
      <c r="MU295" s="7"/>
      <c r="MV295" s="7"/>
      <c r="MW295" s="2" t="s">
        <v>140</v>
      </c>
      <c r="MX295" s="2" t="s">
        <v>166</v>
      </c>
      <c r="MY295" s="2" t="s">
        <v>179</v>
      </c>
      <c r="MZ295" s="2" t="s">
        <v>132</v>
      </c>
      <c r="NA295" s="2" t="s">
        <v>142</v>
      </c>
      <c r="NB295" s="2" t="s">
        <v>132</v>
      </c>
      <c r="NC295" s="4"/>
      <c r="ND295" s="8"/>
      <c r="NE295" s="4"/>
      <c r="NF295" s="8"/>
      <c r="NG295" s="7"/>
      <c r="NH295" s="7"/>
      <c r="NI295" s="2" t="s">
        <v>132</v>
      </c>
      <c r="NJ295" s="2" t="s">
        <v>132</v>
      </c>
      <c r="NK295" s="2" t="s">
        <v>132</v>
      </c>
      <c r="NL295" s="2" t="s">
        <v>132</v>
      </c>
      <c r="NM295" s="2" t="s">
        <v>132</v>
      </c>
      <c r="NN295" s="2" t="s">
        <v>132</v>
      </c>
      <c r="NO295" s="4"/>
      <c r="NP295" s="8"/>
      <c r="NQ295" s="4"/>
      <c r="NR295" s="8"/>
      <c r="NS295" s="7"/>
      <c r="NT295" s="7"/>
      <c r="NU295" s="2" t="s">
        <v>178</v>
      </c>
      <c r="NV295" s="2" t="s">
        <v>166</v>
      </c>
      <c r="NW295" s="2" t="s">
        <v>132</v>
      </c>
      <c r="NX295" s="2" t="s">
        <v>132</v>
      </c>
      <c r="NY295" s="2" t="s">
        <v>142</v>
      </c>
      <c r="NZ295" s="2" t="s">
        <v>132</v>
      </c>
      <c r="OA295" s="4"/>
      <c r="OB295" s="8"/>
      <c r="OC295" s="4"/>
      <c r="OD295" s="8"/>
      <c r="OE295" s="7"/>
      <c r="OF295" s="7"/>
      <c r="OG295" s="2" t="s">
        <v>178</v>
      </c>
      <c r="OH295" s="2" t="s">
        <v>166</v>
      </c>
      <c r="OI295" s="2" t="s">
        <v>132</v>
      </c>
      <c r="OJ295" s="2" t="s">
        <v>132</v>
      </c>
      <c r="OK295" s="2" t="s">
        <v>142</v>
      </c>
      <c r="OL295" s="2" t="s">
        <v>132</v>
      </c>
      <c r="OM295" s="4"/>
      <c r="ON295" s="8"/>
      <c r="OO295" s="4"/>
      <c r="OP295" s="8"/>
      <c r="OQ295" s="7"/>
      <c r="OR295" s="7"/>
      <c r="OS295" s="2" t="s">
        <v>132</v>
      </c>
      <c r="OT295" s="2" t="s">
        <v>132</v>
      </c>
      <c r="OU295" s="2" t="s">
        <v>132</v>
      </c>
      <c r="OV295" s="2" t="s">
        <v>132</v>
      </c>
      <c r="OW295" s="2" t="s">
        <v>132</v>
      </c>
      <c r="OX295" s="2" t="s">
        <v>132</v>
      </c>
      <c r="OY295" s="4"/>
      <c r="OZ295" s="8"/>
      <c r="PA295" s="4"/>
      <c r="PB295" s="8"/>
      <c r="PC295" s="7"/>
      <c r="PD295" s="7"/>
      <c r="PE295" s="2" t="s">
        <v>181</v>
      </c>
      <c r="PF295" s="2" t="s">
        <v>166</v>
      </c>
      <c r="PG295" s="2" t="s">
        <v>132</v>
      </c>
      <c r="PH295" s="2" t="s">
        <v>132</v>
      </c>
      <c r="PI295" s="2" t="s">
        <v>142</v>
      </c>
      <c r="PJ295" s="2" t="s">
        <v>132</v>
      </c>
      <c r="PK295" s="4"/>
      <c r="PL295" s="8"/>
      <c r="PM295" s="4"/>
      <c r="PN295" s="8"/>
      <c r="PO295" s="7"/>
      <c r="PP295" s="7"/>
      <c r="PQ295" s="2" t="s">
        <v>178</v>
      </c>
      <c r="PR295" s="2" t="s">
        <v>166</v>
      </c>
      <c r="PS295" s="2" t="s">
        <v>132</v>
      </c>
      <c r="PT295" s="2" t="s">
        <v>132</v>
      </c>
      <c r="PU295" s="2" t="s">
        <v>142</v>
      </c>
      <c r="PV295" s="2" t="s">
        <v>132</v>
      </c>
      <c r="PW295" s="4"/>
      <c r="PX295" s="8"/>
      <c r="PY295" s="4"/>
      <c r="PZ295" s="8"/>
      <c r="QA295" s="7"/>
      <c r="QB295" s="7"/>
      <c r="QC295" s="2" t="s">
        <v>132</v>
      </c>
      <c r="QD295" s="2" t="s">
        <v>132</v>
      </c>
      <c r="QE295" s="2" t="s">
        <v>132</v>
      </c>
      <c r="QF295" s="2" t="s">
        <v>132</v>
      </c>
      <c r="QG295" s="2" t="s">
        <v>132</v>
      </c>
      <c r="QH295" s="2" t="s">
        <v>132</v>
      </c>
      <c r="QI295" s="4"/>
      <c r="QJ295" s="8"/>
      <c r="QK295" s="4"/>
      <c r="QL295" s="8"/>
      <c r="QM295" s="7"/>
      <c r="QN295" s="7"/>
      <c r="QO295" s="2" t="s">
        <v>132</v>
      </c>
      <c r="QP295" s="2" t="s">
        <v>132</v>
      </c>
      <c r="QQ295" s="2" t="s">
        <v>132</v>
      </c>
      <c r="QR295" s="2" t="s">
        <v>132</v>
      </c>
      <c r="QS295" s="2" t="s">
        <v>132</v>
      </c>
      <c r="QT295" s="2" t="s">
        <v>132</v>
      </c>
      <c r="QU295" s="4"/>
      <c r="QV295" s="8"/>
      <c r="QW295" s="4"/>
      <c r="QX295" s="8"/>
      <c r="QY295" s="7"/>
      <c r="QZ295" s="7"/>
      <c r="RA295" s="2" t="s">
        <v>140</v>
      </c>
      <c r="RB295" s="2" t="s">
        <v>166</v>
      </c>
      <c r="RC295" s="2" t="s">
        <v>957</v>
      </c>
      <c r="RD295" s="2" t="s">
        <v>1351</v>
      </c>
      <c r="RE295" s="2" t="s">
        <v>142</v>
      </c>
      <c r="RF295" s="2" t="s">
        <v>132</v>
      </c>
      <c r="RG295" s="4"/>
      <c r="RH295" s="8"/>
      <c r="RI295" s="4"/>
      <c r="RJ295" s="8"/>
      <c r="RK295" s="7"/>
      <c r="RL295" s="7"/>
      <c r="RM295" s="2" t="s">
        <v>181</v>
      </c>
      <c r="RN295" s="2" t="s">
        <v>166</v>
      </c>
      <c r="RO295" s="2" t="s">
        <v>132</v>
      </c>
      <c r="RP295" s="2" t="s">
        <v>132</v>
      </c>
      <c r="RQ295" s="2" t="s">
        <v>142</v>
      </c>
      <c r="RR295" s="2" t="s">
        <v>132</v>
      </c>
    </row>
    <row r="296">
      <c r="A296" s="2" t="s">
        <v>3400</v>
      </c>
      <c r="B296" s="2" t="s">
        <v>121</v>
      </c>
      <c r="C296" s="2" t="s">
        <v>3339</v>
      </c>
      <c r="D296" s="2" t="s">
        <v>1104</v>
      </c>
      <c r="E296" s="2" t="s">
        <v>1105</v>
      </c>
      <c r="F296" s="2" t="s">
        <v>3401</v>
      </c>
      <c r="G296" s="2" t="s">
        <v>3401</v>
      </c>
      <c r="H296" s="2" t="s">
        <v>3401</v>
      </c>
      <c r="I296" s="2" t="s">
        <v>3402</v>
      </c>
      <c r="J296" s="2" t="s">
        <v>127</v>
      </c>
      <c r="K296" s="2" t="s">
        <v>909</v>
      </c>
      <c r="L296" s="3">
        <v>53.03</v>
      </c>
      <c r="M296" s="3">
        <v>55.68</v>
      </c>
      <c r="N296" s="3">
        <v>205.5</v>
      </c>
      <c r="O296" s="2" t="s">
        <v>727</v>
      </c>
      <c r="P296" s="2" t="s">
        <v>1452</v>
      </c>
      <c r="Q296" s="2" t="s">
        <v>131</v>
      </c>
      <c r="R296" s="2" t="s">
        <v>18</v>
      </c>
      <c r="S296" s="2" t="s">
        <v>132</v>
      </c>
      <c r="T296" s="2" t="s">
        <v>132</v>
      </c>
      <c r="U296" s="2" t="s">
        <v>468</v>
      </c>
      <c r="V296" s="2" t="s">
        <v>815</v>
      </c>
      <c r="W296" s="2" t="s">
        <v>247</v>
      </c>
      <c r="X296" s="2" t="s">
        <v>132</v>
      </c>
      <c r="Y296" s="2" t="s">
        <v>690</v>
      </c>
      <c r="Z296" s="4"/>
      <c r="AA296" s="4">
        <f>=ROUNDDOWN({0},0)</f>
      </c>
      <c r="AB296" s="5">
        <v>1.1</v>
      </c>
      <c r="AC296" s="2" t="s">
        <v>132</v>
      </c>
      <c r="AD296" s="4"/>
      <c r="AE296" s="4"/>
      <c r="AF296" s="6"/>
      <c r="AG296" s="6"/>
      <c r="AH296" s="7">
        <v>1</v>
      </c>
      <c r="AI296" s="4"/>
      <c r="AJ296" s="4">
        <f>=ROUNDDOWN({0},0)</f>
      </c>
      <c r="AK296" s="5"/>
      <c r="AL296" s="2" t="s">
        <v>132</v>
      </c>
      <c r="AM296" s="4"/>
      <c r="AN296" s="4"/>
      <c r="AO296" s="7"/>
      <c r="AP296" s="4">
        <v>54</v>
      </c>
      <c r="AQ296" s="8">
        <v>4766.17</v>
      </c>
      <c r="AR296" s="4">
        <v>7</v>
      </c>
      <c r="AS296" s="8">
        <v>960.41</v>
      </c>
      <c r="AT296" s="7">
        <v>6.7143</v>
      </c>
      <c r="AU296" s="7">
        <v>3.9626</v>
      </c>
      <c r="AV296" s="4">
        <v>54</v>
      </c>
      <c r="AW296" s="8">
        <v>4766.17</v>
      </c>
      <c r="AX296" s="4">
        <v>7</v>
      </c>
      <c r="AY296" s="8">
        <v>960.41</v>
      </c>
      <c r="AZ296" s="7">
        <v>6.7143</v>
      </c>
      <c r="BA296" s="7">
        <v>3.9626</v>
      </c>
      <c r="BB296" s="7">
        <v>1</v>
      </c>
      <c r="BC296" s="4">
        <v>54</v>
      </c>
      <c r="BD296" s="8">
        <v>4766.17</v>
      </c>
      <c r="BE296" s="4">
        <v>7</v>
      </c>
      <c r="BF296" s="8">
        <v>960.41</v>
      </c>
      <c r="BG296" s="7">
        <v>6.7143</v>
      </c>
      <c r="BH296" s="7">
        <v>3.9626</v>
      </c>
      <c r="BI296" s="7">
        <v>1</v>
      </c>
      <c r="BJ296" s="4">
        <v>54</v>
      </c>
      <c r="BK296" s="8">
        <v>4766.17</v>
      </c>
      <c r="BL296" s="2" t="s">
        <v>18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132</v>
      </c>
      <c r="BV296" s="2" t="s">
        <v>132</v>
      </c>
      <c r="BW296" s="2" t="s">
        <v>132</v>
      </c>
      <c r="BX296" s="2" t="s">
        <v>132</v>
      </c>
      <c r="BY296" s="2" t="s">
        <v>132</v>
      </c>
      <c r="BZ296" s="2" t="s">
        <v>132</v>
      </c>
      <c r="CA296" s="4"/>
      <c r="CB296" s="8"/>
      <c r="CC296" s="4"/>
      <c r="CD296" s="8"/>
      <c r="CE296" s="7"/>
      <c r="CF296" s="7"/>
      <c r="CG296" s="2" t="s">
        <v>132</v>
      </c>
      <c r="CH296" s="2" t="s">
        <v>132</v>
      </c>
      <c r="CI296" s="2" t="s">
        <v>132</v>
      </c>
      <c r="CJ296" s="2" t="s">
        <v>132</v>
      </c>
      <c r="CK296" s="2" t="s">
        <v>132</v>
      </c>
      <c r="CL296" s="2" t="s">
        <v>132</v>
      </c>
      <c r="CM296" s="4">
        <v>54</v>
      </c>
      <c r="CN296" s="8">
        <v>4766.17</v>
      </c>
      <c r="CO296" s="4">
        <v>7</v>
      </c>
      <c r="CP296" s="8">
        <v>960.41</v>
      </c>
      <c r="CQ296" s="7">
        <v>6.7143</v>
      </c>
      <c r="CR296" s="7">
        <v>3.9626</v>
      </c>
      <c r="CS296" s="2" t="s">
        <v>140</v>
      </c>
      <c r="CT296" s="2" t="s">
        <v>166</v>
      </c>
      <c r="CU296" s="2" t="s">
        <v>690</v>
      </c>
      <c r="CV296" s="2" t="s">
        <v>1453</v>
      </c>
      <c r="CW296" s="2" t="s">
        <v>142</v>
      </c>
      <c r="CX296" s="2" t="s">
        <v>132</v>
      </c>
      <c r="CY296" s="4"/>
      <c r="CZ296" s="8"/>
      <c r="DA296" s="4"/>
      <c r="DB296" s="8"/>
      <c r="DC296" s="7"/>
      <c r="DD296" s="7"/>
      <c r="DE296" s="2" t="s">
        <v>132</v>
      </c>
      <c r="DF296" s="2" t="s">
        <v>132</v>
      </c>
      <c r="DG296" s="2" t="s">
        <v>132</v>
      </c>
      <c r="DH296" s="2" t="s">
        <v>132</v>
      </c>
      <c r="DI296" s="2" t="s">
        <v>132</v>
      </c>
      <c r="DJ296" s="2" t="s">
        <v>132</v>
      </c>
      <c r="DK296" s="4"/>
      <c r="DL296" s="8"/>
      <c r="DM296" s="4"/>
      <c r="DN296" s="8"/>
      <c r="DO296" s="7"/>
      <c r="DP296" s="7"/>
      <c r="DQ296" s="2" t="s">
        <v>132</v>
      </c>
      <c r="DR296" s="2" t="s">
        <v>132</v>
      </c>
      <c r="DS296" s="2" t="s">
        <v>132</v>
      </c>
      <c r="DT296" s="2" t="s">
        <v>132</v>
      </c>
      <c r="DU296" s="2" t="s">
        <v>132</v>
      </c>
      <c r="DV296" s="2" t="s">
        <v>132</v>
      </c>
      <c r="DW296" s="4"/>
      <c r="DX296" s="8"/>
      <c r="DY296" s="4"/>
      <c r="DZ296" s="8"/>
      <c r="EA296" s="7"/>
      <c r="EB296" s="7"/>
      <c r="EC296" s="2" t="s">
        <v>132</v>
      </c>
      <c r="ED296" s="2" t="s">
        <v>132</v>
      </c>
      <c r="EE296" s="2" t="s">
        <v>132</v>
      </c>
      <c r="EF296" s="2" t="s">
        <v>132</v>
      </c>
      <c r="EG296" s="2" t="s">
        <v>132</v>
      </c>
      <c r="EH296" s="2" t="s">
        <v>132</v>
      </c>
      <c r="EI296" s="4"/>
      <c r="EJ296" s="8"/>
      <c r="EK296" s="4"/>
      <c r="EL296" s="8"/>
      <c r="EM296" s="7"/>
      <c r="EN296" s="7"/>
      <c r="EO296" s="2" t="s">
        <v>132</v>
      </c>
      <c r="EP296" s="2" t="s">
        <v>132</v>
      </c>
      <c r="EQ296" s="2" t="s">
        <v>132</v>
      </c>
      <c r="ER296" s="2" t="s">
        <v>132</v>
      </c>
      <c r="ES296" s="2" t="s">
        <v>132</v>
      </c>
      <c r="ET296" s="2" t="s">
        <v>132</v>
      </c>
      <c r="EU296" s="4"/>
      <c r="EV296" s="8"/>
      <c r="EW296" s="4"/>
      <c r="EX296" s="8"/>
      <c r="EY296" s="7"/>
      <c r="EZ296" s="7"/>
      <c r="FA296" s="2" t="s">
        <v>132</v>
      </c>
      <c r="FB296" s="2" t="s">
        <v>132</v>
      </c>
      <c r="FC296" s="2" t="s">
        <v>132</v>
      </c>
      <c r="FD296" s="2" t="s">
        <v>132</v>
      </c>
      <c r="FE296" s="2" t="s">
        <v>132</v>
      </c>
      <c r="FF296" s="2" t="s">
        <v>132</v>
      </c>
      <c r="FG296" s="4"/>
      <c r="FH296" s="8"/>
      <c r="FI296" s="4"/>
      <c r="FJ296" s="8"/>
      <c r="FK296" s="7"/>
      <c r="FL296" s="7"/>
      <c r="FM296" s="2" t="s">
        <v>132</v>
      </c>
      <c r="FN296" s="2" t="s">
        <v>132</v>
      </c>
      <c r="FO296" s="2" t="s">
        <v>132</v>
      </c>
      <c r="FP296" s="2" t="s">
        <v>132</v>
      </c>
      <c r="FQ296" s="2" t="s">
        <v>132</v>
      </c>
      <c r="FR296" s="2" t="s">
        <v>132</v>
      </c>
      <c r="FS296" s="4"/>
      <c r="FT296" s="8"/>
      <c r="FU296" s="4"/>
      <c r="FV296" s="8"/>
      <c r="FW296" s="7"/>
      <c r="FX296" s="7"/>
      <c r="FY296" s="2" t="s">
        <v>132</v>
      </c>
      <c r="FZ296" s="2" t="s">
        <v>132</v>
      </c>
      <c r="GA296" s="2" t="s">
        <v>132</v>
      </c>
      <c r="GB296" s="2" t="s">
        <v>132</v>
      </c>
      <c r="GC296" s="2" t="s">
        <v>132</v>
      </c>
      <c r="GD296" s="2" t="s">
        <v>132</v>
      </c>
      <c r="GE296" s="4"/>
      <c r="GF296" s="8"/>
      <c r="GG296" s="4"/>
      <c r="GH296" s="8"/>
      <c r="GI296" s="7"/>
      <c r="GJ296" s="7"/>
      <c r="GK296" s="2" t="s">
        <v>132</v>
      </c>
      <c r="GL296" s="2" t="s">
        <v>132</v>
      </c>
      <c r="GM296" s="2" t="s">
        <v>132</v>
      </c>
      <c r="GN296" s="2" t="s">
        <v>132</v>
      </c>
      <c r="GO296" s="2" t="s">
        <v>132</v>
      </c>
      <c r="GP296" s="2" t="s">
        <v>132</v>
      </c>
      <c r="GQ296" s="4"/>
      <c r="GR296" s="8"/>
      <c r="GS296" s="4"/>
      <c r="GT296" s="8"/>
      <c r="GU296" s="7"/>
      <c r="GV296" s="7"/>
      <c r="GW296" s="2" t="s">
        <v>132</v>
      </c>
      <c r="GX296" s="2" t="s">
        <v>132</v>
      </c>
      <c r="GY296" s="2" t="s">
        <v>132</v>
      </c>
      <c r="GZ296" s="2" t="s">
        <v>132</v>
      </c>
      <c r="HA296" s="2" t="s">
        <v>132</v>
      </c>
      <c r="HB296" s="2" t="s">
        <v>132</v>
      </c>
      <c r="HC296" s="4"/>
      <c r="HD296" s="8"/>
      <c r="HE296" s="4"/>
      <c r="HF296" s="8"/>
      <c r="HG296" s="7"/>
      <c r="HH296" s="7"/>
      <c r="HI296" s="2" t="s">
        <v>132</v>
      </c>
      <c r="HJ296" s="2" t="s">
        <v>132</v>
      </c>
      <c r="HK296" s="2" t="s">
        <v>132</v>
      </c>
      <c r="HL296" s="2" t="s">
        <v>132</v>
      </c>
      <c r="HM296" s="2" t="s">
        <v>132</v>
      </c>
      <c r="HN296" s="2" t="s">
        <v>132</v>
      </c>
      <c r="HO296" s="4"/>
      <c r="HP296" s="8"/>
      <c r="HQ296" s="4"/>
      <c r="HR296" s="8"/>
      <c r="HS296" s="7"/>
      <c r="HT296" s="7"/>
      <c r="HU296" s="2" t="s">
        <v>132</v>
      </c>
      <c r="HV296" s="2" t="s">
        <v>132</v>
      </c>
      <c r="HW296" s="2" t="s">
        <v>132</v>
      </c>
      <c r="HX296" s="2" t="s">
        <v>132</v>
      </c>
      <c r="HY296" s="2" t="s">
        <v>132</v>
      </c>
      <c r="HZ296" s="2" t="s">
        <v>132</v>
      </c>
      <c r="IA296" s="4"/>
      <c r="IB296" s="8"/>
      <c r="IC296" s="4"/>
      <c r="ID296" s="8"/>
      <c r="IE296" s="7"/>
      <c r="IF296" s="7"/>
      <c r="IG296" s="2" t="s">
        <v>132</v>
      </c>
      <c r="IH296" s="2" t="s">
        <v>132</v>
      </c>
      <c r="II296" s="2" t="s">
        <v>132</v>
      </c>
      <c r="IJ296" s="2" t="s">
        <v>132</v>
      </c>
      <c r="IK296" s="2" t="s">
        <v>132</v>
      </c>
      <c r="IL296" s="2" t="s">
        <v>132</v>
      </c>
      <c r="IM296" s="4"/>
      <c r="IN296" s="8"/>
      <c r="IO296" s="4"/>
      <c r="IP296" s="8"/>
      <c r="IQ296" s="7"/>
      <c r="IR296" s="7"/>
      <c r="IS296" s="2" t="s">
        <v>132</v>
      </c>
      <c r="IT296" s="2" t="s">
        <v>132</v>
      </c>
      <c r="IU296" s="2" t="s">
        <v>132</v>
      </c>
      <c r="IV296" s="2" t="s">
        <v>132</v>
      </c>
      <c r="IW296" s="2" t="s">
        <v>132</v>
      </c>
      <c r="IX296" s="2" t="s">
        <v>132</v>
      </c>
      <c r="IY296" s="4"/>
      <c r="IZ296" s="8"/>
      <c r="JA296" s="4"/>
      <c r="JB296" s="8"/>
      <c r="JC296" s="7"/>
      <c r="JD296" s="7"/>
      <c r="JE296" s="2" t="s">
        <v>132</v>
      </c>
      <c r="JF296" s="2" t="s">
        <v>132</v>
      </c>
      <c r="JG296" s="2" t="s">
        <v>132</v>
      </c>
      <c r="JH296" s="2" t="s">
        <v>132</v>
      </c>
      <c r="JI296" s="2" t="s">
        <v>132</v>
      </c>
      <c r="JJ296" s="2" t="s">
        <v>132</v>
      </c>
      <c r="JK296" s="4"/>
      <c r="JL296" s="8"/>
      <c r="JM296" s="4"/>
      <c r="JN296" s="8"/>
      <c r="JO296" s="7"/>
      <c r="JP296" s="7"/>
      <c r="JQ296" s="2" t="s">
        <v>140</v>
      </c>
      <c r="JR296" s="2" t="s">
        <v>166</v>
      </c>
      <c r="JS296" s="2" t="s">
        <v>484</v>
      </c>
      <c r="JT296" s="2" t="s">
        <v>379</v>
      </c>
      <c r="JU296" s="2" t="s">
        <v>142</v>
      </c>
      <c r="JV296" s="2" t="s">
        <v>132</v>
      </c>
      <c r="JW296" s="4"/>
      <c r="JX296" s="8"/>
      <c r="JY296" s="4"/>
      <c r="JZ296" s="8"/>
      <c r="KA296" s="7"/>
      <c r="KB296" s="7"/>
      <c r="KC296" s="2" t="s">
        <v>181</v>
      </c>
      <c r="KD296" s="2" t="s">
        <v>166</v>
      </c>
      <c r="KE296" s="2" t="s">
        <v>132</v>
      </c>
      <c r="KF296" s="2" t="s">
        <v>132</v>
      </c>
      <c r="KG296" s="2" t="s">
        <v>142</v>
      </c>
      <c r="KH296" s="2" t="s">
        <v>132</v>
      </c>
      <c r="KI296" s="4"/>
      <c r="KJ296" s="8"/>
      <c r="KK296" s="4"/>
      <c r="KL296" s="8"/>
      <c r="KM296" s="7"/>
      <c r="KN296" s="7"/>
      <c r="KO296" s="2" t="s">
        <v>132</v>
      </c>
      <c r="KP296" s="2" t="s">
        <v>132</v>
      </c>
      <c r="KQ296" s="2" t="s">
        <v>132</v>
      </c>
      <c r="KR296" s="2" t="s">
        <v>132</v>
      </c>
      <c r="KS296" s="2" t="s">
        <v>132</v>
      </c>
      <c r="KT296" s="2" t="s">
        <v>132</v>
      </c>
      <c r="KU296" s="4"/>
      <c r="KV296" s="8"/>
      <c r="KW296" s="4"/>
      <c r="KX296" s="8"/>
      <c r="KY296" s="7"/>
      <c r="KZ296" s="7"/>
      <c r="LA296" s="2" t="s">
        <v>132</v>
      </c>
      <c r="LB296" s="2" t="s">
        <v>132</v>
      </c>
      <c r="LC296" s="2" t="s">
        <v>132</v>
      </c>
      <c r="LD296" s="2" t="s">
        <v>132</v>
      </c>
      <c r="LE296" s="2" t="s">
        <v>132</v>
      </c>
      <c r="LF296" s="2" t="s">
        <v>132</v>
      </c>
      <c r="LG296" s="4"/>
      <c r="LH296" s="8"/>
      <c r="LI296" s="4"/>
      <c r="LJ296" s="8"/>
      <c r="LK296" s="7"/>
      <c r="LL296" s="7"/>
      <c r="LM296" s="2" t="s">
        <v>132</v>
      </c>
      <c r="LN296" s="2" t="s">
        <v>132</v>
      </c>
      <c r="LO296" s="2" t="s">
        <v>132</v>
      </c>
      <c r="LP296" s="2" t="s">
        <v>132</v>
      </c>
      <c r="LQ296" s="2" t="s">
        <v>132</v>
      </c>
      <c r="LR296" s="2" t="s">
        <v>132</v>
      </c>
      <c r="LS296" s="4"/>
      <c r="LT296" s="8"/>
      <c r="LU296" s="4"/>
      <c r="LV296" s="8"/>
      <c r="LW296" s="7"/>
      <c r="LX296" s="7"/>
      <c r="LY296" s="2" t="s">
        <v>132</v>
      </c>
      <c r="LZ296" s="2" t="s">
        <v>132</v>
      </c>
      <c r="MA296" s="2" t="s">
        <v>132</v>
      </c>
      <c r="MB296" s="2" t="s">
        <v>132</v>
      </c>
      <c r="MC296" s="2" t="s">
        <v>132</v>
      </c>
      <c r="MD296" s="2" t="s">
        <v>132</v>
      </c>
      <c r="ME296" s="4"/>
      <c r="MF296" s="8"/>
      <c r="MG296" s="4"/>
      <c r="MH296" s="8"/>
      <c r="MI296" s="7"/>
      <c r="MJ296" s="7"/>
      <c r="MK296" s="2" t="s">
        <v>132</v>
      </c>
      <c r="ML296" s="2" t="s">
        <v>132</v>
      </c>
      <c r="MM296" s="2" t="s">
        <v>132</v>
      </c>
      <c r="MN296" s="2" t="s">
        <v>132</v>
      </c>
      <c r="MO296" s="2" t="s">
        <v>132</v>
      </c>
      <c r="MP296" s="2" t="s">
        <v>132</v>
      </c>
      <c r="MQ296" s="4"/>
      <c r="MR296" s="8"/>
      <c r="MS296" s="4"/>
      <c r="MT296" s="8"/>
      <c r="MU296" s="7"/>
      <c r="MV296" s="7"/>
      <c r="MW296" s="2" t="s">
        <v>132</v>
      </c>
      <c r="MX296" s="2" t="s">
        <v>132</v>
      </c>
      <c r="MY296" s="2" t="s">
        <v>132</v>
      </c>
      <c r="MZ296" s="2" t="s">
        <v>132</v>
      </c>
      <c r="NA296" s="2" t="s">
        <v>132</v>
      </c>
      <c r="NB296" s="2" t="s">
        <v>132</v>
      </c>
      <c r="NC296" s="4"/>
      <c r="ND296" s="8"/>
      <c r="NE296" s="4"/>
      <c r="NF296" s="8"/>
      <c r="NG296" s="7"/>
      <c r="NH296" s="7"/>
      <c r="NI296" s="2" t="s">
        <v>132</v>
      </c>
      <c r="NJ296" s="2" t="s">
        <v>132</v>
      </c>
      <c r="NK296" s="2" t="s">
        <v>132</v>
      </c>
      <c r="NL296" s="2" t="s">
        <v>132</v>
      </c>
      <c r="NM296" s="2" t="s">
        <v>132</v>
      </c>
      <c r="NN296" s="2" t="s">
        <v>132</v>
      </c>
      <c r="NO296" s="4"/>
      <c r="NP296" s="8"/>
      <c r="NQ296" s="4"/>
      <c r="NR296" s="8"/>
      <c r="NS296" s="7"/>
      <c r="NT296" s="7"/>
      <c r="NU296" s="2" t="s">
        <v>132</v>
      </c>
      <c r="NV296" s="2" t="s">
        <v>132</v>
      </c>
      <c r="NW296" s="2" t="s">
        <v>132</v>
      </c>
      <c r="NX296" s="2" t="s">
        <v>132</v>
      </c>
      <c r="NY296" s="2" t="s">
        <v>132</v>
      </c>
      <c r="NZ296" s="2" t="s">
        <v>132</v>
      </c>
      <c r="OA296" s="4"/>
      <c r="OB296" s="8"/>
      <c r="OC296" s="4"/>
      <c r="OD296" s="8"/>
      <c r="OE296" s="7"/>
      <c r="OF296" s="7"/>
      <c r="OG296" s="2" t="s">
        <v>132</v>
      </c>
      <c r="OH296" s="2" t="s">
        <v>132</v>
      </c>
      <c r="OI296" s="2" t="s">
        <v>132</v>
      </c>
      <c r="OJ296" s="2" t="s">
        <v>132</v>
      </c>
      <c r="OK296" s="2" t="s">
        <v>132</v>
      </c>
      <c r="OL296" s="2" t="s">
        <v>132</v>
      </c>
      <c r="OM296" s="4"/>
      <c r="ON296" s="8"/>
      <c r="OO296" s="4"/>
      <c r="OP296" s="8"/>
      <c r="OQ296" s="7"/>
      <c r="OR296" s="7"/>
      <c r="OS296" s="2" t="s">
        <v>132</v>
      </c>
      <c r="OT296" s="2" t="s">
        <v>132</v>
      </c>
      <c r="OU296" s="2" t="s">
        <v>132</v>
      </c>
      <c r="OV296" s="2" t="s">
        <v>132</v>
      </c>
      <c r="OW296" s="2" t="s">
        <v>132</v>
      </c>
      <c r="OX296" s="2" t="s">
        <v>132</v>
      </c>
      <c r="OY296" s="4"/>
      <c r="OZ296" s="8"/>
      <c r="PA296" s="4"/>
      <c r="PB296" s="8"/>
      <c r="PC296" s="7"/>
      <c r="PD296" s="7"/>
      <c r="PE296" s="2" t="s">
        <v>132</v>
      </c>
      <c r="PF296" s="2" t="s">
        <v>132</v>
      </c>
      <c r="PG296" s="2" t="s">
        <v>132</v>
      </c>
      <c r="PH296" s="2" t="s">
        <v>132</v>
      </c>
      <c r="PI296" s="2" t="s">
        <v>132</v>
      </c>
      <c r="PJ296" s="2" t="s">
        <v>132</v>
      </c>
      <c r="PK296" s="4"/>
      <c r="PL296" s="8"/>
      <c r="PM296" s="4"/>
      <c r="PN296" s="8"/>
      <c r="PO296" s="7"/>
      <c r="PP296" s="7"/>
      <c r="PQ296" s="2" t="s">
        <v>132</v>
      </c>
      <c r="PR296" s="2" t="s">
        <v>132</v>
      </c>
      <c r="PS296" s="2" t="s">
        <v>132</v>
      </c>
      <c r="PT296" s="2" t="s">
        <v>132</v>
      </c>
      <c r="PU296" s="2" t="s">
        <v>132</v>
      </c>
      <c r="PV296" s="2" t="s">
        <v>132</v>
      </c>
      <c r="PW296" s="4"/>
      <c r="PX296" s="8"/>
      <c r="PY296" s="4"/>
      <c r="PZ296" s="8"/>
      <c r="QA296" s="7"/>
      <c r="QB296" s="7"/>
      <c r="QC296" s="2" t="s">
        <v>132</v>
      </c>
      <c r="QD296" s="2" t="s">
        <v>132</v>
      </c>
      <c r="QE296" s="2" t="s">
        <v>132</v>
      </c>
      <c r="QF296" s="2" t="s">
        <v>132</v>
      </c>
      <c r="QG296" s="2" t="s">
        <v>132</v>
      </c>
      <c r="QH296" s="2" t="s">
        <v>132</v>
      </c>
      <c r="QI296" s="4"/>
      <c r="QJ296" s="8"/>
      <c r="QK296" s="4"/>
      <c r="QL296" s="8"/>
      <c r="QM296" s="7"/>
      <c r="QN296" s="7"/>
      <c r="QO296" s="2" t="s">
        <v>132</v>
      </c>
      <c r="QP296" s="2" t="s">
        <v>132</v>
      </c>
      <c r="QQ296" s="2" t="s">
        <v>132</v>
      </c>
      <c r="QR296" s="2" t="s">
        <v>132</v>
      </c>
      <c r="QS296" s="2" t="s">
        <v>132</v>
      </c>
      <c r="QT296" s="2" t="s">
        <v>132</v>
      </c>
      <c r="QU296" s="4"/>
      <c r="QV296" s="8"/>
      <c r="QW296" s="4"/>
      <c r="QX296" s="8"/>
      <c r="QY296" s="7"/>
      <c r="QZ296" s="7"/>
      <c r="RA296" s="2" t="s">
        <v>132</v>
      </c>
      <c r="RB296" s="2" t="s">
        <v>132</v>
      </c>
      <c r="RC296" s="2" t="s">
        <v>132</v>
      </c>
      <c r="RD296" s="2" t="s">
        <v>132</v>
      </c>
      <c r="RE296" s="2" t="s">
        <v>132</v>
      </c>
      <c r="RF296" s="2" t="s">
        <v>132</v>
      </c>
      <c r="RG296" s="4"/>
      <c r="RH296" s="8"/>
      <c r="RI296" s="4"/>
      <c r="RJ296" s="8"/>
      <c r="RK296" s="7"/>
      <c r="RL296" s="7"/>
      <c r="RM296" s="2" t="s">
        <v>132</v>
      </c>
      <c r="RN296" s="2" t="s">
        <v>132</v>
      </c>
      <c r="RO296" s="2" t="s">
        <v>132</v>
      </c>
      <c r="RP296" s="2" t="s">
        <v>132</v>
      </c>
      <c r="RQ296" s="2" t="s">
        <v>132</v>
      </c>
      <c r="RR296" s="2" t="s">
        <v>132</v>
      </c>
    </row>
    <row r="297">
      <c r="A297" s="2" t="s">
        <v>3403</v>
      </c>
      <c r="B297" s="2" t="s">
        <v>121</v>
      </c>
      <c r="C297" s="2" t="s">
        <v>3339</v>
      </c>
      <c r="D297" s="2" t="s">
        <v>1104</v>
      </c>
      <c r="E297" s="2" t="s">
        <v>1105</v>
      </c>
      <c r="F297" s="2" t="s">
        <v>3404</v>
      </c>
      <c r="G297" s="2" t="s">
        <v>3404</v>
      </c>
      <c r="H297" s="2" t="s">
        <v>3404</v>
      </c>
      <c r="I297" s="2" t="s">
        <v>3405</v>
      </c>
      <c r="J297" s="2" t="s">
        <v>127</v>
      </c>
      <c r="K297" s="2" t="s">
        <v>3055</v>
      </c>
      <c r="L297" s="3">
        <v>32.38</v>
      </c>
      <c r="M297" s="3">
        <v>34</v>
      </c>
      <c r="N297" s="3">
        <v>67.99</v>
      </c>
      <c r="O297" s="2" t="s">
        <v>129</v>
      </c>
      <c r="P297" s="2" t="s">
        <v>348</v>
      </c>
      <c r="Q297" s="2" t="s">
        <v>131</v>
      </c>
      <c r="R297" s="2" t="s">
        <v>132</v>
      </c>
      <c r="S297" s="2" t="s">
        <v>132</v>
      </c>
      <c r="T297" s="2" t="s">
        <v>132</v>
      </c>
      <c r="U297" s="2" t="s">
        <v>134</v>
      </c>
      <c r="V297" s="2" t="s">
        <v>1069</v>
      </c>
      <c r="W297" s="2" t="s">
        <v>441</v>
      </c>
      <c r="X297" s="2" t="s">
        <v>136</v>
      </c>
      <c r="Y297" s="2" t="s">
        <v>2559</v>
      </c>
      <c r="Z297" s="4">
        <v>249</v>
      </c>
      <c r="AA297" s="4">
        <f>=ROUNDDOWN(24.9,0)</f>
      </c>
      <c r="AB297" s="5">
        <v>10</v>
      </c>
      <c r="AC297" s="2" t="s">
        <v>1192</v>
      </c>
      <c r="AD297" s="4">
        <v>120</v>
      </c>
      <c r="AE297" s="4">
        <v>120</v>
      </c>
      <c r="AF297" s="6">
        <v>63</v>
      </c>
      <c r="AG297" s="6"/>
      <c r="AH297" s="7">
        <v>0.757</v>
      </c>
      <c r="AI297" s="4"/>
      <c r="AJ297" s="4">
        <f>=ROUNDDOWN({0},0)</f>
      </c>
      <c r="AK297" s="5"/>
      <c r="AL297" s="2" t="s">
        <v>132</v>
      </c>
      <c r="AM297" s="4"/>
      <c r="AN297" s="4"/>
      <c r="AO297" s="7"/>
      <c r="AP297" s="4">
        <v>114</v>
      </c>
      <c r="AQ297" s="8">
        <v>4622.87</v>
      </c>
      <c r="AR297" s="4"/>
      <c r="AS297" s="8"/>
      <c r="AT297" s="7"/>
      <c r="AU297" s="7"/>
      <c r="AV297" s="4">
        <v>114</v>
      </c>
      <c r="AW297" s="8">
        <v>4622.87</v>
      </c>
      <c r="AX297" s="4"/>
      <c r="AY297" s="8"/>
      <c r="AZ297" s="7"/>
      <c r="BA297" s="7"/>
      <c r="BB297" s="7">
        <v>1</v>
      </c>
      <c r="BC297" s="4">
        <v>114</v>
      </c>
      <c r="BD297" s="8">
        <v>4622.87</v>
      </c>
      <c r="BE297" s="4"/>
      <c r="BF297" s="8"/>
      <c r="BG297" s="7"/>
      <c r="BH297" s="7"/>
      <c r="BI297" s="7">
        <v>1</v>
      </c>
      <c r="BJ297" s="4">
        <v>114</v>
      </c>
      <c r="BK297" s="8">
        <v>4622.87</v>
      </c>
      <c r="BL297" s="2" t="s">
        <v>3406</v>
      </c>
      <c r="BM297" s="7">
        <v>1</v>
      </c>
      <c r="BN297" s="7">
        <v>1</v>
      </c>
      <c r="BO297" s="4">
        <v>1</v>
      </c>
      <c r="BP297" s="8">
        <v>37.24</v>
      </c>
      <c r="BQ297" s="4"/>
      <c r="BR297" s="8"/>
      <c r="BS297" s="7"/>
      <c r="BT297" s="7"/>
      <c r="BU297" s="2" t="s">
        <v>140</v>
      </c>
      <c r="BV297" s="2" t="s">
        <v>129</v>
      </c>
      <c r="BW297" s="2" t="s">
        <v>132</v>
      </c>
      <c r="BX297" s="2" t="s">
        <v>2908</v>
      </c>
      <c r="BY297" s="2" t="s">
        <v>142</v>
      </c>
      <c r="BZ297" s="2" t="s">
        <v>132</v>
      </c>
      <c r="CA297" s="4">
        <v>1</v>
      </c>
      <c r="CB297" s="8">
        <v>33.99</v>
      </c>
      <c r="CC297" s="4"/>
      <c r="CD297" s="8"/>
      <c r="CE297" s="7"/>
      <c r="CF297" s="7"/>
      <c r="CG297" s="2" t="s">
        <v>140</v>
      </c>
      <c r="CH297" s="2" t="s">
        <v>129</v>
      </c>
      <c r="CI297" s="2" t="s">
        <v>592</v>
      </c>
      <c r="CJ297" s="2" t="s">
        <v>264</v>
      </c>
      <c r="CK297" s="2" t="s">
        <v>142</v>
      </c>
      <c r="CL297" s="2" t="s">
        <v>132</v>
      </c>
      <c r="CM297" s="4">
        <v>23</v>
      </c>
      <c r="CN297" s="8">
        <v>798.51</v>
      </c>
      <c r="CO297" s="4"/>
      <c r="CP297" s="8"/>
      <c r="CQ297" s="7"/>
      <c r="CR297" s="7"/>
      <c r="CS297" s="2" t="s">
        <v>140</v>
      </c>
      <c r="CT297" s="2" t="s">
        <v>129</v>
      </c>
      <c r="CU297" s="2" t="s">
        <v>2559</v>
      </c>
      <c r="CV297" s="2" t="s">
        <v>3407</v>
      </c>
      <c r="CW297" s="2" t="s">
        <v>142</v>
      </c>
      <c r="CX297" s="2" t="s">
        <v>132</v>
      </c>
      <c r="CY297" s="4">
        <v>78</v>
      </c>
      <c r="CZ297" s="8">
        <v>3275.22</v>
      </c>
      <c r="DA297" s="4"/>
      <c r="DB297" s="8"/>
      <c r="DC297" s="7"/>
      <c r="DD297" s="7"/>
      <c r="DE297" s="2" t="s">
        <v>140</v>
      </c>
      <c r="DF297" s="2" t="s">
        <v>129</v>
      </c>
      <c r="DG297" s="2" t="s">
        <v>255</v>
      </c>
      <c r="DH297" s="2" t="s">
        <v>1285</v>
      </c>
      <c r="DI297" s="2" t="s">
        <v>142</v>
      </c>
      <c r="DJ297" s="2" t="s">
        <v>132</v>
      </c>
      <c r="DK297" s="4"/>
      <c r="DL297" s="8"/>
      <c r="DM297" s="4"/>
      <c r="DN297" s="8"/>
      <c r="DO297" s="7"/>
      <c r="DP297" s="7"/>
      <c r="DQ297" s="2" t="s">
        <v>140</v>
      </c>
      <c r="DR297" s="2" t="s">
        <v>129</v>
      </c>
      <c r="DS297" s="2" t="s">
        <v>216</v>
      </c>
      <c r="DT297" s="2" t="s">
        <v>2104</v>
      </c>
      <c r="DU297" s="2" t="s">
        <v>142</v>
      </c>
      <c r="DV297" s="2" t="s">
        <v>132</v>
      </c>
      <c r="DW297" s="4">
        <v>2</v>
      </c>
      <c r="DX297" s="8">
        <v>74.8</v>
      </c>
      <c r="DY297" s="4"/>
      <c r="DZ297" s="8"/>
      <c r="EA297" s="7"/>
      <c r="EB297" s="7"/>
      <c r="EC297" s="2" t="s">
        <v>140</v>
      </c>
      <c r="ED297" s="2" t="s">
        <v>129</v>
      </c>
      <c r="EE297" s="2" t="s">
        <v>1285</v>
      </c>
      <c r="EF297" s="2" t="s">
        <v>2683</v>
      </c>
      <c r="EG297" s="2" t="s">
        <v>142</v>
      </c>
      <c r="EH297" s="2" t="s">
        <v>132</v>
      </c>
      <c r="EI297" s="4">
        <v>9</v>
      </c>
      <c r="EJ297" s="8">
        <v>403.11</v>
      </c>
      <c r="EK297" s="4"/>
      <c r="EL297" s="8"/>
      <c r="EM297" s="7"/>
      <c r="EN297" s="7"/>
      <c r="EO297" s="2" t="s">
        <v>140</v>
      </c>
      <c r="EP297" s="2" t="s">
        <v>129</v>
      </c>
      <c r="EQ297" s="2" t="s">
        <v>375</v>
      </c>
      <c r="ER297" s="2" t="s">
        <v>158</v>
      </c>
      <c r="ES297" s="2" t="s">
        <v>142</v>
      </c>
      <c r="ET297" s="2" t="s">
        <v>132</v>
      </c>
      <c r="EU297" s="4"/>
      <c r="EV297" s="8"/>
      <c r="EW297" s="4"/>
      <c r="EX297" s="8"/>
      <c r="EY297" s="7"/>
      <c r="EZ297" s="7"/>
      <c r="FA297" s="2" t="s">
        <v>140</v>
      </c>
      <c r="FB297" s="2" t="s">
        <v>129</v>
      </c>
      <c r="FC297" s="2" t="s">
        <v>502</v>
      </c>
      <c r="FD297" s="2" t="s">
        <v>132</v>
      </c>
      <c r="FE297" s="2" t="s">
        <v>142</v>
      </c>
      <c r="FF297" s="2" t="s">
        <v>132</v>
      </c>
      <c r="FG297" s="4"/>
      <c r="FH297" s="8"/>
      <c r="FI297" s="4"/>
      <c r="FJ297" s="8"/>
      <c r="FK297" s="7"/>
      <c r="FL297" s="7"/>
      <c r="FM297" s="2" t="s">
        <v>140</v>
      </c>
      <c r="FN297" s="2" t="s">
        <v>129</v>
      </c>
      <c r="FO297" s="2" t="s">
        <v>156</v>
      </c>
      <c r="FP297" s="2" t="s">
        <v>132</v>
      </c>
      <c r="FQ297" s="2" t="s">
        <v>142</v>
      </c>
      <c r="FR297" s="2" t="s">
        <v>132</v>
      </c>
      <c r="FS297" s="4"/>
      <c r="FT297" s="8"/>
      <c r="FU297" s="4"/>
      <c r="FV297" s="8"/>
      <c r="FW297" s="7"/>
      <c r="FX297" s="7"/>
      <c r="FY297" s="2" t="s">
        <v>178</v>
      </c>
      <c r="FZ297" s="2" t="s">
        <v>129</v>
      </c>
      <c r="GA297" s="2" t="s">
        <v>132</v>
      </c>
      <c r="GB297" s="2" t="s">
        <v>132</v>
      </c>
      <c r="GC297" s="2" t="s">
        <v>142</v>
      </c>
      <c r="GD297" s="2" t="s">
        <v>132</v>
      </c>
      <c r="GE297" s="4"/>
      <c r="GF297" s="8"/>
      <c r="GG297" s="4"/>
      <c r="GH297" s="8"/>
      <c r="GI297" s="7"/>
      <c r="GJ297" s="7"/>
      <c r="GK297" s="2" t="s">
        <v>427</v>
      </c>
      <c r="GL297" s="2" t="s">
        <v>129</v>
      </c>
      <c r="GM297" s="2" t="s">
        <v>132</v>
      </c>
      <c r="GN297" s="2" t="s">
        <v>132</v>
      </c>
      <c r="GO297" s="2" t="s">
        <v>142</v>
      </c>
      <c r="GP297" s="2" t="s">
        <v>132</v>
      </c>
      <c r="GQ297" s="4"/>
      <c r="GR297" s="8"/>
      <c r="GS297" s="4"/>
      <c r="GT297" s="8"/>
      <c r="GU297" s="7"/>
      <c r="GV297" s="7"/>
      <c r="GW297" s="2" t="s">
        <v>178</v>
      </c>
      <c r="GX297" s="2" t="s">
        <v>129</v>
      </c>
      <c r="GY297" s="2" t="s">
        <v>132</v>
      </c>
      <c r="GZ297" s="2" t="s">
        <v>132</v>
      </c>
      <c r="HA297" s="2" t="s">
        <v>142</v>
      </c>
      <c r="HB297" s="2" t="s">
        <v>132</v>
      </c>
      <c r="HC297" s="4"/>
      <c r="HD297" s="8"/>
      <c r="HE297" s="4"/>
      <c r="HF297" s="8"/>
      <c r="HG297" s="7"/>
      <c r="HH297" s="7"/>
      <c r="HI297" s="2" t="s">
        <v>159</v>
      </c>
      <c r="HJ297" s="2" t="s">
        <v>129</v>
      </c>
      <c r="HK297" s="2" t="s">
        <v>132</v>
      </c>
      <c r="HL297" s="2" t="s">
        <v>132</v>
      </c>
      <c r="HM297" s="2" t="s">
        <v>142</v>
      </c>
      <c r="HN297" s="2" t="s">
        <v>132</v>
      </c>
      <c r="HO297" s="4"/>
      <c r="HP297" s="8"/>
      <c r="HQ297" s="4"/>
      <c r="HR297" s="8"/>
      <c r="HS297" s="7"/>
      <c r="HT297" s="7"/>
      <c r="HU297" s="2" t="s">
        <v>165</v>
      </c>
      <c r="HV297" s="2" t="s">
        <v>129</v>
      </c>
      <c r="HW297" s="2" t="s">
        <v>132</v>
      </c>
      <c r="HX297" s="2" t="s">
        <v>132</v>
      </c>
      <c r="HY297" s="2" t="s">
        <v>142</v>
      </c>
      <c r="HZ297" s="2" t="s">
        <v>132</v>
      </c>
      <c r="IA297" s="4"/>
      <c r="IB297" s="8"/>
      <c r="IC297" s="4"/>
      <c r="ID297" s="8"/>
      <c r="IE297" s="7"/>
      <c r="IF297" s="7"/>
      <c r="IG297" s="2" t="s">
        <v>140</v>
      </c>
      <c r="IH297" s="2" t="s">
        <v>166</v>
      </c>
      <c r="II297" s="2" t="s">
        <v>2687</v>
      </c>
      <c r="IJ297" s="2" t="s">
        <v>132</v>
      </c>
      <c r="IK297" s="2" t="s">
        <v>142</v>
      </c>
      <c r="IL297" s="2" t="s">
        <v>132</v>
      </c>
      <c r="IM297" s="4"/>
      <c r="IN297" s="8"/>
      <c r="IO297" s="4"/>
      <c r="IP297" s="8"/>
      <c r="IQ297" s="7"/>
      <c r="IR297" s="7"/>
      <c r="IS297" s="2" t="s">
        <v>140</v>
      </c>
      <c r="IT297" s="2" t="s">
        <v>129</v>
      </c>
      <c r="IU297" s="2" t="s">
        <v>1601</v>
      </c>
      <c r="IV297" s="2" t="s">
        <v>3200</v>
      </c>
      <c r="IW297" s="2" t="s">
        <v>142</v>
      </c>
      <c r="IX297" s="2" t="s">
        <v>132</v>
      </c>
      <c r="IY297" s="4"/>
      <c r="IZ297" s="8"/>
      <c r="JA297" s="4"/>
      <c r="JB297" s="8"/>
      <c r="JC297" s="7"/>
      <c r="JD297" s="7"/>
      <c r="JE297" s="2" t="s">
        <v>159</v>
      </c>
      <c r="JF297" s="2" t="s">
        <v>129</v>
      </c>
      <c r="JG297" s="2" t="s">
        <v>132</v>
      </c>
      <c r="JH297" s="2" t="s">
        <v>132</v>
      </c>
      <c r="JI297" s="2" t="s">
        <v>142</v>
      </c>
      <c r="JJ297" s="2" t="s">
        <v>132</v>
      </c>
      <c r="JK297" s="4"/>
      <c r="JL297" s="8"/>
      <c r="JM297" s="4"/>
      <c r="JN297" s="8"/>
      <c r="JO297" s="7"/>
      <c r="JP297" s="7"/>
      <c r="JQ297" s="2" t="s">
        <v>140</v>
      </c>
      <c r="JR297" s="2" t="s">
        <v>129</v>
      </c>
      <c r="JS297" s="2" t="s">
        <v>1061</v>
      </c>
      <c r="JT297" s="2" t="s">
        <v>132</v>
      </c>
      <c r="JU297" s="2" t="s">
        <v>142</v>
      </c>
      <c r="JV297" s="2" t="s">
        <v>132</v>
      </c>
      <c r="JW297" s="4"/>
      <c r="JX297" s="8"/>
      <c r="JY297" s="4"/>
      <c r="JZ297" s="8"/>
      <c r="KA297" s="7"/>
      <c r="KB297" s="7"/>
      <c r="KC297" s="2" t="s">
        <v>140</v>
      </c>
      <c r="KD297" s="2" t="s">
        <v>129</v>
      </c>
      <c r="KE297" s="2" t="s">
        <v>2559</v>
      </c>
      <c r="KF297" s="2" t="s">
        <v>132</v>
      </c>
      <c r="KG297" s="2" t="s">
        <v>142</v>
      </c>
      <c r="KH297" s="2" t="s">
        <v>132</v>
      </c>
      <c r="KI297" s="4"/>
      <c r="KJ297" s="8"/>
      <c r="KK297" s="4"/>
      <c r="KL297" s="8"/>
      <c r="KM297" s="7"/>
      <c r="KN297" s="7"/>
      <c r="KO297" s="2" t="s">
        <v>178</v>
      </c>
      <c r="KP297" s="2" t="s">
        <v>129</v>
      </c>
      <c r="KQ297" s="2" t="s">
        <v>132</v>
      </c>
      <c r="KR297" s="2" t="s">
        <v>132</v>
      </c>
      <c r="KS297" s="2" t="s">
        <v>142</v>
      </c>
      <c r="KT297" s="2" t="s">
        <v>132</v>
      </c>
      <c r="KU297" s="4"/>
      <c r="KV297" s="8"/>
      <c r="KW297" s="4"/>
      <c r="KX297" s="8"/>
      <c r="KY297" s="7"/>
      <c r="KZ297" s="7"/>
      <c r="LA297" s="2" t="s">
        <v>159</v>
      </c>
      <c r="LB297" s="2" t="s">
        <v>129</v>
      </c>
      <c r="LC297" s="2" t="s">
        <v>132</v>
      </c>
      <c r="LD297" s="2" t="s">
        <v>132</v>
      </c>
      <c r="LE297" s="2" t="s">
        <v>142</v>
      </c>
      <c r="LF297" s="2" t="s">
        <v>132</v>
      </c>
      <c r="LG297" s="4"/>
      <c r="LH297" s="8"/>
      <c r="LI297" s="4"/>
      <c r="LJ297" s="8"/>
      <c r="LK297" s="7"/>
      <c r="LL297" s="7"/>
      <c r="LM297" s="2" t="s">
        <v>178</v>
      </c>
      <c r="LN297" s="2" t="s">
        <v>129</v>
      </c>
      <c r="LO297" s="2" t="s">
        <v>132</v>
      </c>
      <c r="LP297" s="2" t="s">
        <v>132</v>
      </c>
      <c r="LQ297" s="2" t="s">
        <v>142</v>
      </c>
      <c r="LR297" s="2" t="s">
        <v>132</v>
      </c>
      <c r="LS297" s="4"/>
      <c r="LT297" s="8"/>
      <c r="LU297" s="4"/>
      <c r="LV297" s="8"/>
      <c r="LW297" s="7"/>
      <c r="LX297" s="7"/>
      <c r="LY297" s="2" t="s">
        <v>178</v>
      </c>
      <c r="LZ297" s="2" t="s">
        <v>166</v>
      </c>
      <c r="MA297" s="2" t="s">
        <v>132</v>
      </c>
      <c r="MB297" s="2" t="s">
        <v>132</v>
      </c>
      <c r="MC297" s="2" t="s">
        <v>142</v>
      </c>
      <c r="MD297" s="2" t="s">
        <v>132</v>
      </c>
      <c r="ME297" s="4"/>
      <c r="MF297" s="8"/>
      <c r="MG297" s="4"/>
      <c r="MH297" s="8"/>
      <c r="MI297" s="7"/>
      <c r="MJ297" s="7"/>
      <c r="MK297" s="2" t="s">
        <v>159</v>
      </c>
      <c r="ML297" s="2" t="s">
        <v>129</v>
      </c>
      <c r="MM297" s="2" t="s">
        <v>132</v>
      </c>
      <c r="MN297" s="2" t="s">
        <v>132</v>
      </c>
      <c r="MO297" s="2" t="s">
        <v>142</v>
      </c>
      <c r="MP297" s="2" t="s">
        <v>132</v>
      </c>
      <c r="MQ297" s="4"/>
      <c r="MR297" s="8"/>
      <c r="MS297" s="4"/>
      <c r="MT297" s="8"/>
      <c r="MU297" s="7"/>
      <c r="MV297" s="7"/>
      <c r="MW297" s="2" t="s">
        <v>140</v>
      </c>
      <c r="MX297" s="2" t="s">
        <v>129</v>
      </c>
      <c r="MY297" s="2" t="s">
        <v>501</v>
      </c>
      <c r="MZ297" s="2" t="s">
        <v>132</v>
      </c>
      <c r="NA297" s="2" t="s">
        <v>142</v>
      </c>
      <c r="NB297" s="2" t="s">
        <v>132</v>
      </c>
      <c r="NC297" s="4"/>
      <c r="ND297" s="8"/>
      <c r="NE297" s="4"/>
      <c r="NF297" s="8"/>
      <c r="NG297" s="7"/>
      <c r="NH297" s="7"/>
      <c r="NI297" s="2" t="s">
        <v>132</v>
      </c>
      <c r="NJ297" s="2" t="s">
        <v>132</v>
      </c>
      <c r="NK297" s="2" t="s">
        <v>132</v>
      </c>
      <c r="NL297" s="2" t="s">
        <v>132</v>
      </c>
      <c r="NM297" s="2" t="s">
        <v>132</v>
      </c>
      <c r="NN297" s="2" t="s">
        <v>132</v>
      </c>
      <c r="NO297" s="4"/>
      <c r="NP297" s="8"/>
      <c r="NQ297" s="4"/>
      <c r="NR297" s="8"/>
      <c r="NS297" s="7"/>
      <c r="NT297" s="7"/>
      <c r="NU297" s="2" t="s">
        <v>178</v>
      </c>
      <c r="NV297" s="2" t="s">
        <v>129</v>
      </c>
      <c r="NW297" s="2" t="s">
        <v>132</v>
      </c>
      <c r="NX297" s="2" t="s">
        <v>132</v>
      </c>
      <c r="NY297" s="2" t="s">
        <v>142</v>
      </c>
      <c r="NZ297" s="2" t="s">
        <v>132</v>
      </c>
      <c r="OA297" s="4"/>
      <c r="OB297" s="8"/>
      <c r="OC297" s="4"/>
      <c r="OD297" s="8"/>
      <c r="OE297" s="7"/>
      <c r="OF297" s="7"/>
      <c r="OG297" s="2" t="s">
        <v>178</v>
      </c>
      <c r="OH297" s="2" t="s">
        <v>129</v>
      </c>
      <c r="OI297" s="2" t="s">
        <v>132</v>
      </c>
      <c r="OJ297" s="2" t="s">
        <v>132</v>
      </c>
      <c r="OK297" s="2" t="s">
        <v>142</v>
      </c>
      <c r="OL297" s="2" t="s">
        <v>132</v>
      </c>
      <c r="OM297" s="4"/>
      <c r="ON297" s="8"/>
      <c r="OO297" s="4"/>
      <c r="OP297" s="8"/>
      <c r="OQ297" s="7"/>
      <c r="OR297" s="7"/>
      <c r="OS297" s="2" t="s">
        <v>132</v>
      </c>
      <c r="OT297" s="2" t="s">
        <v>132</v>
      </c>
      <c r="OU297" s="2" t="s">
        <v>132</v>
      </c>
      <c r="OV297" s="2" t="s">
        <v>132</v>
      </c>
      <c r="OW297" s="2" t="s">
        <v>132</v>
      </c>
      <c r="OX297" s="2" t="s">
        <v>132</v>
      </c>
      <c r="OY297" s="4"/>
      <c r="OZ297" s="8"/>
      <c r="PA297" s="4"/>
      <c r="PB297" s="8"/>
      <c r="PC297" s="7"/>
      <c r="PD297" s="7"/>
      <c r="PE297" s="2" t="s">
        <v>178</v>
      </c>
      <c r="PF297" s="2" t="s">
        <v>129</v>
      </c>
      <c r="PG297" s="2" t="s">
        <v>132</v>
      </c>
      <c r="PH297" s="2" t="s">
        <v>132</v>
      </c>
      <c r="PI297" s="2" t="s">
        <v>142</v>
      </c>
      <c r="PJ297" s="2" t="s">
        <v>132</v>
      </c>
      <c r="PK297" s="4"/>
      <c r="PL297" s="8"/>
      <c r="PM297" s="4"/>
      <c r="PN297" s="8"/>
      <c r="PO297" s="7"/>
      <c r="PP297" s="7"/>
      <c r="PQ297" s="2" t="s">
        <v>132</v>
      </c>
      <c r="PR297" s="2" t="s">
        <v>132</v>
      </c>
      <c r="PS297" s="2" t="s">
        <v>132</v>
      </c>
      <c r="PT297" s="2" t="s">
        <v>132</v>
      </c>
      <c r="PU297" s="2" t="s">
        <v>132</v>
      </c>
      <c r="PV297" s="2" t="s">
        <v>132</v>
      </c>
      <c r="PW297" s="4"/>
      <c r="PX297" s="8"/>
      <c r="PY297" s="4"/>
      <c r="PZ297" s="8"/>
      <c r="QA297" s="7"/>
      <c r="QB297" s="7"/>
      <c r="QC297" s="2" t="s">
        <v>140</v>
      </c>
      <c r="QD297" s="2" t="s">
        <v>129</v>
      </c>
      <c r="QE297" s="2" t="s">
        <v>276</v>
      </c>
      <c r="QF297" s="2" t="s">
        <v>132</v>
      </c>
      <c r="QG297" s="2" t="s">
        <v>142</v>
      </c>
      <c r="QH297" s="2" t="s">
        <v>132</v>
      </c>
      <c r="QI297" s="4"/>
      <c r="QJ297" s="8"/>
      <c r="QK297" s="4"/>
      <c r="QL297" s="8"/>
      <c r="QM297" s="7"/>
      <c r="QN297" s="7"/>
      <c r="QO297" s="2" t="s">
        <v>178</v>
      </c>
      <c r="QP297" s="2" t="s">
        <v>129</v>
      </c>
      <c r="QQ297" s="2" t="s">
        <v>132</v>
      </c>
      <c r="QR297" s="2" t="s">
        <v>132</v>
      </c>
      <c r="QS297" s="2" t="s">
        <v>142</v>
      </c>
      <c r="QT297" s="2" t="s">
        <v>132</v>
      </c>
      <c r="QU297" s="4"/>
      <c r="QV297" s="8"/>
      <c r="QW297" s="4"/>
      <c r="QX297" s="8"/>
      <c r="QY297" s="7"/>
      <c r="QZ297" s="7"/>
      <c r="RA297" s="2" t="s">
        <v>132</v>
      </c>
      <c r="RB297" s="2" t="s">
        <v>132</v>
      </c>
      <c r="RC297" s="2" t="s">
        <v>132</v>
      </c>
      <c r="RD297" s="2" t="s">
        <v>132</v>
      </c>
      <c r="RE297" s="2" t="s">
        <v>132</v>
      </c>
      <c r="RF297" s="2" t="s">
        <v>132</v>
      </c>
      <c r="RG297" s="4"/>
      <c r="RH297" s="8"/>
      <c r="RI297" s="4"/>
      <c r="RJ297" s="8"/>
      <c r="RK297" s="7"/>
      <c r="RL297" s="7"/>
      <c r="RM297" s="2" t="s">
        <v>181</v>
      </c>
      <c r="RN297" s="2" t="s">
        <v>129</v>
      </c>
      <c r="RO297" s="2" t="s">
        <v>132</v>
      </c>
      <c r="RP297" s="2" t="s">
        <v>132</v>
      </c>
      <c r="RQ297" s="2" t="s">
        <v>142</v>
      </c>
      <c r="RR297" s="2" t="s">
        <v>132</v>
      </c>
    </row>
    <row r="298">
      <c r="A298" s="2" t="s">
        <v>3408</v>
      </c>
      <c r="B298" s="2" t="s">
        <v>121</v>
      </c>
      <c r="C298" s="2" t="s">
        <v>3339</v>
      </c>
      <c r="D298" s="2" t="s">
        <v>1104</v>
      </c>
      <c r="E298" s="2" t="s">
        <v>1105</v>
      </c>
      <c r="F298" s="2" t="s">
        <v>3409</v>
      </c>
      <c r="G298" s="2" t="s">
        <v>3409</v>
      </c>
      <c r="H298" s="2" t="s">
        <v>3409</v>
      </c>
      <c r="I298" s="2" t="s">
        <v>3410</v>
      </c>
      <c r="J298" s="2" t="s">
        <v>127</v>
      </c>
      <c r="K298" s="2" t="s">
        <v>3045</v>
      </c>
      <c r="L298" s="3">
        <v>72.85</v>
      </c>
      <c r="M298" s="3">
        <v>76.49</v>
      </c>
      <c r="N298" s="3">
        <v>152.99</v>
      </c>
      <c r="O298" s="2" t="s">
        <v>129</v>
      </c>
      <c r="P298" s="2" t="s">
        <v>640</v>
      </c>
      <c r="Q298" s="2" t="s">
        <v>131</v>
      </c>
      <c r="R298" s="2" t="s">
        <v>132</v>
      </c>
      <c r="S298" s="2" t="s">
        <v>3411</v>
      </c>
      <c r="T298" s="2" t="s">
        <v>132</v>
      </c>
      <c r="U298" s="2" t="s">
        <v>134</v>
      </c>
      <c r="V298" s="2" t="s">
        <v>815</v>
      </c>
      <c r="W298" s="2" t="s">
        <v>247</v>
      </c>
      <c r="X298" s="2" t="s">
        <v>3412</v>
      </c>
      <c r="Y298" s="2" t="s">
        <v>1876</v>
      </c>
      <c r="Z298" s="4">
        <v>78</v>
      </c>
      <c r="AA298" s="4">
        <f>=ROUNDDOWN(39,0)</f>
      </c>
      <c r="AB298" s="5">
        <v>2</v>
      </c>
      <c r="AC298" s="2" t="s">
        <v>132</v>
      </c>
      <c r="AD298" s="4"/>
      <c r="AE298" s="4"/>
      <c r="AF298" s="6">
        <v>63</v>
      </c>
      <c r="AG298" s="6"/>
      <c r="AH298" s="7">
        <v>0.9962</v>
      </c>
      <c r="AI298" s="4"/>
      <c r="AJ298" s="4">
        <f>=ROUNDDOWN({0},0)</f>
      </c>
      <c r="AK298" s="5"/>
      <c r="AL298" s="2" t="s">
        <v>132</v>
      </c>
      <c r="AM298" s="4"/>
      <c r="AN298" s="4"/>
      <c r="AO298" s="7"/>
      <c r="AP298" s="4">
        <v>38</v>
      </c>
      <c r="AQ298" s="8">
        <v>3353.35</v>
      </c>
      <c r="AR298" s="4"/>
      <c r="AS298" s="8"/>
      <c r="AT298" s="7"/>
      <c r="AU298" s="7"/>
      <c r="AV298" s="4">
        <v>38</v>
      </c>
      <c r="AW298" s="8">
        <v>3353.35</v>
      </c>
      <c r="AX298" s="4"/>
      <c r="AY298" s="8"/>
      <c r="AZ298" s="7"/>
      <c r="BA298" s="7"/>
      <c r="BB298" s="7">
        <v>1</v>
      </c>
      <c r="BC298" s="4">
        <v>38</v>
      </c>
      <c r="BD298" s="8">
        <v>3353.35</v>
      </c>
      <c r="BE298" s="4"/>
      <c r="BF298" s="8"/>
      <c r="BG298" s="7"/>
      <c r="BH298" s="7"/>
      <c r="BI298" s="7">
        <v>1</v>
      </c>
      <c r="BJ298" s="4">
        <v>38</v>
      </c>
      <c r="BK298" s="8">
        <v>3353.35</v>
      </c>
      <c r="BL298" s="2" t="s">
        <v>3413</v>
      </c>
      <c r="BM298" s="7">
        <v>1</v>
      </c>
      <c r="BN298" s="7">
        <v>1</v>
      </c>
      <c r="BO298" s="4">
        <v>3</v>
      </c>
      <c r="BP298" s="8">
        <v>251.34</v>
      </c>
      <c r="BQ298" s="4"/>
      <c r="BR298" s="8"/>
      <c r="BS298" s="7"/>
      <c r="BT298" s="7"/>
      <c r="BU298" s="2" t="s">
        <v>140</v>
      </c>
      <c r="BV298" s="2" t="s">
        <v>129</v>
      </c>
      <c r="BW298" s="2" t="s">
        <v>132</v>
      </c>
      <c r="BX298" s="2" t="s">
        <v>2374</v>
      </c>
      <c r="BY298" s="2" t="s">
        <v>142</v>
      </c>
      <c r="BZ298" s="2" t="s">
        <v>132</v>
      </c>
      <c r="CA298" s="4">
        <v>2</v>
      </c>
      <c r="CB298" s="8">
        <v>153</v>
      </c>
      <c r="CC298" s="4"/>
      <c r="CD298" s="8"/>
      <c r="CE298" s="7"/>
      <c r="CF298" s="7"/>
      <c r="CG298" s="2" t="s">
        <v>140</v>
      </c>
      <c r="CH298" s="2" t="s">
        <v>129</v>
      </c>
      <c r="CI298" s="2" t="s">
        <v>212</v>
      </c>
      <c r="CJ298" s="2" t="s">
        <v>1890</v>
      </c>
      <c r="CK298" s="2" t="s">
        <v>142</v>
      </c>
      <c r="CL298" s="2" t="s">
        <v>132</v>
      </c>
      <c r="CM298" s="4">
        <v>14</v>
      </c>
      <c r="CN298" s="8">
        <v>1160.21</v>
      </c>
      <c r="CO298" s="4"/>
      <c r="CP298" s="8"/>
      <c r="CQ298" s="7"/>
      <c r="CR298" s="7"/>
      <c r="CS298" s="2" t="s">
        <v>140</v>
      </c>
      <c r="CT298" s="2" t="s">
        <v>129</v>
      </c>
      <c r="CU298" s="2" t="s">
        <v>1876</v>
      </c>
      <c r="CV298" s="2" t="s">
        <v>3414</v>
      </c>
      <c r="CW298" s="2" t="s">
        <v>142</v>
      </c>
      <c r="CX298" s="2" t="s">
        <v>132</v>
      </c>
      <c r="CY298" s="4">
        <v>10</v>
      </c>
      <c r="CZ298" s="8">
        <v>945</v>
      </c>
      <c r="DA298" s="4"/>
      <c r="DB298" s="8"/>
      <c r="DC298" s="7"/>
      <c r="DD298" s="7"/>
      <c r="DE298" s="2" t="s">
        <v>140</v>
      </c>
      <c r="DF298" s="2" t="s">
        <v>129</v>
      </c>
      <c r="DG298" s="2" t="s">
        <v>255</v>
      </c>
      <c r="DH298" s="2" t="s">
        <v>2377</v>
      </c>
      <c r="DI298" s="2" t="s">
        <v>142</v>
      </c>
      <c r="DJ298" s="2" t="s">
        <v>132</v>
      </c>
      <c r="DK298" s="4">
        <v>1</v>
      </c>
      <c r="DL298" s="8">
        <v>100.79</v>
      </c>
      <c r="DM298" s="4"/>
      <c r="DN298" s="8"/>
      <c r="DO298" s="7"/>
      <c r="DP298" s="7"/>
      <c r="DQ298" s="2" t="s">
        <v>140</v>
      </c>
      <c r="DR298" s="2" t="s">
        <v>129</v>
      </c>
      <c r="DS298" s="2" t="s">
        <v>1043</v>
      </c>
      <c r="DT298" s="2" t="s">
        <v>1583</v>
      </c>
      <c r="DU298" s="2" t="s">
        <v>142</v>
      </c>
      <c r="DV298" s="2" t="s">
        <v>132</v>
      </c>
      <c r="DW298" s="4">
        <v>3</v>
      </c>
      <c r="DX298" s="8">
        <v>297</v>
      </c>
      <c r="DY298" s="4"/>
      <c r="DZ298" s="8"/>
      <c r="EA298" s="7"/>
      <c r="EB298" s="7"/>
      <c r="EC298" s="2" t="s">
        <v>140</v>
      </c>
      <c r="ED298" s="2" t="s">
        <v>129</v>
      </c>
      <c r="EE298" s="2" t="s">
        <v>3415</v>
      </c>
      <c r="EF298" s="2" t="s">
        <v>382</v>
      </c>
      <c r="EG298" s="2" t="s">
        <v>142</v>
      </c>
      <c r="EH298" s="2" t="s">
        <v>132</v>
      </c>
      <c r="EI298" s="4">
        <v>1</v>
      </c>
      <c r="EJ298" s="8">
        <v>100.79</v>
      </c>
      <c r="EK298" s="4"/>
      <c r="EL298" s="8"/>
      <c r="EM298" s="7"/>
      <c r="EN298" s="7"/>
      <c r="EO298" s="2" t="s">
        <v>140</v>
      </c>
      <c r="EP298" s="2" t="s">
        <v>129</v>
      </c>
      <c r="EQ298" s="2" t="s">
        <v>375</v>
      </c>
      <c r="ER298" s="2" t="s">
        <v>158</v>
      </c>
      <c r="ES298" s="2" t="s">
        <v>142</v>
      </c>
      <c r="ET298" s="2" t="s">
        <v>132</v>
      </c>
      <c r="EU298" s="4"/>
      <c r="EV298" s="8"/>
      <c r="EW298" s="4"/>
      <c r="EX298" s="8"/>
      <c r="EY298" s="7"/>
      <c r="EZ298" s="7"/>
      <c r="FA298" s="2" t="s">
        <v>140</v>
      </c>
      <c r="FB298" s="2" t="s">
        <v>129</v>
      </c>
      <c r="FC298" s="2" t="s">
        <v>1058</v>
      </c>
      <c r="FD298" s="2" t="s">
        <v>956</v>
      </c>
      <c r="FE298" s="2" t="s">
        <v>142</v>
      </c>
      <c r="FF298" s="2" t="s">
        <v>132</v>
      </c>
      <c r="FG298" s="4"/>
      <c r="FH298" s="8"/>
      <c r="FI298" s="4"/>
      <c r="FJ298" s="8"/>
      <c r="FK298" s="7"/>
      <c r="FL298" s="7"/>
      <c r="FM298" s="2" t="s">
        <v>140</v>
      </c>
      <c r="FN298" s="2" t="s">
        <v>129</v>
      </c>
      <c r="FO298" s="2" t="s">
        <v>156</v>
      </c>
      <c r="FP298" s="2" t="s">
        <v>132</v>
      </c>
      <c r="FQ298" s="2" t="s">
        <v>142</v>
      </c>
      <c r="FR298" s="2" t="s">
        <v>132</v>
      </c>
      <c r="FS298" s="4"/>
      <c r="FT298" s="8"/>
      <c r="FU298" s="4"/>
      <c r="FV298" s="8"/>
      <c r="FW298" s="7"/>
      <c r="FX298" s="7"/>
      <c r="FY298" s="2" t="s">
        <v>178</v>
      </c>
      <c r="FZ298" s="2" t="s">
        <v>129</v>
      </c>
      <c r="GA298" s="2" t="s">
        <v>132</v>
      </c>
      <c r="GB298" s="2" t="s">
        <v>132</v>
      </c>
      <c r="GC298" s="2" t="s">
        <v>142</v>
      </c>
      <c r="GD298" s="2" t="s">
        <v>132</v>
      </c>
      <c r="GE298" s="4"/>
      <c r="GF298" s="8"/>
      <c r="GG298" s="4"/>
      <c r="GH298" s="8"/>
      <c r="GI298" s="7"/>
      <c r="GJ298" s="7"/>
      <c r="GK298" s="2" t="s">
        <v>159</v>
      </c>
      <c r="GL298" s="2" t="s">
        <v>129</v>
      </c>
      <c r="GM298" s="2" t="s">
        <v>3260</v>
      </c>
      <c r="GN298" s="2" t="s">
        <v>132</v>
      </c>
      <c r="GO298" s="2" t="s">
        <v>142</v>
      </c>
      <c r="GP298" s="2" t="s">
        <v>132</v>
      </c>
      <c r="GQ298" s="4">
        <v>2</v>
      </c>
      <c r="GR298" s="8">
        <v>180</v>
      </c>
      <c r="GS298" s="4"/>
      <c r="GT298" s="8"/>
      <c r="GU298" s="7"/>
      <c r="GV298" s="7"/>
      <c r="GW298" s="2" t="s">
        <v>140</v>
      </c>
      <c r="GX298" s="2" t="s">
        <v>129</v>
      </c>
      <c r="GY298" s="2" t="s">
        <v>1056</v>
      </c>
      <c r="GZ298" s="2" t="s">
        <v>764</v>
      </c>
      <c r="HA298" s="2" t="s">
        <v>142</v>
      </c>
      <c r="HB298" s="2" t="s">
        <v>132</v>
      </c>
      <c r="HC298" s="4"/>
      <c r="HD298" s="8"/>
      <c r="HE298" s="4"/>
      <c r="HF298" s="8"/>
      <c r="HG298" s="7"/>
      <c r="HH298" s="7"/>
      <c r="HI298" s="2" t="s">
        <v>159</v>
      </c>
      <c r="HJ298" s="2" t="s">
        <v>129</v>
      </c>
      <c r="HK298" s="2" t="s">
        <v>132</v>
      </c>
      <c r="HL298" s="2" t="s">
        <v>132</v>
      </c>
      <c r="HM298" s="2" t="s">
        <v>142</v>
      </c>
      <c r="HN298" s="2" t="s">
        <v>132</v>
      </c>
      <c r="HO298" s="4">
        <v>2</v>
      </c>
      <c r="HP298" s="8">
        <v>165.22</v>
      </c>
      <c r="HQ298" s="4"/>
      <c r="HR298" s="8"/>
      <c r="HS298" s="7"/>
      <c r="HT298" s="7"/>
      <c r="HU298" s="2" t="s">
        <v>140</v>
      </c>
      <c r="HV298" s="2" t="s">
        <v>129</v>
      </c>
      <c r="HW298" s="2" t="s">
        <v>2685</v>
      </c>
      <c r="HX298" s="2" t="s">
        <v>1083</v>
      </c>
      <c r="HY298" s="2" t="s">
        <v>142</v>
      </c>
      <c r="HZ298" s="2" t="s">
        <v>132</v>
      </c>
      <c r="IA298" s="4"/>
      <c r="IB298" s="8"/>
      <c r="IC298" s="4"/>
      <c r="ID298" s="8"/>
      <c r="IE298" s="7"/>
      <c r="IF298" s="7"/>
      <c r="IG298" s="2" t="s">
        <v>140</v>
      </c>
      <c r="IH298" s="2" t="s">
        <v>166</v>
      </c>
      <c r="II298" s="2" t="s">
        <v>3416</v>
      </c>
      <c r="IJ298" s="2" t="s">
        <v>132</v>
      </c>
      <c r="IK298" s="2" t="s">
        <v>142</v>
      </c>
      <c r="IL298" s="2" t="s">
        <v>132</v>
      </c>
      <c r="IM298" s="4"/>
      <c r="IN298" s="8"/>
      <c r="IO298" s="4"/>
      <c r="IP298" s="8"/>
      <c r="IQ298" s="7"/>
      <c r="IR298" s="7"/>
      <c r="IS298" s="2" t="s">
        <v>140</v>
      </c>
      <c r="IT298" s="2" t="s">
        <v>129</v>
      </c>
      <c r="IU298" s="2" t="s">
        <v>1894</v>
      </c>
      <c r="IV298" s="2" t="s">
        <v>132</v>
      </c>
      <c r="IW298" s="2" t="s">
        <v>142</v>
      </c>
      <c r="IX298" s="2" t="s">
        <v>132</v>
      </c>
      <c r="IY298" s="4"/>
      <c r="IZ298" s="8"/>
      <c r="JA298" s="4"/>
      <c r="JB298" s="8"/>
      <c r="JC298" s="7"/>
      <c r="JD298" s="7"/>
      <c r="JE298" s="2" t="s">
        <v>159</v>
      </c>
      <c r="JF298" s="2" t="s">
        <v>129</v>
      </c>
      <c r="JG298" s="2" t="s">
        <v>132</v>
      </c>
      <c r="JH298" s="2" t="s">
        <v>132</v>
      </c>
      <c r="JI298" s="2" t="s">
        <v>142</v>
      </c>
      <c r="JJ298" s="2" t="s">
        <v>132</v>
      </c>
      <c r="JK298" s="4"/>
      <c r="JL298" s="8"/>
      <c r="JM298" s="4"/>
      <c r="JN298" s="8"/>
      <c r="JO298" s="7"/>
      <c r="JP298" s="7"/>
      <c r="JQ298" s="2" t="s">
        <v>140</v>
      </c>
      <c r="JR298" s="2" t="s">
        <v>129</v>
      </c>
      <c r="JS298" s="2" t="s">
        <v>1061</v>
      </c>
      <c r="JT298" s="2" t="s">
        <v>132</v>
      </c>
      <c r="JU298" s="2" t="s">
        <v>142</v>
      </c>
      <c r="JV298" s="2" t="s">
        <v>132</v>
      </c>
      <c r="JW298" s="4"/>
      <c r="JX298" s="8"/>
      <c r="JY298" s="4"/>
      <c r="JZ298" s="8"/>
      <c r="KA298" s="7"/>
      <c r="KB298" s="7"/>
      <c r="KC298" s="2" t="s">
        <v>140</v>
      </c>
      <c r="KD298" s="2" t="s">
        <v>129</v>
      </c>
      <c r="KE298" s="2" t="s">
        <v>1876</v>
      </c>
      <c r="KF298" s="2" t="s">
        <v>132</v>
      </c>
      <c r="KG298" s="2" t="s">
        <v>142</v>
      </c>
      <c r="KH298" s="2" t="s">
        <v>132</v>
      </c>
      <c r="KI298" s="4"/>
      <c r="KJ298" s="8"/>
      <c r="KK298" s="4"/>
      <c r="KL298" s="8"/>
      <c r="KM298" s="7"/>
      <c r="KN298" s="7"/>
      <c r="KO298" s="2" t="s">
        <v>178</v>
      </c>
      <c r="KP298" s="2" t="s">
        <v>129</v>
      </c>
      <c r="KQ298" s="2" t="s">
        <v>132</v>
      </c>
      <c r="KR298" s="2" t="s">
        <v>132</v>
      </c>
      <c r="KS298" s="2" t="s">
        <v>142</v>
      </c>
      <c r="KT298" s="2" t="s">
        <v>132</v>
      </c>
      <c r="KU298" s="4"/>
      <c r="KV298" s="8"/>
      <c r="KW298" s="4"/>
      <c r="KX298" s="8"/>
      <c r="KY298" s="7"/>
      <c r="KZ298" s="7"/>
      <c r="LA298" s="2" t="s">
        <v>159</v>
      </c>
      <c r="LB298" s="2" t="s">
        <v>129</v>
      </c>
      <c r="LC298" s="2" t="s">
        <v>132</v>
      </c>
      <c r="LD298" s="2" t="s">
        <v>132</v>
      </c>
      <c r="LE298" s="2" t="s">
        <v>142</v>
      </c>
      <c r="LF298" s="2" t="s">
        <v>132</v>
      </c>
      <c r="LG298" s="4"/>
      <c r="LH298" s="8"/>
      <c r="LI298" s="4"/>
      <c r="LJ298" s="8"/>
      <c r="LK298" s="7"/>
      <c r="LL298" s="7"/>
      <c r="LM298" s="2" t="s">
        <v>178</v>
      </c>
      <c r="LN298" s="2" t="s">
        <v>129</v>
      </c>
      <c r="LO298" s="2" t="s">
        <v>132</v>
      </c>
      <c r="LP298" s="2" t="s">
        <v>132</v>
      </c>
      <c r="LQ298" s="2" t="s">
        <v>142</v>
      </c>
      <c r="LR298" s="2" t="s">
        <v>132</v>
      </c>
      <c r="LS298" s="4"/>
      <c r="LT298" s="8"/>
      <c r="LU298" s="4"/>
      <c r="LV298" s="8"/>
      <c r="LW298" s="7"/>
      <c r="LX298" s="7"/>
      <c r="LY298" s="2" t="s">
        <v>178</v>
      </c>
      <c r="LZ298" s="2" t="s">
        <v>166</v>
      </c>
      <c r="MA298" s="2" t="s">
        <v>132</v>
      </c>
      <c r="MB298" s="2" t="s">
        <v>132</v>
      </c>
      <c r="MC298" s="2" t="s">
        <v>142</v>
      </c>
      <c r="MD298" s="2" t="s">
        <v>132</v>
      </c>
      <c r="ME298" s="4"/>
      <c r="MF298" s="8"/>
      <c r="MG298" s="4"/>
      <c r="MH298" s="8"/>
      <c r="MI298" s="7"/>
      <c r="MJ298" s="7"/>
      <c r="MK298" s="2" t="s">
        <v>159</v>
      </c>
      <c r="ML298" s="2" t="s">
        <v>129</v>
      </c>
      <c r="MM298" s="2" t="s">
        <v>132</v>
      </c>
      <c r="MN298" s="2" t="s">
        <v>132</v>
      </c>
      <c r="MO298" s="2" t="s">
        <v>142</v>
      </c>
      <c r="MP298" s="2" t="s">
        <v>132</v>
      </c>
      <c r="MQ298" s="4"/>
      <c r="MR298" s="8"/>
      <c r="MS298" s="4"/>
      <c r="MT298" s="8"/>
      <c r="MU298" s="7"/>
      <c r="MV298" s="7"/>
      <c r="MW298" s="2" t="s">
        <v>140</v>
      </c>
      <c r="MX298" s="2" t="s">
        <v>129</v>
      </c>
      <c r="MY298" s="2" t="s">
        <v>179</v>
      </c>
      <c r="MZ298" s="2" t="s">
        <v>132</v>
      </c>
      <c r="NA298" s="2" t="s">
        <v>142</v>
      </c>
      <c r="NB298" s="2" t="s">
        <v>132</v>
      </c>
      <c r="NC298" s="4"/>
      <c r="ND298" s="8"/>
      <c r="NE298" s="4"/>
      <c r="NF298" s="8"/>
      <c r="NG298" s="7"/>
      <c r="NH298" s="7"/>
      <c r="NI298" s="2" t="s">
        <v>132</v>
      </c>
      <c r="NJ298" s="2" t="s">
        <v>132</v>
      </c>
      <c r="NK298" s="2" t="s">
        <v>132</v>
      </c>
      <c r="NL298" s="2" t="s">
        <v>132</v>
      </c>
      <c r="NM298" s="2" t="s">
        <v>132</v>
      </c>
      <c r="NN298" s="2" t="s">
        <v>132</v>
      </c>
      <c r="NO298" s="4"/>
      <c r="NP298" s="8"/>
      <c r="NQ298" s="4"/>
      <c r="NR298" s="8"/>
      <c r="NS298" s="7"/>
      <c r="NT298" s="7"/>
      <c r="NU298" s="2" t="s">
        <v>178</v>
      </c>
      <c r="NV298" s="2" t="s">
        <v>129</v>
      </c>
      <c r="NW298" s="2" t="s">
        <v>132</v>
      </c>
      <c r="NX298" s="2" t="s">
        <v>132</v>
      </c>
      <c r="NY298" s="2" t="s">
        <v>142</v>
      </c>
      <c r="NZ298" s="2" t="s">
        <v>132</v>
      </c>
      <c r="OA298" s="4"/>
      <c r="OB298" s="8"/>
      <c r="OC298" s="4"/>
      <c r="OD298" s="8"/>
      <c r="OE298" s="7"/>
      <c r="OF298" s="7"/>
      <c r="OG298" s="2" t="s">
        <v>178</v>
      </c>
      <c r="OH298" s="2" t="s">
        <v>129</v>
      </c>
      <c r="OI298" s="2" t="s">
        <v>132</v>
      </c>
      <c r="OJ298" s="2" t="s">
        <v>132</v>
      </c>
      <c r="OK298" s="2" t="s">
        <v>142</v>
      </c>
      <c r="OL298" s="2" t="s">
        <v>132</v>
      </c>
      <c r="OM298" s="4"/>
      <c r="ON298" s="8"/>
      <c r="OO298" s="4"/>
      <c r="OP298" s="8"/>
      <c r="OQ298" s="7"/>
      <c r="OR298" s="7"/>
      <c r="OS298" s="2" t="s">
        <v>132</v>
      </c>
      <c r="OT298" s="2" t="s">
        <v>132</v>
      </c>
      <c r="OU298" s="2" t="s">
        <v>132</v>
      </c>
      <c r="OV298" s="2" t="s">
        <v>132</v>
      </c>
      <c r="OW298" s="2" t="s">
        <v>132</v>
      </c>
      <c r="OX298" s="2" t="s">
        <v>132</v>
      </c>
      <c r="OY298" s="4"/>
      <c r="OZ298" s="8"/>
      <c r="PA298" s="4"/>
      <c r="PB298" s="8"/>
      <c r="PC298" s="7"/>
      <c r="PD298" s="7"/>
      <c r="PE298" s="2" t="s">
        <v>178</v>
      </c>
      <c r="PF298" s="2" t="s">
        <v>129</v>
      </c>
      <c r="PG298" s="2" t="s">
        <v>132</v>
      </c>
      <c r="PH298" s="2" t="s">
        <v>132</v>
      </c>
      <c r="PI298" s="2" t="s">
        <v>142</v>
      </c>
      <c r="PJ298" s="2" t="s">
        <v>132</v>
      </c>
      <c r="PK298" s="4"/>
      <c r="PL298" s="8"/>
      <c r="PM298" s="4"/>
      <c r="PN298" s="8"/>
      <c r="PO298" s="7"/>
      <c r="PP298" s="7"/>
      <c r="PQ298" s="2" t="s">
        <v>132</v>
      </c>
      <c r="PR298" s="2" t="s">
        <v>132</v>
      </c>
      <c r="PS298" s="2" t="s">
        <v>132</v>
      </c>
      <c r="PT298" s="2" t="s">
        <v>132</v>
      </c>
      <c r="PU298" s="2" t="s">
        <v>132</v>
      </c>
      <c r="PV298" s="2" t="s">
        <v>132</v>
      </c>
      <c r="PW298" s="4"/>
      <c r="PX298" s="8"/>
      <c r="PY298" s="4"/>
      <c r="PZ298" s="8"/>
      <c r="QA298" s="7"/>
      <c r="QB298" s="7"/>
      <c r="QC298" s="2" t="s">
        <v>140</v>
      </c>
      <c r="QD298" s="2" t="s">
        <v>129</v>
      </c>
      <c r="QE298" s="2" t="s">
        <v>276</v>
      </c>
      <c r="QF298" s="2" t="s">
        <v>2312</v>
      </c>
      <c r="QG298" s="2" t="s">
        <v>142</v>
      </c>
      <c r="QH298" s="2" t="s">
        <v>132</v>
      </c>
      <c r="QI298" s="4"/>
      <c r="QJ298" s="8"/>
      <c r="QK298" s="4"/>
      <c r="QL298" s="8"/>
      <c r="QM298" s="7"/>
      <c r="QN298" s="7"/>
      <c r="QO298" s="2" t="s">
        <v>178</v>
      </c>
      <c r="QP298" s="2" t="s">
        <v>129</v>
      </c>
      <c r="QQ298" s="2" t="s">
        <v>132</v>
      </c>
      <c r="QR298" s="2" t="s">
        <v>132</v>
      </c>
      <c r="QS298" s="2" t="s">
        <v>142</v>
      </c>
      <c r="QT298" s="2" t="s">
        <v>132</v>
      </c>
      <c r="QU298" s="4"/>
      <c r="QV298" s="8"/>
      <c r="QW298" s="4"/>
      <c r="QX298" s="8"/>
      <c r="QY298" s="7"/>
      <c r="QZ298" s="7"/>
      <c r="RA298" s="2" t="s">
        <v>132</v>
      </c>
      <c r="RB298" s="2" t="s">
        <v>132</v>
      </c>
      <c r="RC298" s="2" t="s">
        <v>132</v>
      </c>
      <c r="RD298" s="2" t="s">
        <v>132</v>
      </c>
      <c r="RE298" s="2" t="s">
        <v>132</v>
      </c>
      <c r="RF298" s="2" t="s">
        <v>132</v>
      </c>
      <c r="RG298" s="4"/>
      <c r="RH298" s="8"/>
      <c r="RI298" s="4"/>
      <c r="RJ298" s="8"/>
      <c r="RK298" s="7"/>
      <c r="RL298" s="7"/>
      <c r="RM298" s="2" t="s">
        <v>178</v>
      </c>
      <c r="RN298" s="2" t="s">
        <v>129</v>
      </c>
      <c r="RO298" s="2" t="s">
        <v>132</v>
      </c>
      <c r="RP298" s="2" t="s">
        <v>132</v>
      </c>
      <c r="RQ298" s="2" t="s">
        <v>142</v>
      </c>
      <c r="RR298" s="2" t="s">
        <v>183</v>
      </c>
    </row>
    <row r="299">
      <c r="A299" s="2" t="s">
        <v>3417</v>
      </c>
      <c r="B299" s="2" t="s">
        <v>121</v>
      </c>
      <c r="C299" s="2" t="s">
        <v>3339</v>
      </c>
      <c r="D299" s="2" t="s">
        <v>1104</v>
      </c>
      <c r="E299" s="2" t="s">
        <v>1105</v>
      </c>
      <c r="F299" s="2" t="s">
        <v>3418</v>
      </c>
      <c r="G299" s="2" t="s">
        <v>132</v>
      </c>
      <c r="H299" s="2" t="s">
        <v>132</v>
      </c>
      <c r="I299" s="2" t="s">
        <v>3419</v>
      </c>
      <c r="J299" s="2" t="s">
        <v>127</v>
      </c>
      <c r="K299" s="2" t="s">
        <v>313</v>
      </c>
      <c r="L299" s="3">
        <v>24</v>
      </c>
      <c r="M299" s="3">
        <v>25.2</v>
      </c>
      <c r="N299" s="3">
        <v>59.99</v>
      </c>
      <c r="O299" s="2" t="s">
        <v>421</v>
      </c>
      <c r="P299" s="2" t="s">
        <v>422</v>
      </c>
      <c r="Q299" s="2" t="s">
        <v>131</v>
      </c>
      <c r="R299" s="2" t="s">
        <v>132</v>
      </c>
      <c r="S299" s="2" t="s">
        <v>3420</v>
      </c>
      <c r="T299" s="2" t="s">
        <v>132</v>
      </c>
      <c r="U299" s="2" t="s">
        <v>468</v>
      </c>
      <c r="V299" s="2" t="s">
        <v>815</v>
      </c>
      <c r="W299" s="2" t="s">
        <v>247</v>
      </c>
      <c r="X299" s="2" t="s">
        <v>132</v>
      </c>
      <c r="Y299" s="2" t="s">
        <v>926</v>
      </c>
      <c r="Z299" s="4"/>
      <c r="AA299" s="4">
        <f>=ROUNDDOWN({0},0)</f>
      </c>
      <c r="AB299" s="5">
        <v>2.8</v>
      </c>
      <c r="AC299" s="2" t="s">
        <v>132</v>
      </c>
      <c r="AD299" s="4"/>
      <c r="AE299" s="4"/>
      <c r="AF299" s="6">
        <v>63</v>
      </c>
      <c r="AG299" s="6"/>
      <c r="AH299" s="7">
        <v>0.789</v>
      </c>
      <c r="AI299" s="4"/>
      <c r="AJ299" s="4">
        <f>=ROUNDDOWN({0},0)</f>
      </c>
      <c r="AK299" s="5"/>
      <c r="AL299" s="2" t="s">
        <v>132</v>
      </c>
      <c r="AM299" s="4"/>
      <c r="AN299" s="4"/>
      <c r="AO299" s="7"/>
      <c r="AP299" s="4">
        <v>54</v>
      </c>
      <c r="AQ299" s="8">
        <v>1208.31</v>
      </c>
      <c r="AR299" s="4">
        <v>171</v>
      </c>
      <c r="AS299" s="8">
        <v>4137.84</v>
      </c>
      <c r="AT299" s="7">
        <v>-0.6842</v>
      </c>
      <c r="AU299" s="7">
        <v>-0.708</v>
      </c>
      <c r="AV299" s="4">
        <v>54</v>
      </c>
      <c r="AW299" s="8">
        <v>1208.31</v>
      </c>
      <c r="AX299" s="4">
        <v>171</v>
      </c>
      <c r="AY299" s="8">
        <v>4137.84</v>
      </c>
      <c r="AZ299" s="7">
        <v>-0.6842</v>
      </c>
      <c r="BA299" s="7">
        <v>-0.708</v>
      </c>
      <c r="BB299" s="7">
        <v>1</v>
      </c>
      <c r="BC299" s="4">
        <v>54</v>
      </c>
      <c r="BD299" s="8">
        <v>1208.31</v>
      </c>
      <c r="BE299" s="4">
        <v>171</v>
      </c>
      <c r="BF299" s="8">
        <v>4137.84</v>
      </c>
      <c r="BG299" s="7">
        <v>-0.6842</v>
      </c>
      <c r="BH299" s="7">
        <v>-0.708</v>
      </c>
      <c r="BI299" s="7">
        <v>1</v>
      </c>
      <c r="BJ299" s="4">
        <v>54</v>
      </c>
      <c r="BK299" s="8">
        <v>1208.31</v>
      </c>
      <c r="BL299" s="2" t="s">
        <v>3421</v>
      </c>
      <c r="BM299" s="7">
        <v>1</v>
      </c>
      <c r="BN299" s="7">
        <v>1</v>
      </c>
      <c r="BO299" s="4"/>
      <c r="BP299" s="8"/>
      <c r="BQ299" s="4">
        <v>5</v>
      </c>
      <c r="BR299" s="8">
        <v>114.4</v>
      </c>
      <c r="BS299" s="7">
        <v>-1</v>
      </c>
      <c r="BT299" s="7">
        <v>-1</v>
      </c>
      <c r="BU299" s="2" t="s">
        <v>558</v>
      </c>
      <c r="BV299" s="2" t="s">
        <v>166</v>
      </c>
      <c r="BW299" s="2" t="s">
        <v>132</v>
      </c>
      <c r="BX299" s="2" t="s">
        <v>1977</v>
      </c>
      <c r="BY299" s="2" t="s">
        <v>142</v>
      </c>
      <c r="BZ299" s="2" t="s">
        <v>132</v>
      </c>
      <c r="CA299" s="4">
        <v>2</v>
      </c>
      <c r="CB299" s="8">
        <v>22.72</v>
      </c>
      <c r="CC299" s="4">
        <v>9</v>
      </c>
      <c r="CD299" s="8">
        <v>158.75</v>
      </c>
      <c r="CE299" s="7">
        <v>-0.7778</v>
      </c>
      <c r="CF299" s="7">
        <v>-0.8569</v>
      </c>
      <c r="CG299" s="2" t="s">
        <v>140</v>
      </c>
      <c r="CH299" s="2" t="s">
        <v>166</v>
      </c>
      <c r="CI299" s="2" t="s">
        <v>931</v>
      </c>
      <c r="CJ299" s="2" t="s">
        <v>3422</v>
      </c>
      <c r="CK299" s="2" t="s">
        <v>183</v>
      </c>
      <c r="CL299" s="2" t="s">
        <v>132</v>
      </c>
      <c r="CM299" s="4">
        <v>9</v>
      </c>
      <c r="CN299" s="8">
        <v>239.4</v>
      </c>
      <c r="CO299" s="4">
        <v>61</v>
      </c>
      <c r="CP299" s="8">
        <v>1571.32</v>
      </c>
      <c r="CQ299" s="7">
        <v>-0.8525</v>
      </c>
      <c r="CR299" s="7">
        <v>-0.8476</v>
      </c>
      <c r="CS299" s="2" t="s">
        <v>140</v>
      </c>
      <c r="CT299" s="2" t="s">
        <v>166</v>
      </c>
      <c r="CU299" s="2" t="s">
        <v>931</v>
      </c>
      <c r="CV299" s="2" t="s">
        <v>1928</v>
      </c>
      <c r="CW299" s="2" t="s">
        <v>142</v>
      </c>
      <c r="CX299" s="2" t="s">
        <v>132</v>
      </c>
      <c r="CY299" s="4">
        <v>2</v>
      </c>
      <c r="CZ299" s="8">
        <v>49.78</v>
      </c>
      <c r="DA299" s="4">
        <v>6</v>
      </c>
      <c r="DB299" s="8">
        <v>149.34</v>
      </c>
      <c r="DC299" s="7">
        <v>-0.6667</v>
      </c>
      <c r="DD299" s="7">
        <v>-0.6667</v>
      </c>
      <c r="DE299" s="2" t="s">
        <v>140</v>
      </c>
      <c r="DF299" s="2" t="s">
        <v>166</v>
      </c>
      <c r="DG299" s="2" t="s">
        <v>660</v>
      </c>
      <c r="DH299" s="2" t="s">
        <v>2956</v>
      </c>
      <c r="DI299" s="2" t="s">
        <v>142</v>
      </c>
      <c r="DJ299" s="2" t="s">
        <v>132</v>
      </c>
      <c r="DK299" s="4">
        <v>6</v>
      </c>
      <c r="DL299" s="8">
        <v>156</v>
      </c>
      <c r="DM299" s="4">
        <v>11</v>
      </c>
      <c r="DN299" s="8">
        <v>286</v>
      </c>
      <c r="DO299" s="7">
        <v>-0.4545</v>
      </c>
      <c r="DP299" s="7">
        <v>-0.4545</v>
      </c>
      <c r="DQ299" s="2" t="s">
        <v>140</v>
      </c>
      <c r="DR299" s="2" t="s">
        <v>166</v>
      </c>
      <c r="DS299" s="2" t="s">
        <v>931</v>
      </c>
      <c r="DT299" s="2" t="s">
        <v>1881</v>
      </c>
      <c r="DU299" s="2" t="s">
        <v>142</v>
      </c>
      <c r="DV299" s="2" t="s">
        <v>132</v>
      </c>
      <c r="DW299" s="4">
        <v>8</v>
      </c>
      <c r="DX299" s="8">
        <v>106.72</v>
      </c>
      <c r="DY299" s="4">
        <v>9</v>
      </c>
      <c r="DZ299" s="8">
        <v>120.06</v>
      </c>
      <c r="EA299" s="7">
        <v>-0.1111</v>
      </c>
      <c r="EB299" s="7">
        <v>-0.1111</v>
      </c>
      <c r="EC299" s="2" t="s">
        <v>140</v>
      </c>
      <c r="ED299" s="2" t="s">
        <v>166</v>
      </c>
      <c r="EE299" s="2" t="s">
        <v>931</v>
      </c>
      <c r="EF299" s="2" t="s">
        <v>3423</v>
      </c>
      <c r="EG299" s="2" t="s">
        <v>142</v>
      </c>
      <c r="EH299" s="2" t="s">
        <v>132</v>
      </c>
      <c r="EI299" s="4">
        <v>8</v>
      </c>
      <c r="EJ299" s="8">
        <v>216</v>
      </c>
      <c r="EK299" s="4">
        <v>31</v>
      </c>
      <c r="EL299" s="8">
        <v>837</v>
      </c>
      <c r="EM299" s="7">
        <v>-0.7419</v>
      </c>
      <c r="EN299" s="7">
        <v>-0.7419</v>
      </c>
      <c r="EO299" s="2" t="s">
        <v>140</v>
      </c>
      <c r="EP299" s="2" t="s">
        <v>166</v>
      </c>
      <c r="EQ299" s="2" t="s">
        <v>938</v>
      </c>
      <c r="ER299" s="2" t="s">
        <v>1282</v>
      </c>
      <c r="ES299" s="2" t="s">
        <v>142</v>
      </c>
      <c r="ET299" s="2" t="s">
        <v>132</v>
      </c>
      <c r="EU299" s="4"/>
      <c r="EV299" s="8"/>
      <c r="EW299" s="4"/>
      <c r="EX299" s="8"/>
      <c r="EY299" s="7"/>
      <c r="EZ299" s="7"/>
      <c r="FA299" s="2" t="s">
        <v>140</v>
      </c>
      <c r="FB299" s="2" t="s">
        <v>166</v>
      </c>
      <c r="FC299" s="2" t="s">
        <v>940</v>
      </c>
      <c r="FD299" s="2" t="s">
        <v>1283</v>
      </c>
      <c r="FE299" s="2" t="s">
        <v>142</v>
      </c>
      <c r="FF299" s="2" t="s">
        <v>132</v>
      </c>
      <c r="FG299" s="4">
        <v>7</v>
      </c>
      <c r="FH299" s="8">
        <v>176.4</v>
      </c>
      <c r="FI299" s="4">
        <v>10</v>
      </c>
      <c r="FJ299" s="8">
        <v>252</v>
      </c>
      <c r="FK299" s="7">
        <v>-0.3</v>
      </c>
      <c r="FL299" s="7">
        <v>-0.3</v>
      </c>
      <c r="FM299" s="2" t="s">
        <v>140</v>
      </c>
      <c r="FN299" s="2" t="s">
        <v>166</v>
      </c>
      <c r="FO299" s="2" t="s">
        <v>329</v>
      </c>
      <c r="FP299" s="2" t="s">
        <v>591</v>
      </c>
      <c r="FQ299" s="2" t="s">
        <v>142</v>
      </c>
      <c r="FR299" s="2" t="s">
        <v>132</v>
      </c>
      <c r="FS299" s="4"/>
      <c r="FT299" s="8"/>
      <c r="FU299" s="4"/>
      <c r="FV299" s="8"/>
      <c r="FW299" s="7"/>
      <c r="FX299" s="7"/>
      <c r="FY299" s="2" t="s">
        <v>178</v>
      </c>
      <c r="FZ299" s="2" t="s">
        <v>166</v>
      </c>
      <c r="GA299" s="2" t="s">
        <v>132</v>
      </c>
      <c r="GB299" s="2" t="s">
        <v>132</v>
      </c>
      <c r="GC299" s="2" t="s">
        <v>142</v>
      </c>
      <c r="GD299" s="2" t="s">
        <v>132</v>
      </c>
      <c r="GE299" s="4"/>
      <c r="GF299" s="8"/>
      <c r="GG299" s="4">
        <v>1</v>
      </c>
      <c r="GH299" s="8">
        <v>23.7</v>
      </c>
      <c r="GI299" s="7">
        <v>-1</v>
      </c>
      <c r="GJ299" s="7">
        <v>-1</v>
      </c>
      <c r="GK299" s="2" t="s">
        <v>140</v>
      </c>
      <c r="GL299" s="2" t="s">
        <v>166</v>
      </c>
      <c r="GM299" s="2" t="s">
        <v>942</v>
      </c>
      <c r="GN299" s="2" t="s">
        <v>2167</v>
      </c>
      <c r="GO299" s="2" t="s">
        <v>142</v>
      </c>
      <c r="GP299" s="2" t="s">
        <v>132</v>
      </c>
      <c r="GQ299" s="4"/>
      <c r="GR299" s="8"/>
      <c r="GS299" s="4">
        <v>6</v>
      </c>
      <c r="GT299" s="8">
        <v>107.1</v>
      </c>
      <c r="GU299" s="7">
        <v>-1</v>
      </c>
      <c r="GV299" s="7">
        <v>-1</v>
      </c>
      <c r="GW299" s="2" t="s">
        <v>140</v>
      </c>
      <c r="GX299" s="2" t="s">
        <v>166</v>
      </c>
      <c r="GY299" s="2" t="s">
        <v>334</v>
      </c>
      <c r="GZ299" s="2" t="s">
        <v>1405</v>
      </c>
      <c r="HA299" s="2" t="s">
        <v>142</v>
      </c>
      <c r="HB299" s="2" t="s">
        <v>132</v>
      </c>
      <c r="HC299" s="4"/>
      <c r="HD299" s="8"/>
      <c r="HE299" s="4">
        <v>5</v>
      </c>
      <c r="HF299" s="8">
        <v>126</v>
      </c>
      <c r="HG299" s="7">
        <v>-1</v>
      </c>
      <c r="HH299" s="7">
        <v>-1</v>
      </c>
      <c r="HI299" s="2" t="s">
        <v>140</v>
      </c>
      <c r="HJ299" s="2" t="s">
        <v>166</v>
      </c>
      <c r="HK299" s="2" t="s">
        <v>1370</v>
      </c>
      <c r="HL299" s="2" t="s">
        <v>1487</v>
      </c>
      <c r="HM299" s="2" t="s">
        <v>142</v>
      </c>
      <c r="HN299" s="2" t="s">
        <v>132</v>
      </c>
      <c r="HO299" s="4">
        <v>1</v>
      </c>
      <c r="HP299" s="8">
        <v>23.81</v>
      </c>
      <c r="HQ299" s="4">
        <v>3</v>
      </c>
      <c r="HR299" s="8">
        <v>71.43</v>
      </c>
      <c r="HS299" s="7">
        <v>-0.6667</v>
      </c>
      <c r="HT299" s="7">
        <v>-0.6667</v>
      </c>
      <c r="HU299" s="2" t="s">
        <v>140</v>
      </c>
      <c r="HV299" s="2" t="s">
        <v>166</v>
      </c>
      <c r="HW299" s="2" t="s">
        <v>667</v>
      </c>
      <c r="HX299" s="2" t="s">
        <v>235</v>
      </c>
      <c r="HY299" s="2" t="s">
        <v>142</v>
      </c>
      <c r="HZ299" s="2" t="s">
        <v>132</v>
      </c>
      <c r="IA299" s="4">
        <v>10</v>
      </c>
      <c r="IB299" s="8">
        <v>190.26</v>
      </c>
      <c r="IC299" s="4">
        <v>8</v>
      </c>
      <c r="ID299" s="8">
        <v>176.4</v>
      </c>
      <c r="IE299" s="7">
        <v>0.25</v>
      </c>
      <c r="IF299" s="7">
        <v>0.0786</v>
      </c>
      <c r="IG299" s="2" t="s">
        <v>140</v>
      </c>
      <c r="IH299" s="2" t="s">
        <v>166</v>
      </c>
      <c r="II299" s="2" t="s">
        <v>3367</v>
      </c>
      <c r="IJ299" s="2" t="s">
        <v>196</v>
      </c>
      <c r="IK299" s="2" t="s">
        <v>142</v>
      </c>
      <c r="IL299" s="2" t="s">
        <v>132</v>
      </c>
      <c r="IM299" s="4">
        <v>1</v>
      </c>
      <c r="IN299" s="8">
        <v>27.22</v>
      </c>
      <c r="IO299" s="4">
        <v>1</v>
      </c>
      <c r="IP299" s="8">
        <v>27.22</v>
      </c>
      <c r="IQ299" s="7"/>
      <c r="IR299" s="7"/>
      <c r="IS299" s="2" t="s">
        <v>140</v>
      </c>
      <c r="IT299" s="2" t="s">
        <v>166</v>
      </c>
      <c r="IU299" s="2" t="s">
        <v>614</v>
      </c>
      <c r="IV299" s="2" t="s">
        <v>996</v>
      </c>
      <c r="IW299" s="2" t="s">
        <v>142</v>
      </c>
      <c r="IX299" s="2" t="s">
        <v>132</v>
      </c>
      <c r="IY299" s="4"/>
      <c r="IZ299" s="8"/>
      <c r="JA299" s="4"/>
      <c r="JB299" s="8"/>
      <c r="JC299" s="7"/>
      <c r="JD299" s="7"/>
      <c r="JE299" s="2" t="s">
        <v>178</v>
      </c>
      <c r="JF299" s="2" t="s">
        <v>166</v>
      </c>
      <c r="JG299" s="2" t="s">
        <v>132</v>
      </c>
      <c r="JH299" s="2" t="s">
        <v>132</v>
      </c>
      <c r="JI299" s="2" t="s">
        <v>142</v>
      </c>
      <c r="JJ299" s="2" t="s">
        <v>132</v>
      </c>
      <c r="JK299" s="4"/>
      <c r="JL299" s="8"/>
      <c r="JM299" s="4"/>
      <c r="JN299" s="8"/>
      <c r="JO299" s="7"/>
      <c r="JP299" s="7"/>
      <c r="JQ299" s="2" t="s">
        <v>140</v>
      </c>
      <c r="JR299" s="2" t="s">
        <v>166</v>
      </c>
      <c r="JS299" s="2" t="s">
        <v>341</v>
      </c>
      <c r="JT299" s="2" t="s">
        <v>2200</v>
      </c>
      <c r="JU299" s="2" t="s">
        <v>142</v>
      </c>
      <c r="JV299" s="2" t="s">
        <v>132</v>
      </c>
      <c r="JW299" s="4"/>
      <c r="JX299" s="8"/>
      <c r="JY299" s="4"/>
      <c r="JZ299" s="8"/>
      <c r="KA299" s="7"/>
      <c r="KB299" s="7"/>
      <c r="KC299" s="2" t="s">
        <v>140</v>
      </c>
      <c r="KD299" s="2" t="s">
        <v>166</v>
      </c>
      <c r="KE299" s="2" t="s">
        <v>931</v>
      </c>
      <c r="KF299" s="2" t="s">
        <v>3424</v>
      </c>
      <c r="KG299" s="2" t="s">
        <v>142</v>
      </c>
      <c r="KH299" s="2" t="s">
        <v>132</v>
      </c>
      <c r="KI299" s="4"/>
      <c r="KJ299" s="8"/>
      <c r="KK299" s="4"/>
      <c r="KL299" s="8"/>
      <c r="KM299" s="7"/>
      <c r="KN299" s="7"/>
      <c r="KO299" s="2" t="s">
        <v>178</v>
      </c>
      <c r="KP299" s="2" t="s">
        <v>166</v>
      </c>
      <c r="KQ299" s="2" t="s">
        <v>132</v>
      </c>
      <c r="KR299" s="2" t="s">
        <v>132</v>
      </c>
      <c r="KS299" s="2" t="s">
        <v>142</v>
      </c>
      <c r="KT299" s="2" t="s">
        <v>132</v>
      </c>
      <c r="KU299" s="4"/>
      <c r="KV299" s="8"/>
      <c r="KW299" s="4">
        <v>4</v>
      </c>
      <c r="KX299" s="8">
        <v>91.92</v>
      </c>
      <c r="KY299" s="7">
        <v>-1</v>
      </c>
      <c r="KZ299" s="7">
        <v>-1</v>
      </c>
      <c r="LA299" s="2" t="s">
        <v>140</v>
      </c>
      <c r="LB299" s="2" t="s">
        <v>166</v>
      </c>
      <c r="LC299" s="2" t="s">
        <v>954</v>
      </c>
      <c r="LD299" s="2" t="s">
        <v>3425</v>
      </c>
      <c r="LE299" s="2" t="s">
        <v>142</v>
      </c>
      <c r="LF299" s="2" t="s">
        <v>132</v>
      </c>
      <c r="LG299" s="4"/>
      <c r="LH299" s="8"/>
      <c r="LI299" s="4">
        <v>1</v>
      </c>
      <c r="LJ299" s="8">
        <v>25.2</v>
      </c>
      <c r="LK299" s="7">
        <v>-1</v>
      </c>
      <c r="LL299" s="7">
        <v>-1</v>
      </c>
      <c r="LM299" s="2" t="s">
        <v>140</v>
      </c>
      <c r="LN299" s="2" t="s">
        <v>166</v>
      </c>
      <c r="LO299" s="2" t="s">
        <v>957</v>
      </c>
      <c r="LP299" s="2" t="s">
        <v>1373</v>
      </c>
      <c r="LQ299" s="2" t="s">
        <v>142</v>
      </c>
      <c r="LR299" s="2" t="s">
        <v>132</v>
      </c>
      <c r="LS299" s="4"/>
      <c r="LT299" s="8"/>
      <c r="LU299" s="4"/>
      <c r="LV299" s="8"/>
      <c r="LW299" s="7"/>
      <c r="LX299" s="7"/>
      <c r="LY299" s="2" t="s">
        <v>132</v>
      </c>
      <c r="LZ299" s="2" t="s">
        <v>132</v>
      </c>
      <c r="MA299" s="2" t="s">
        <v>132</v>
      </c>
      <c r="MB299" s="2" t="s">
        <v>132</v>
      </c>
      <c r="MC299" s="2" t="s">
        <v>132</v>
      </c>
      <c r="MD299" s="2" t="s">
        <v>132</v>
      </c>
      <c r="ME299" s="4"/>
      <c r="MF299" s="8"/>
      <c r="MG299" s="4"/>
      <c r="MH299" s="8"/>
      <c r="MI299" s="7"/>
      <c r="MJ299" s="7"/>
      <c r="MK299" s="2" t="s">
        <v>140</v>
      </c>
      <c r="ML299" s="2" t="s">
        <v>166</v>
      </c>
      <c r="MM299" s="2" t="s">
        <v>1847</v>
      </c>
      <c r="MN299" s="2" t="s">
        <v>1315</v>
      </c>
      <c r="MO299" s="2" t="s">
        <v>142</v>
      </c>
      <c r="MP299" s="2" t="s">
        <v>132</v>
      </c>
      <c r="MQ299" s="4"/>
      <c r="MR299" s="8"/>
      <c r="MS299" s="4"/>
      <c r="MT299" s="8"/>
      <c r="MU299" s="7"/>
      <c r="MV299" s="7"/>
      <c r="MW299" s="2" t="s">
        <v>132</v>
      </c>
      <c r="MX299" s="2" t="s">
        <v>132</v>
      </c>
      <c r="MY299" s="2" t="s">
        <v>132</v>
      </c>
      <c r="MZ299" s="2" t="s">
        <v>132</v>
      </c>
      <c r="NA299" s="2" t="s">
        <v>132</v>
      </c>
      <c r="NB299" s="2" t="s">
        <v>132</v>
      </c>
      <c r="NC299" s="4"/>
      <c r="ND299" s="8"/>
      <c r="NE299" s="4"/>
      <c r="NF299" s="8"/>
      <c r="NG299" s="7"/>
      <c r="NH299" s="7"/>
      <c r="NI299" s="2" t="s">
        <v>132</v>
      </c>
      <c r="NJ299" s="2" t="s">
        <v>132</v>
      </c>
      <c r="NK299" s="2" t="s">
        <v>132</v>
      </c>
      <c r="NL299" s="2" t="s">
        <v>132</v>
      </c>
      <c r="NM299" s="2" t="s">
        <v>132</v>
      </c>
      <c r="NN299" s="2" t="s">
        <v>132</v>
      </c>
      <c r="NO299" s="4"/>
      <c r="NP299" s="8"/>
      <c r="NQ299" s="4"/>
      <c r="NR299" s="8"/>
      <c r="NS299" s="7"/>
      <c r="NT299" s="7"/>
      <c r="NU299" s="2" t="s">
        <v>178</v>
      </c>
      <c r="NV299" s="2" t="s">
        <v>166</v>
      </c>
      <c r="NW299" s="2" t="s">
        <v>132</v>
      </c>
      <c r="NX299" s="2" t="s">
        <v>132</v>
      </c>
      <c r="NY299" s="2" t="s">
        <v>142</v>
      </c>
      <c r="NZ299" s="2" t="s">
        <v>132</v>
      </c>
      <c r="OA299" s="4"/>
      <c r="OB299" s="8"/>
      <c r="OC299" s="4"/>
      <c r="OD299" s="8"/>
      <c r="OE299" s="7"/>
      <c r="OF299" s="7"/>
      <c r="OG299" s="2" t="s">
        <v>132</v>
      </c>
      <c r="OH299" s="2" t="s">
        <v>132</v>
      </c>
      <c r="OI299" s="2" t="s">
        <v>132</v>
      </c>
      <c r="OJ299" s="2" t="s">
        <v>132</v>
      </c>
      <c r="OK299" s="2" t="s">
        <v>132</v>
      </c>
      <c r="OL299" s="2" t="s">
        <v>132</v>
      </c>
      <c r="OM299" s="4"/>
      <c r="ON299" s="8"/>
      <c r="OO299" s="4"/>
      <c r="OP299" s="8"/>
      <c r="OQ299" s="7"/>
      <c r="OR299" s="7"/>
      <c r="OS299" s="2" t="s">
        <v>132</v>
      </c>
      <c r="OT299" s="2" t="s">
        <v>132</v>
      </c>
      <c r="OU299" s="2" t="s">
        <v>132</v>
      </c>
      <c r="OV299" s="2" t="s">
        <v>132</v>
      </c>
      <c r="OW299" s="2" t="s">
        <v>132</v>
      </c>
      <c r="OX299" s="2" t="s">
        <v>132</v>
      </c>
      <c r="OY299" s="4"/>
      <c r="OZ299" s="8"/>
      <c r="PA299" s="4"/>
      <c r="PB299" s="8"/>
      <c r="PC299" s="7"/>
      <c r="PD299" s="7"/>
      <c r="PE299" s="2" t="s">
        <v>181</v>
      </c>
      <c r="PF299" s="2" t="s">
        <v>166</v>
      </c>
      <c r="PG299" s="2" t="s">
        <v>132</v>
      </c>
      <c r="PH299" s="2" t="s">
        <v>132</v>
      </c>
      <c r="PI299" s="2" t="s">
        <v>142</v>
      </c>
      <c r="PJ299" s="2" t="s">
        <v>132</v>
      </c>
      <c r="PK299" s="4"/>
      <c r="PL299" s="8"/>
      <c r="PM299" s="4"/>
      <c r="PN299" s="8"/>
      <c r="PO299" s="7"/>
      <c r="PP299" s="7"/>
      <c r="PQ299" s="2" t="s">
        <v>178</v>
      </c>
      <c r="PR299" s="2" t="s">
        <v>166</v>
      </c>
      <c r="PS299" s="2" t="s">
        <v>132</v>
      </c>
      <c r="PT299" s="2" t="s">
        <v>132</v>
      </c>
      <c r="PU299" s="2" t="s">
        <v>142</v>
      </c>
      <c r="PV299" s="2" t="s">
        <v>132</v>
      </c>
      <c r="PW299" s="4"/>
      <c r="PX299" s="8"/>
      <c r="PY299" s="4"/>
      <c r="PZ299" s="8"/>
      <c r="QA299" s="7"/>
      <c r="QB299" s="7"/>
      <c r="QC299" s="2" t="s">
        <v>132</v>
      </c>
      <c r="QD299" s="2" t="s">
        <v>132</v>
      </c>
      <c r="QE299" s="2" t="s">
        <v>132</v>
      </c>
      <c r="QF299" s="2" t="s">
        <v>132</v>
      </c>
      <c r="QG299" s="2" t="s">
        <v>132</v>
      </c>
      <c r="QH299" s="2" t="s">
        <v>132</v>
      </c>
      <c r="QI299" s="4"/>
      <c r="QJ299" s="8"/>
      <c r="QK299" s="4"/>
      <c r="QL299" s="8"/>
      <c r="QM299" s="7"/>
      <c r="QN299" s="7"/>
      <c r="QO299" s="2" t="s">
        <v>132</v>
      </c>
      <c r="QP299" s="2" t="s">
        <v>132</v>
      </c>
      <c r="QQ299" s="2" t="s">
        <v>132</v>
      </c>
      <c r="QR299" s="2" t="s">
        <v>132</v>
      </c>
      <c r="QS299" s="2" t="s">
        <v>132</v>
      </c>
      <c r="QT299" s="2" t="s">
        <v>132</v>
      </c>
      <c r="QU299" s="4"/>
      <c r="QV299" s="8"/>
      <c r="QW299" s="4"/>
      <c r="QX299" s="8"/>
      <c r="QY299" s="7"/>
      <c r="QZ299" s="7"/>
      <c r="RA299" s="2" t="s">
        <v>140</v>
      </c>
      <c r="RB299" s="2" t="s">
        <v>166</v>
      </c>
      <c r="RC299" s="2" t="s">
        <v>957</v>
      </c>
      <c r="RD299" s="2" t="s">
        <v>1158</v>
      </c>
      <c r="RE299" s="2" t="s">
        <v>142</v>
      </c>
      <c r="RF299" s="2" t="s">
        <v>132</v>
      </c>
      <c r="RG299" s="4"/>
      <c r="RH299" s="8"/>
      <c r="RI299" s="4"/>
      <c r="RJ299" s="8"/>
      <c r="RK299" s="7"/>
      <c r="RL299" s="7"/>
      <c r="RM299" s="2" t="s">
        <v>181</v>
      </c>
      <c r="RN299" s="2" t="s">
        <v>166</v>
      </c>
      <c r="RO299" s="2" t="s">
        <v>132</v>
      </c>
      <c r="RP299" s="2" t="s">
        <v>132</v>
      </c>
      <c r="RQ299" s="2" t="s">
        <v>142</v>
      </c>
      <c r="RR299" s="2" t="s">
        <v>132</v>
      </c>
    </row>
    <row r="300">
      <c r="A300" s="2" t="s">
        <v>3426</v>
      </c>
      <c r="B300" s="2" t="s">
        <v>121</v>
      </c>
      <c r="C300" s="2" t="s">
        <v>3339</v>
      </c>
      <c r="D300" s="2" t="s">
        <v>1104</v>
      </c>
      <c r="E300" s="2" t="s">
        <v>1105</v>
      </c>
      <c r="F300" s="2" t="s">
        <v>3427</v>
      </c>
      <c r="G300" s="2" t="s">
        <v>3427</v>
      </c>
      <c r="H300" s="2" t="s">
        <v>3427</v>
      </c>
      <c r="I300" s="2" t="s">
        <v>3428</v>
      </c>
      <c r="J300" s="2" t="s">
        <v>127</v>
      </c>
      <c r="K300" s="2" t="s">
        <v>814</v>
      </c>
      <c r="L300" s="3">
        <v>68.81</v>
      </c>
      <c r="M300" s="3">
        <v>72.25</v>
      </c>
      <c r="N300" s="3">
        <v>144.49</v>
      </c>
      <c r="O300" s="2" t="s">
        <v>129</v>
      </c>
      <c r="P300" s="2" t="s">
        <v>422</v>
      </c>
      <c r="Q300" s="2" t="s">
        <v>131</v>
      </c>
      <c r="R300" s="2" t="s">
        <v>132</v>
      </c>
      <c r="S300" s="2" t="s">
        <v>3429</v>
      </c>
      <c r="T300" s="2" t="s">
        <v>132</v>
      </c>
      <c r="U300" s="2" t="s">
        <v>315</v>
      </c>
      <c r="V300" s="2" t="s">
        <v>815</v>
      </c>
      <c r="W300" s="2" t="s">
        <v>247</v>
      </c>
      <c r="X300" s="2" t="s">
        <v>1079</v>
      </c>
      <c r="Y300" s="2" t="s">
        <v>1876</v>
      </c>
      <c r="Z300" s="4">
        <v>75</v>
      </c>
      <c r="AA300" s="4">
        <f>=ROUNDDOWN(75,0)</f>
      </c>
      <c r="AB300" s="5">
        <v>1</v>
      </c>
      <c r="AC300" s="2" t="s">
        <v>132</v>
      </c>
      <c r="AD300" s="4"/>
      <c r="AE300" s="4"/>
      <c r="AF300" s="6">
        <v>63</v>
      </c>
      <c r="AG300" s="6"/>
      <c r="AH300" s="7">
        <v>0.9962</v>
      </c>
      <c r="AI300" s="4"/>
      <c r="AJ300" s="4">
        <f>=ROUNDDOWN({0},0)</f>
      </c>
      <c r="AK300" s="5"/>
      <c r="AL300" s="2" t="s">
        <v>132</v>
      </c>
      <c r="AM300" s="4"/>
      <c r="AN300" s="4"/>
      <c r="AO300" s="7"/>
      <c r="AP300" s="4">
        <v>14</v>
      </c>
      <c r="AQ300" s="8">
        <v>1170.05</v>
      </c>
      <c r="AR300" s="4"/>
      <c r="AS300" s="8"/>
      <c r="AT300" s="7"/>
      <c r="AU300" s="7"/>
      <c r="AV300" s="4">
        <v>14</v>
      </c>
      <c r="AW300" s="8">
        <v>1170.05</v>
      </c>
      <c r="AX300" s="4"/>
      <c r="AY300" s="8"/>
      <c r="AZ300" s="7"/>
      <c r="BA300" s="7"/>
      <c r="BB300" s="7">
        <v>1</v>
      </c>
      <c r="BC300" s="4">
        <v>14</v>
      </c>
      <c r="BD300" s="8">
        <v>1170.05</v>
      </c>
      <c r="BE300" s="4"/>
      <c r="BF300" s="8"/>
      <c r="BG300" s="7"/>
      <c r="BH300" s="7"/>
      <c r="BI300" s="7">
        <v>1</v>
      </c>
      <c r="BJ300" s="4">
        <v>14</v>
      </c>
      <c r="BK300" s="8">
        <v>1170.05</v>
      </c>
      <c r="BL300" s="2" t="s">
        <v>3430</v>
      </c>
      <c r="BM300" s="7">
        <v>1</v>
      </c>
      <c r="BN300" s="7">
        <v>1</v>
      </c>
      <c r="BO300" s="4">
        <v>3</v>
      </c>
      <c r="BP300" s="8">
        <v>237.39</v>
      </c>
      <c r="BQ300" s="4"/>
      <c r="BR300" s="8"/>
      <c r="BS300" s="7"/>
      <c r="BT300" s="7"/>
      <c r="BU300" s="2" t="s">
        <v>140</v>
      </c>
      <c r="BV300" s="2" t="s">
        <v>129</v>
      </c>
      <c r="BW300" s="2" t="s">
        <v>132</v>
      </c>
      <c r="BX300" s="2" t="s">
        <v>2374</v>
      </c>
      <c r="BY300" s="2" t="s">
        <v>142</v>
      </c>
      <c r="BZ300" s="2" t="s">
        <v>132</v>
      </c>
      <c r="CA300" s="4"/>
      <c r="CB300" s="8"/>
      <c r="CC300" s="4"/>
      <c r="CD300" s="8"/>
      <c r="CE300" s="7"/>
      <c r="CF300" s="7"/>
      <c r="CG300" s="2" t="s">
        <v>140</v>
      </c>
      <c r="CH300" s="2" t="s">
        <v>129</v>
      </c>
      <c r="CI300" s="2" t="s">
        <v>212</v>
      </c>
      <c r="CJ300" s="2" t="s">
        <v>132</v>
      </c>
      <c r="CK300" s="2" t="s">
        <v>142</v>
      </c>
      <c r="CL300" s="2" t="s">
        <v>132</v>
      </c>
      <c r="CM300" s="4">
        <v>4</v>
      </c>
      <c r="CN300" s="8">
        <v>316.41</v>
      </c>
      <c r="CO300" s="4"/>
      <c r="CP300" s="8"/>
      <c r="CQ300" s="7"/>
      <c r="CR300" s="7"/>
      <c r="CS300" s="2" t="s">
        <v>140</v>
      </c>
      <c r="CT300" s="2" t="s">
        <v>129</v>
      </c>
      <c r="CU300" s="2" t="s">
        <v>1876</v>
      </c>
      <c r="CV300" s="2" t="s">
        <v>1058</v>
      </c>
      <c r="CW300" s="2" t="s">
        <v>142</v>
      </c>
      <c r="CX300" s="2" t="s">
        <v>132</v>
      </c>
      <c r="CY300" s="4"/>
      <c r="CZ300" s="8"/>
      <c r="DA300" s="4"/>
      <c r="DB300" s="8"/>
      <c r="DC300" s="7"/>
      <c r="DD300" s="7"/>
      <c r="DE300" s="2" t="s">
        <v>165</v>
      </c>
      <c r="DF300" s="2" t="s">
        <v>129</v>
      </c>
      <c r="DG300" s="2" t="s">
        <v>132</v>
      </c>
      <c r="DH300" s="2" t="s">
        <v>132</v>
      </c>
      <c r="DI300" s="2" t="s">
        <v>142</v>
      </c>
      <c r="DJ300" s="2" t="s">
        <v>132</v>
      </c>
      <c r="DK300" s="4"/>
      <c r="DL300" s="8"/>
      <c r="DM300" s="4"/>
      <c r="DN300" s="8"/>
      <c r="DO300" s="7"/>
      <c r="DP300" s="7"/>
      <c r="DQ300" s="2" t="s">
        <v>140</v>
      </c>
      <c r="DR300" s="2" t="s">
        <v>129</v>
      </c>
      <c r="DS300" s="2" t="s">
        <v>1043</v>
      </c>
      <c r="DT300" s="2" t="s">
        <v>132</v>
      </c>
      <c r="DU300" s="2" t="s">
        <v>142</v>
      </c>
      <c r="DV300" s="2" t="s">
        <v>132</v>
      </c>
      <c r="DW300" s="4">
        <v>2</v>
      </c>
      <c r="DX300" s="8">
        <v>187</v>
      </c>
      <c r="DY300" s="4"/>
      <c r="DZ300" s="8"/>
      <c r="EA300" s="7"/>
      <c r="EB300" s="7"/>
      <c r="EC300" s="2" t="s">
        <v>140</v>
      </c>
      <c r="ED300" s="2" t="s">
        <v>129</v>
      </c>
      <c r="EE300" s="2" t="s">
        <v>3431</v>
      </c>
      <c r="EF300" s="2" t="s">
        <v>1088</v>
      </c>
      <c r="EG300" s="2" t="s">
        <v>142</v>
      </c>
      <c r="EH300" s="2" t="s">
        <v>132</v>
      </c>
      <c r="EI300" s="4"/>
      <c r="EJ300" s="8"/>
      <c r="EK300" s="4"/>
      <c r="EL300" s="8"/>
      <c r="EM300" s="7"/>
      <c r="EN300" s="7"/>
      <c r="EO300" s="2" t="s">
        <v>140</v>
      </c>
      <c r="EP300" s="2" t="s">
        <v>129</v>
      </c>
      <c r="EQ300" s="2" t="s">
        <v>375</v>
      </c>
      <c r="ER300" s="2" t="s">
        <v>132</v>
      </c>
      <c r="ES300" s="2" t="s">
        <v>142</v>
      </c>
      <c r="ET300" s="2" t="s">
        <v>132</v>
      </c>
      <c r="EU300" s="4">
        <v>1</v>
      </c>
      <c r="EV300" s="8">
        <v>89.25</v>
      </c>
      <c r="EW300" s="4"/>
      <c r="EX300" s="8"/>
      <c r="EY300" s="7"/>
      <c r="EZ300" s="7"/>
      <c r="FA300" s="2" t="s">
        <v>140</v>
      </c>
      <c r="FB300" s="2" t="s">
        <v>129</v>
      </c>
      <c r="FC300" s="2" t="s">
        <v>1058</v>
      </c>
      <c r="FD300" s="2" t="s">
        <v>1585</v>
      </c>
      <c r="FE300" s="2" t="s">
        <v>142</v>
      </c>
      <c r="FF300" s="2" t="s">
        <v>132</v>
      </c>
      <c r="FG300" s="4"/>
      <c r="FH300" s="8"/>
      <c r="FI300" s="4"/>
      <c r="FJ300" s="8"/>
      <c r="FK300" s="7"/>
      <c r="FL300" s="7"/>
      <c r="FM300" s="2" t="s">
        <v>140</v>
      </c>
      <c r="FN300" s="2" t="s">
        <v>129</v>
      </c>
      <c r="FO300" s="2" t="s">
        <v>156</v>
      </c>
      <c r="FP300" s="2" t="s">
        <v>132</v>
      </c>
      <c r="FQ300" s="2" t="s">
        <v>142</v>
      </c>
      <c r="FR300" s="2" t="s">
        <v>132</v>
      </c>
      <c r="FS300" s="4"/>
      <c r="FT300" s="8"/>
      <c r="FU300" s="4"/>
      <c r="FV300" s="8"/>
      <c r="FW300" s="7"/>
      <c r="FX300" s="7"/>
      <c r="FY300" s="2" t="s">
        <v>178</v>
      </c>
      <c r="FZ300" s="2" t="s">
        <v>129</v>
      </c>
      <c r="GA300" s="2" t="s">
        <v>132</v>
      </c>
      <c r="GB300" s="2" t="s">
        <v>132</v>
      </c>
      <c r="GC300" s="2" t="s">
        <v>142</v>
      </c>
      <c r="GD300" s="2" t="s">
        <v>132</v>
      </c>
      <c r="GE300" s="4"/>
      <c r="GF300" s="8"/>
      <c r="GG300" s="4"/>
      <c r="GH300" s="8"/>
      <c r="GI300" s="7"/>
      <c r="GJ300" s="7"/>
      <c r="GK300" s="2" t="s">
        <v>140</v>
      </c>
      <c r="GL300" s="2" t="s">
        <v>129</v>
      </c>
      <c r="GM300" s="2" t="s">
        <v>3260</v>
      </c>
      <c r="GN300" s="2" t="s">
        <v>132</v>
      </c>
      <c r="GO300" s="2" t="s">
        <v>142</v>
      </c>
      <c r="GP300" s="2" t="s">
        <v>132</v>
      </c>
      <c r="GQ300" s="4">
        <v>4</v>
      </c>
      <c r="GR300" s="8">
        <v>340</v>
      </c>
      <c r="GS300" s="4"/>
      <c r="GT300" s="8"/>
      <c r="GU300" s="7"/>
      <c r="GV300" s="7"/>
      <c r="GW300" s="2" t="s">
        <v>140</v>
      </c>
      <c r="GX300" s="2" t="s">
        <v>129</v>
      </c>
      <c r="GY300" s="2" t="s">
        <v>1056</v>
      </c>
      <c r="GZ300" s="2" t="s">
        <v>3190</v>
      </c>
      <c r="HA300" s="2" t="s">
        <v>142</v>
      </c>
      <c r="HB300" s="2" t="s">
        <v>132</v>
      </c>
      <c r="HC300" s="4"/>
      <c r="HD300" s="8"/>
      <c r="HE300" s="4"/>
      <c r="HF300" s="8"/>
      <c r="HG300" s="7"/>
      <c r="HH300" s="7"/>
      <c r="HI300" s="2" t="s">
        <v>181</v>
      </c>
      <c r="HJ300" s="2" t="s">
        <v>129</v>
      </c>
      <c r="HK300" s="2" t="s">
        <v>132</v>
      </c>
      <c r="HL300" s="2" t="s">
        <v>132</v>
      </c>
      <c r="HM300" s="2" t="s">
        <v>142</v>
      </c>
      <c r="HN300" s="2" t="s">
        <v>132</v>
      </c>
      <c r="HO300" s="4"/>
      <c r="HP300" s="8"/>
      <c r="HQ300" s="4"/>
      <c r="HR300" s="8"/>
      <c r="HS300" s="7"/>
      <c r="HT300" s="7"/>
      <c r="HU300" s="2" t="s">
        <v>140</v>
      </c>
      <c r="HV300" s="2" t="s">
        <v>129</v>
      </c>
      <c r="HW300" s="2" t="s">
        <v>179</v>
      </c>
      <c r="HX300" s="2" t="s">
        <v>1307</v>
      </c>
      <c r="HY300" s="2" t="s">
        <v>142</v>
      </c>
      <c r="HZ300" s="2" t="s">
        <v>132</v>
      </c>
      <c r="IA300" s="4"/>
      <c r="IB300" s="8"/>
      <c r="IC300" s="4"/>
      <c r="ID300" s="8"/>
      <c r="IE300" s="7"/>
      <c r="IF300" s="7"/>
      <c r="IG300" s="2" t="s">
        <v>140</v>
      </c>
      <c r="IH300" s="2" t="s">
        <v>166</v>
      </c>
      <c r="II300" s="2" t="s">
        <v>3416</v>
      </c>
      <c r="IJ300" s="2" t="s">
        <v>132</v>
      </c>
      <c r="IK300" s="2" t="s">
        <v>142</v>
      </c>
      <c r="IL300" s="2" t="s">
        <v>132</v>
      </c>
      <c r="IM300" s="4"/>
      <c r="IN300" s="8"/>
      <c r="IO300" s="4"/>
      <c r="IP300" s="8"/>
      <c r="IQ300" s="7"/>
      <c r="IR300" s="7"/>
      <c r="IS300" s="2" t="s">
        <v>140</v>
      </c>
      <c r="IT300" s="2" t="s">
        <v>129</v>
      </c>
      <c r="IU300" s="2" t="s">
        <v>1894</v>
      </c>
      <c r="IV300" s="2" t="s">
        <v>132</v>
      </c>
      <c r="IW300" s="2" t="s">
        <v>142</v>
      </c>
      <c r="IX300" s="2" t="s">
        <v>132</v>
      </c>
      <c r="IY300" s="4"/>
      <c r="IZ300" s="8"/>
      <c r="JA300" s="4"/>
      <c r="JB300" s="8"/>
      <c r="JC300" s="7"/>
      <c r="JD300" s="7"/>
      <c r="JE300" s="2" t="s">
        <v>159</v>
      </c>
      <c r="JF300" s="2" t="s">
        <v>129</v>
      </c>
      <c r="JG300" s="2" t="s">
        <v>132</v>
      </c>
      <c r="JH300" s="2" t="s">
        <v>132</v>
      </c>
      <c r="JI300" s="2" t="s">
        <v>142</v>
      </c>
      <c r="JJ300" s="2" t="s">
        <v>132</v>
      </c>
      <c r="JK300" s="4"/>
      <c r="JL300" s="8"/>
      <c r="JM300" s="4"/>
      <c r="JN300" s="8"/>
      <c r="JO300" s="7"/>
      <c r="JP300" s="7"/>
      <c r="JQ300" s="2" t="s">
        <v>140</v>
      </c>
      <c r="JR300" s="2" t="s">
        <v>129</v>
      </c>
      <c r="JS300" s="2" t="s">
        <v>1061</v>
      </c>
      <c r="JT300" s="2" t="s">
        <v>132</v>
      </c>
      <c r="JU300" s="2" t="s">
        <v>142</v>
      </c>
      <c r="JV300" s="2" t="s">
        <v>132</v>
      </c>
      <c r="JW300" s="4"/>
      <c r="JX300" s="8"/>
      <c r="JY300" s="4"/>
      <c r="JZ300" s="8"/>
      <c r="KA300" s="7"/>
      <c r="KB300" s="7"/>
      <c r="KC300" s="2" t="s">
        <v>140</v>
      </c>
      <c r="KD300" s="2" t="s">
        <v>129</v>
      </c>
      <c r="KE300" s="2" t="s">
        <v>1876</v>
      </c>
      <c r="KF300" s="2" t="s">
        <v>132</v>
      </c>
      <c r="KG300" s="2" t="s">
        <v>142</v>
      </c>
      <c r="KH300" s="2" t="s">
        <v>132</v>
      </c>
      <c r="KI300" s="4"/>
      <c r="KJ300" s="8"/>
      <c r="KK300" s="4"/>
      <c r="KL300" s="8"/>
      <c r="KM300" s="7"/>
      <c r="KN300" s="7"/>
      <c r="KO300" s="2" t="s">
        <v>178</v>
      </c>
      <c r="KP300" s="2" t="s">
        <v>129</v>
      </c>
      <c r="KQ300" s="2" t="s">
        <v>132</v>
      </c>
      <c r="KR300" s="2" t="s">
        <v>132</v>
      </c>
      <c r="KS300" s="2" t="s">
        <v>142</v>
      </c>
      <c r="KT300" s="2" t="s">
        <v>132</v>
      </c>
      <c r="KU300" s="4"/>
      <c r="KV300" s="8"/>
      <c r="KW300" s="4"/>
      <c r="KX300" s="8"/>
      <c r="KY300" s="7"/>
      <c r="KZ300" s="7"/>
      <c r="LA300" s="2" t="s">
        <v>159</v>
      </c>
      <c r="LB300" s="2" t="s">
        <v>129</v>
      </c>
      <c r="LC300" s="2" t="s">
        <v>132</v>
      </c>
      <c r="LD300" s="2" t="s">
        <v>132</v>
      </c>
      <c r="LE300" s="2" t="s">
        <v>142</v>
      </c>
      <c r="LF300" s="2" t="s">
        <v>132</v>
      </c>
      <c r="LG300" s="4"/>
      <c r="LH300" s="8"/>
      <c r="LI300" s="4"/>
      <c r="LJ300" s="8"/>
      <c r="LK300" s="7"/>
      <c r="LL300" s="7"/>
      <c r="LM300" s="2" t="s">
        <v>178</v>
      </c>
      <c r="LN300" s="2" t="s">
        <v>129</v>
      </c>
      <c r="LO300" s="2" t="s">
        <v>132</v>
      </c>
      <c r="LP300" s="2" t="s">
        <v>132</v>
      </c>
      <c r="LQ300" s="2" t="s">
        <v>142</v>
      </c>
      <c r="LR300" s="2" t="s">
        <v>132</v>
      </c>
      <c r="LS300" s="4"/>
      <c r="LT300" s="8"/>
      <c r="LU300" s="4"/>
      <c r="LV300" s="8"/>
      <c r="LW300" s="7"/>
      <c r="LX300" s="7"/>
      <c r="LY300" s="2" t="s">
        <v>178</v>
      </c>
      <c r="LZ300" s="2" t="s">
        <v>166</v>
      </c>
      <c r="MA300" s="2" t="s">
        <v>132</v>
      </c>
      <c r="MB300" s="2" t="s">
        <v>132</v>
      </c>
      <c r="MC300" s="2" t="s">
        <v>142</v>
      </c>
      <c r="MD300" s="2" t="s">
        <v>132</v>
      </c>
      <c r="ME300" s="4"/>
      <c r="MF300" s="8"/>
      <c r="MG300" s="4"/>
      <c r="MH300" s="8"/>
      <c r="MI300" s="7"/>
      <c r="MJ300" s="7"/>
      <c r="MK300" s="2" t="s">
        <v>159</v>
      </c>
      <c r="ML300" s="2" t="s">
        <v>129</v>
      </c>
      <c r="MM300" s="2" t="s">
        <v>132</v>
      </c>
      <c r="MN300" s="2" t="s">
        <v>132</v>
      </c>
      <c r="MO300" s="2" t="s">
        <v>142</v>
      </c>
      <c r="MP300" s="2" t="s">
        <v>132</v>
      </c>
      <c r="MQ300" s="4"/>
      <c r="MR300" s="8"/>
      <c r="MS300" s="4"/>
      <c r="MT300" s="8"/>
      <c r="MU300" s="7"/>
      <c r="MV300" s="7"/>
      <c r="MW300" s="2" t="s">
        <v>140</v>
      </c>
      <c r="MX300" s="2" t="s">
        <v>129</v>
      </c>
      <c r="MY300" s="2" t="s">
        <v>179</v>
      </c>
      <c r="MZ300" s="2" t="s">
        <v>132</v>
      </c>
      <c r="NA300" s="2" t="s">
        <v>142</v>
      </c>
      <c r="NB300" s="2" t="s">
        <v>132</v>
      </c>
      <c r="NC300" s="4"/>
      <c r="ND300" s="8"/>
      <c r="NE300" s="4"/>
      <c r="NF300" s="8"/>
      <c r="NG300" s="7"/>
      <c r="NH300" s="7"/>
      <c r="NI300" s="2" t="s">
        <v>132</v>
      </c>
      <c r="NJ300" s="2" t="s">
        <v>132</v>
      </c>
      <c r="NK300" s="2" t="s">
        <v>132</v>
      </c>
      <c r="NL300" s="2" t="s">
        <v>132</v>
      </c>
      <c r="NM300" s="2" t="s">
        <v>132</v>
      </c>
      <c r="NN300" s="2" t="s">
        <v>132</v>
      </c>
      <c r="NO300" s="4"/>
      <c r="NP300" s="8"/>
      <c r="NQ300" s="4"/>
      <c r="NR300" s="8"/>
      <c r="NS300" s="7"/>
      <c r="NT300" s="7"/>
      <c r="NU300" s="2" t="s">
        <v>178</v>
      </c>
      <c r="NV300" s="2" t="s">
        <v>129</v>
      </c>
      <c r="NW300" s="2" t="s">
        <v>132</v>
      </c>
      <c r="NX300" s="2" t="s">
        <v>132</v>
      </c>
      <c r="NY300" s="2" t="s">
        <v>142</v>
      </c>
      <c r="NZ300" s="2" t="s">
        <v>132</v>
      </c>
      <c r="OA300" s="4"/>
      <c r="OB300" s="8"/>
      <c r="OC300" s="4"/>
      <c r="OD300" s="8"/>
      <c r="OE300" s="7"/>
      <c r="OF300" s="7"/>
      <c r="OG300" s="2" t="s">
        <v>178</v>
      </c>
      <c r="OH300" s="2" t="s">
        <v>129</v>
      </c>
      <c r="OI300" s="2" t="s">
        <v>132</v>
      </c>
      <c r="OJ300" s="2" t="s">
        <v>132</v>
      </c>
      <c r="OK300" s="2" t="s">
        <v>142</v>
      </c>
      <c r="OL300" s="2" t="s">
        <v>132</v>
      </c>
      <c r="OM300" s="4"/>
      <c r="ON300" s="8"/>
      <c r="OO300" s="4"/>
      <c r="OP300" s="8"/>
      <c r="OQ300" s="7"/>
      <c r="OR300" s="7"/>
      <c r="OS300" s="2" t="s">
        <v>132</v>
      </c>
      <c r="OT300" s="2" t="s">
        <v>132</v>
      </c>
      <c r="OU300" s="2" t="s">
        <v>132</v>
      </c>
      <c r="OV300" s="2" t="s">
        <v>132</v>
      </c>
      <c r="OW300" s="2" t="s">
        <v>132</v>
      </c>
      <c r="OX300" s="2" t="s">
        <v>132</v>
      </c>
      <c r="OY300" s="4"/>
      <c r="OZ300" s="8"/>
      <c r="PA300" s="4"/>
      <c r="PB300" s="8"/>
      <c r="PC300" s="7"/>
      <c r="PD300" s="7"/>
      <c r="PE300" s="2" t="s">
        <v>181</v>
      </c>
      <c r="PF300" s="2" t="s">
        <v>129</v>
      </c>
      <c r="PG300" s="2" t="s">
        <v>132</v>
      </c>
      <c r="PH300" s="2" t="s">
        <v>132</v>
      </c>
      <c r="PI300" s="2" t="s">
        <v>142</v>
      </c>
      <c r="PJ300" s="2" t="s">
        <v>132</v>
      </c>
      <c r="PK300" s="4"/>
      <c r="PL300" s="8"/>
      <c r="PM300" s="4"/>
      <c r="PN300" s="8"/>
      <c r="PO300" s="7"/>
      <c r="PP300" s="7"/>
      <c r="PQ300" s="2" t="s">
        <v>132</v>
      </c>
      <c r="PR300" s="2" t="s">
        <v>132</v>
      </c>
      <c r="PS300" s="2" t="s">
        <v>132</v>
      </c>
      <c r="PT300" s="2" t="s">
        <v>132</v>
      </c>
      <c r="PU300" s="2" t="s">
        <v>132</v>
      </c>
      <c r="PV300" s="2" t="s">
        <v>132</v>
      </c>
      <c r="PW300" s="4"/>
      <c r="PX300" s="8"/>
      <c r="PY300" s="4"/>
      <c r="PZ300" s="8"/>
      <c r="QA300" s="7"/>
      <c r="QB300" s="7"/>
      <c r="QC300" s="2" t="s">
        <v>132</v>
      </c>
      <c r="QD300" s="2" t="s">
        <v>132</v>
      </c>
      <c r="QE300" s="2" t="s">
        <v>132</v>
      </c>
      <c r="QF300" s="2" t="s">
        <v>132</v>
      </c>
      <c r="QG300" s="2" t="s">
        <v>132</v>
      </c>
      <c r="QH300" s="2" t="s">
        <v>132</v>
      </c>
      <c r="QI300" s="4"/>
      <c r="QJ300" s="8"/>
      <c r="QK300" s="4"/>
      <c r="QL300" s="8"/>
      <c r="QM300" s="7"/>
      <c r="QN300" s="7"/>
      <c r="QO300" s="2" t="s">
        <v>178</v>
      </c>
      <c r="QP300" s="2" t="s">
        <v>129</v>
      </c>
      <c r="QQ300" s="2" t="s">
        <v>132</v>
      </c>
      <c r="QR300" s="2" t="s">
        <v>132</v>
      </c>
      <c r="QS300" s="2" t="s">
        <v>142</v>
      </c>
      <c r="QT300" s="2" t="s">
        <v>132</v>
      </c>
      <c r="QU300" s="4"/>
      <c r="QV300" s="8"/>
      <c r="QW300" s="4"/>
      <c r="QX300" s="8"/>
      <c r="QY300" s="7"/>
      <c r="QZ300" s="7"/>
      <c r="RA300" s="2" t="s">
        <v>132</v>
      </c>
      <c r="RB300" s="2" t="s">
        <v>132</v>
      </c>
      <c r="RC300" s="2" t="s">
        <v>132</v>
      </c>
      <c r="RD300" s="2" t="s">
        <v>132</v>
      </c>
      <c r="RE300" s="2" t="s">
        <v>132</v>
      </c>
      <c r="RF300" s="2" t="s">
        <v>132</v>
      </c>
      <c r="RG300" s="4"/>
      <c r="RH300" s="8"/>
      <c r="RI300" s="4"/>
      <c r="RJ300" s="8"/>
      <c r="RK300" s="7"/>
      <c r="RL300" s="7"/>
      <c r="RM300" s="2" t="s">
        <v>181</v>
      </c>
      <c r="RN300" s="2" t="s">
        <v>129</v>
      </c>
      <c r="RO300" s="2" t="s">
        <v>132</v>
      </c>
      <c r="RP300" s="2" t="s">
        <v>132</v>
      </c>
      <c r="RQ300" s="2" t="s">
        <v>142</v>
      </c>
      <c r="RR300" s="2" t="s">
        <v>132</v>
      </c>
    </row>
    <row r="301">
      <c r="A301" s="2" t="s">
        <v>3432</v>
      </c>
      <c r="B301" s="2" t="s">
        <v>121</v>
      </c>
      <c r="C301" s="2" t="s">
        <v>3339</v>
      </c>
      <c r="D301" s="2" t="s">
        <v>1104</v>
      </c>
      <c r="E301" s="2" t="s">
        <v>1105</v>
      </c>
      <c r="F301" s="2" t="s">
        <v>3433</v>
      </c>
      <c r="G301" s="2" t="s">
        <v>132</v>
      </c>
      <c r="H301" s="2" t="s">
        <v>132</v>
      </c>
      <c r="I301" s="2" t="s">
        <v>3434</v>
      </c>
      <c r="J301" s="2" t="s">
        <v>127</v>
      </c>
      <c r="K301" s="2" t="s">
        <v>281</v>
      </c>
      <c r="L301" s="3">
        <v>34.34</v>
      </c>
      <c r="M301" s="3">
        <v>36.06</v>
      </c>
      <c r="N301" s="3">
        <v>69.99</v>
      </c>
      <c r="O301" s="2" t="s">
        <v>421</v>
      </c>
      <c r="P301" s="2" t="s">
        <v>801</v>
      </c>
      <c r="Q301" s="2" t="s">
        <v>131</v>
      </c>
      <c r="R301" s="2" t="s">
        <v>132</v>
      </c>
      <c r="S301" s="2" t="s">
        <v>3435</v>
      </c>
      <c r="T301" s="2" t="s">
        <v>132</v>
      </c>
      <c r="U301" s="2" t="s">
        <v>134</v>
      </c>
      <c r="V301" s="2" t="s">
        <v>815</v>
      </c>
      <c r="W301" s="2" t="s">
        <v>247</v>
      </c>
      <c r="X301" s="2" t="s">
        <v>132</v>
      </c>
      <c r="Y301" s="2" t="s">
        <v>926</v>
      </c>
      <c r="Z301" s="4"/>
      <c r="AA301" s="4">
        <f>=ROUNDDOWN({0},0)</f>
      </c>
      <c r="AB301" s="5">
        <v>3</v>
      </c>
      <c r="AC301" s="2" t="s">
        <v>132</v>
      </c>
      <c r="AD301" s="4"/>
      <c r="AE301" s="4"/>
      <c r="AF301" s="6">
        <v>63</v>
      </c>
      <c r="AG301" s="6"/>
      <c r="AH301" s="7">
        <v>0.4603</v>
      </c>
      <c r="AI301" s="4"/>
      <c r="AJ301" s="4">
        <f>=ROUNDDOWN({0},0)</f>
      </c>
      <c r="AK301" s="5"/>
      <c r="AL301" s="2" t="s">
        <v>132</v>
      </c>
      <c r="AM301" s="4"/>
      <c r="AN301" s="4"/>
      <c r="AO301" s="7"/>
      <c r="AP301" s="4">
        <v>14</v>
      </c>
      <c r="AQ301" s="8">
        <v>535.5</v>
      </c>
      <c r="AR301" s="4">
        <v>203</v>
      </c>
      <c r="AS301" s="8">
        <v>7321.05</v>
      </c>
      <c r="AT301" s="7">
        <v>-0.931</v>
      </c>
      <c r="AU301" s="7">
        <v>-0.9269</v>
      </c>
      <c r="AV301" s="4">
        <v>14</v>
      </c>
      <c r="AW301" s="8">
        <v>535.5</v>
      </c>
      <c r="AX301" s="4">
        <v>203</v>
      </c>
      <c r="AY301" s="8">
        <v>7321.05</v>
      </c>
      <c r="AZ301" s="7">
        <v>-0.931</v>
      </c>
      <c r="BA301" s="7">
        <v>-0.9269</v>
      </c>
      <c r="BB301" s="7">
        <v>1</v>
      </c>
      <c r="BC301" s="4">
        <v>14</v>
      </c>
      <c r="BD301" s="8">
        <v>535.5</v>
      </c>
      <c r="BE301" s="4">
        <v>203</v>
      </c>
      <c r="BF301" s="8">
        <v>7321.05</v>
      </c>
      <c r="BG301" s="7">
        <v>-0.931</v>
      </c>
      <c r="BH301" s="7">
        <v>-0.9269</v>
      </c>
      <c r="BI301" s="7">
        <v>1</v>
      </c>
      <c r="BJ301" s="4">
        <v>14</v>
      </c>
      <c r="BK301" s="8">
        <v>535.5</v>
      </c>
      <c r="BL301" s="2" t="s">
        <v>3436</v>
      </c>
      <c r="BM301" s="7">
        <v>1</v>
      </c>
      <c r="BN301" s="7">
        <v>1</v>
      </c>
      <c r="BO301" s="4"/>
      <c r="BP301" s="8"/>
      <c r="BQ301" s="4">
        <v>1</v>
      </c>
      <c r="BR301" s="8">
        <v>36.04</v>
      </c>
      <c r="BS301" s="7">
        <v>-1</v>
      </c>
      <c r="BT301" s="7">
        <v>-1</v>
      </c>
      <c r="BU301" s="2" t="s">
        <v>558</v>
      </c>
      <c r="BV301" s="2" t="s">
        <v>166</v>
      </c>
      <c r="BW301" s="2" t="s">
        <v>132</v>
      </c>
      <c r="BX301" s="2" t="s">
        <v>928</v>
      </c>
      <c r="BY301" s="2" t="s">
        <v>142</v>
      </c>
      <c r="BZ301" s="2" t="s">
        <v>132</v>
      </c>
      <c r="CA301" s="4"/>
      <c r="CB301" s="8"/>
      <c r="CC301" s="4">
        <v>1</v>
      </c>
      <c r="CD301" s="8">
        <v>34.42</v>
      </c>
      <c r="CE301" s="7">
        <v>-1</v>
      </c>
      <c r="CF301" s="7">
        <v>-1</v>
      </c>
      <c r="CG301" s="2" t="s">
        <v>140</v>
      </c>
      <c r="CH301" s="2" t="s">
        <v>166</v>
      </c>
      <c r="CI301" s="2" t="s">
        <v>1256</v>
      </c>
      <c r="CJ301" s="2" t="s">
        <v>1313</v>
      </c>
      <c r="CK301" s="2" t="s">
        <v>142</v>
      </c>
      <c r="CL301" s="2" t="s">
        <v>132</v>
      </c>
      <c r="CM301" s="4">
        <v>4</v>
      </c>
      <c r="CN301" s="8">
        <v>144.2</v>
      </c>
      <c r="CO301" s="4">
        <v>68</v>
      </c>
      <c r="CP301" s="8">
        <v>2286.02</v>
      </c>
      <c r="CQ301" s="7">
        <v>-0.9412</v>
      </c>
      <c r="CR301" s="7">
        <v>-0.9369</v>
      </c>
      <c r="CS301" s="2" t="s">
        <v>140</v>
      </c>
      <c r="CT301" s="2" t="s">
        <v>166</v>
      </c>
      <c r="CU301" s="2" t="s">
        <v>931</v>
      </c>
      <c r="CV301" s="2" t="s">
        <v>932</v>
      </c>
      <c r="CW301" s="2" t="s">
        <v>142</v>
      </c>
      <c r="CX301" s="2" t="s">
        <v>132</v>
      </c>
      <c r="CY301" s="4"/>
      <c r="CZ301" s="8"/>
      <c r="DA301" s="4">
        <v>76</v>
      </c>
      <c r="DB301" s="8">
        <v>2837.08</v>
      </c>
      <c r="DC301" s="7">
        <v>-1</v>
      </c>
      <c r="DD301" s="7">
        <v>-1</v>
      </c>
      <c r="DE301" s="2" t="s">
        <v>140</v>
      </c>
      <c r="DF301" s="2" t="s">
        <v>166</v>
      </c>
      <c r="DG301" s="2" t="s">
        <v>584</v>
      </c>
      <c r="DH301" s="2" t="s">
        <v>3437</v>
      </c>
      <c r="DI301" s="2" t="s">
        <v>142</v>
      </c>
      <c r="DJ301" s="2" t="s">
        <v>132</v>
      </c>
      <c r="DK301" s="4">
        <v>2</v>
      </c>
      <c r="DL301" s="8">
        <v>68.98</v>
      </c>
      <c r="DM301" s="4">
        <v>7</v>
      </c>
      <c r="DN301" s="8">
        <v>241.43</v>
      </c>
      <c r="DO301" s="7">
        <v>-0.7143</v>
      </c>
      <c r="DP301" s="7">
        <v>-0.7143</v>
      </c>
      <c r="DQ301" s="2" t="s">
        <v>140</v>
      </c>
      <c r="DR301" s="2" t="s">
        <v>166</v>
      </c>
      <c r="DS301" s="2" t="s">
        <v>931</v>
      </c>
      <c r="DT301" s="2" t="s">
        <v>3438</v>
      </c>
      <c r="DU301" s="2" t="s">
        <v>142</v>
      </c>
      <c r="DV301" s="2" t="s">
        <v>132</v>
      </c>
      <c r="DW301" s="4">
        <v>6</v>
      </c>
      <c r="DX301" s="8">
        <v>243</v>
      </c>
      <c r="DY301" s="4">
        <v>8</v>
      </c>
      <c r="DZ301" s="8">
        <v>324</v>
      </c>
      <c r="EA301" s="7">
        <v>-0.25</v>
      </c>
      <c r="EB301" s="7">
        <v>-0.25</v>
      </c>
      <c r="EC301" s="2" t="s">
        <v>140</v>
      </c>
      <c r="ED301" s="2" t="s">
        <v>166</v>
      </c>
      <c r="EE301" s="2" t="s">
        <v>931</v>
      </c>
      <c r="EF301" s="2" t="s">
        <v>3439</v>
      </c>
      <c r="EG301" s="2" t="s">
        <v>142</v>
      </c>
      <c r="EH301" s="2" t="s">
        <v>132</v>
      </c>
      <c r="EI301" s="4"/>
      <c r="EJ301" s="8"/>
      <c r="EK301" s="4">
        <v>9</v>
      </c>
      <c r="EL301" s="8">
        <v>351</v>
      </c>
      <c r="EM301" s="7">
        <v>-1</v>
      </c>
      <c r="EN301" s="7">
        <v>-1</v>
      </c>
      <c r="EO301" s="2" t="s">
        <v>140</v>
      </c>
      <c r="EP301" s="2" t="s">
        <v>166</v>
      </c>
      <c r="EQ301" s="2" t="s">
        <v>938</v>
      </c>
      <c r="ER301" s="2" t="s">
        <v>1859</v>
      </c>
      <c r="ES301" s="2" t="s">
        <v>183</v>
      </c>
      <c r="ET301" s="2" t="s">
        <v>132</v>
      </c>
      <c r="EU301" s="4"/>
      <c r="EV301" s="8"/>
      <c r="EW301" s="4"/>
      <c r="EX301" s="8"/>
      <c r="EY301" s="7"/>
      <c r="EZ301" s="7"/>
      <c r="FA301" s="2" t="s">
        <v>140</v>
      </c>
      <c r="FB301" s="2" t="s">
        <v>166</v>
      </c>
      <c r="FC301" s="2" t="s">
        <v>940</v>
      </c>
      <c r="FD301" s="2" t="s">
        <v>1797</v>
      </c>
      <c r="FE301" s="2" t="s">
        <v>142</v>
      </c>
      <c r="FF301" s="2" t="s">
        <v>132</v>
      </c>
      <c r="FG301" s="4"/>
      <c r="FH301" s="8"/>
      <c r="FI301" s="4">
        <v>1</v>
      </c>
      <c r="FJ301" s="8">
        <v>36.06</v>
      </c>
      <c r="FK301" s="7">
        <v>-1</v>
      </c>
      <c r="FL301" s="7">
        <v>-1</v>
      </c>
      <c r="FM301" s="2" t="s">
        <v>140</v>
      </c>
      <c r="FN301" s="2" t="s">
        <v>166</v>
      </c>
      <c r="FO301" s="2" t="s">
        <v>329</v>
      </c>
      <c r="FP301" s="2" t="s">
        <v>749</v>
      </c>
      <c r="FQ301" s="2" t="s">
        <v>142</v>
      </c>
      <c r="FR301" s="2" t="s">
        <v>132</v>
      </c>
      <c r="FS301" s="4"/>
      <c r="FT301" s="8"/>
      <c r="FU301" s="4">
        <v>1</v>
      </c>
      <c r="FV301" s="8">
        <v>38.94</v>
      </c>
      <c r="FW301" s="7">
        <v>-1</v>
      </c>
      <c r="FX301" s="7">
        <v>-1</v>
      </c>
      <c r="FY301" s="2" t="s">
        <v>140</v>
      </c>
      <c r="FZ301" s="2" t="s">
        <v>166</v>
      </c>
      <c r="GA301" s="2" t="s">
        <v>827</v>
      </c>
      <c r="GB301" s="2" t="s">
        <v>828</v>
      </c>
      <c r="GC301" s="2" t="s">
        <v>142</v>
      </c>
      <c r="GD301" s="2" t="s">
        <v>132</v>
      </c>
      <c r="GE301" s="4"/>
      <c r="GF301" s="8"/>
      <c r="GG301" s="4"/>
      <c r="GH301" s="8"/>
      <c r="GI301" s="7"/>
      <c r="GJ301" s="7"/>
      <c r="GK301" s="2" t="s">
        <v>140</v>
      </c>
      <c r="GL301" s="2" t="s">
        <v>166</v>
      </c>
      <c r="GM301" s="2" t="s">
        <v>942</v>
      </c>
      <c r="GN301" s="2" t="s">
        <v>1286</v>
      </c>
      <c r="GO301" s="2" t="s">
        <v>183</v>
      </c>
      <c r="GP301" s="2" t="s">
        <v>132</v>
      </c>
      <c r="GQ301" s="4"/>
      <c r="GR301" s="8"/>
      <c r="GS301" s="4"/>
      <c r="GT301" s="8"/>
      <c r="GU301" s="7"/>
      <c r="GV301" s="7"/>
      <c r="GW301" s="2" t="s">
        <v>178</v>
      </c>
      <c r="GX301" s="2" t="s">
        <v>166</v>
      </c>
      <c r="GY301" s="2" t="s">
        <v>132</v>
      </c>
      <c r="GZ301" s="2" t="s">
        <v>132</v>
      </c>
      <c r="HA301" s="2" t="s">
        <v>142</v>
      </c>
      <c r="HB301" s="2" t="s">
        <v>132</v>
      </c>
      <c r="HC301" s="4"/>
      <c r="HD301" s="8"/>
      <c r="HE301" s="4">
        <v>3</v>
      </c>
      <c r="HF301" s="8">
        <v>111.99</v>
      </c>
      <c r="HG301" s="7">
        <v>-1</v>
      </c>
      <c r="HH301" s="7">
        <v>-1</v>
      </c>
      <c r="HI301" s="2" t="s">
        <v>140</v>
      </c>
      <c r="HJ301" s="2" t="s">
        <v>166</v>
      </c>
      <c r="HK301" s="2" t="s">
        <v>1481</v>
      </c>
      <c r="HL301" s="2" t="s">
        <v>2385</v>
      </c>
      <c r="HM301" s="2" t="s">
        <v>142</v>
      </c>
      <c r="HN301" s="2" t="s">
        <v>132</v>
      </c>
      <c r="HO301" s="4"/>
      <c r="HP301" s="8"/>
      <c r="HQ301" s="4"/>
      <c r="HR301" s="8"/>
      <c r="HS301" s="7"/>
      <c r="HT301" s="7"/>
      <c r="HU301" s="2" t="s">
        <v>165</v>
      </c>
      <c r="HV301" s="2" t="s">
        <v>166</v>
      </c>
      <c r="HW301" s="2" t="s">
        <v>132</v>
      </c>
      <c r="HX301" s="2" t="s">
        <v>132</v>
      </c>
      <c r="HY301" s="2" t="s">
        <v>142</v>
      </c>
      <c r="HZ301" s="2" t="s">
        <v>132</v>
      </c>
      <c r="IA301" s="4"/>
      <c r="IB301" s="8"/>
      <c r="IC301" s="4">
        <v>16</v>
      </c>
      <c r="ID301" s="8">
        <v>576.96</v>
      </c>
      <c r="IE301" s="7">
        <v>-1</v>
      </c>
      <c r="IF301" s="7">
        <v>-1</v>
      </c>
      <c r="IG301" s="2" t="s">
        <v>140</v>
      </c>
      <c r="IH301" s="2" t="s">
        <v>166</v>
      </c>
      <c r="II301" s="2" t="s">
        <v>512</v>
      </c>
      <c r="IJ301" s="2" t="s">
        <v>2069</v>
      </c>
      <c r="IK301" s="2" t="s">
        <v>142</v>
      </c>
      <c r="IL301" s="2" t="s">
        <v>132</v>
      </c>
      <c r="IM301" s="4"/>
      <c r="IN301" s="8"/>
      <c r="IO301" s="4">
        <v>1</v>
      </c>
      <c r="IP301" s="8">
        <v>38.94</v>
      </c>
      <c r="IQ301" s="7">
        <v>-1</v>
      </c>
      <c r="IR301" s="7">
        <v>-1</v>
      </c>
      <c r="IS301" s="2" t="s">
        <v>140</v>
      </c>
      <c r="IT301" s="2" t="s">
        <v>166</v>
      </c>
      <c r="IU301" s="2" t="s">
        <v>614</v>
      </c>
      <c r="IV301" s="2" t="s">
        <v>738</v>
      </c>
      <c r="IW301" s="2" t="s">
        <v>142</v>
      </c>
      <c r="IX301" s="2" t="s">
        <v>132</v>
      </c>
      <c r="IY301" s="4"/>
      <c r="IZ301" s="8"/>
      <c r="JA301" s="4"/>
      <c r="JB301" s="8"/>
      <c r="JC301" s="7"/>
      <c r="JD301" s="7"/>
      <c r="JE301" s="2" t="s">
        <v>178</v>
      </c>
      <c r="JF301" s="2" t="s">
        <v>166</v>
      </c>
      <c r="JG301" s="2" t="s">
        <v>132</v>
      </c>
      <c r="JH301" s="2" t="s">
        <v>132</v>
      </c>
      <c r="JI301" s="2" t="s">
        <v>142</v>
      </c>
      <c r="JJ301" s="2" t="s">
        <v>132</v>
      </c>
      <c r="JK301" s="4"/>
      <c r="JL301" s="8"/>
      <c r="JM301" s="4"/>
      <c r="JN301" s="8"/>
      <c r="JO301" s="7"/>
      <c r="JP301" s="7"/>
      <c r="JQ301" s="2" t="s">
        <v>140</v>
      </c>
      <c r="JR301" s="2" t="s">
        <v>166</v>
      </c>
      <c r="JS301" s="2" t="s">
        <v>341</v>
      </c>
      <c r="JT301" s="2" t="s">
        <v>132</v>
      </c>
      <c r="JU301" s="2" t="s">
        <v>142</v>
      </c>
      <c r="JV301" s="2" t="s">
        <v>132</v>
      </c>
      <c r="JW301" s="4"/>
      <c r="JX301" s="8"/>
      <c r="JY301" s="4"/>
      <c r="JZ301" s="8"/>
      <c r="KA301" s="7"/>
      <c r="KB301" s="7"/>
      <c r="KC301" s="2" t="s">
        <v>140</v>
      </c>
      <c r="KD301" s="2" t="s">
        <v>166</v>
      </c>
      <c r="KE301" s="2" t="s">
        <v>931</v>
      </c>
      <c r="KF301" s="2" t="s">
        <v>3440</v>
      </c>
      <c r="KG301" s="2" t="s">
        <v>142</v>
      </c>
      <c r="KH301" s="2" t="s">
        <v>132</v>
      </c>
      <c r="KI301" s="4"/>
      <c r="KJ301" s="8"/>
      <c r="KK301" s="4"/>
      <c r="KL301" s="8"/>
      <c r="KM301" s="7"/>
      <c r="KN301" s="7"/>
      <c r="KO301" s="2" t="s">
        <v>140</v>
      </c>
      <c r="KP301" s="2" t="s">
        <v>166</v>
      </c>
      <c r="KQ301" s="2" t="s">
        <v>575</v>
      </c>
      <c r="KR301" s="2" t="s">
        <v>132</v>
      </c>
      <c r="KS301" s="2" t="s">
        <v>142</v>
      </c>
      <c r="KT301" s="2" t="s">
        <v>132</v>
      </c>
      <c r="KU301" s="4"/>
      <c r="KV301" s="8"/>
      <c r="KW301" s="4">
        <v>5</v>
      </c>
      <c r="KX301" s="8">
        <v>173.81</v>
      </c>
      <c r="KY301" s="7">
        <v>-1</v>
      </c>
      <c r="KZ301" s="7">
        <v>-1</v>
      </c>
      <c r="LA301" s="2" t="s">
        <v>140</v>
      </c>
      <c r="LB301" s="2" t="s">
        <v>166</v>
      </c>
      <c r="LC301" s="2" t="s">
        <v>954</v>
      </c>
      <c r="LD301" s="2" t="s">
        <v>3441</v>
      </c>
      <c r="LE301" s="2" t="s">
        <v>183</v>
      </c>
      <c r="LF301" s="2" t="s">
        <v>132</v>
      </c>
      <c r="LG301" s="4"/>
      <c r="LH301" s="8"/>
      <c r="LI301" s="4">
        <v>1</v>
      </c>
      <c r="LJ301" s="8">
        <v>36.06</v>
      </c>
      <c r="LK301" s="7">
        <v>-1</v>
      </c>
      <c r="LL301" s="7">
        <v>-1</v>
      </c>
      <c r="LM301" s="2" t="s">
        <v>140</v>
      </c>
      <c r="LN301" s="2" t="s">
        <v>166</v>
      </c>
      <c r="LO301" s="2" t="s">
        <v>957</v>
      </c>
      <c r="LP301" s="2" t="s">
        <v>1576</v>
      </c>
      <c r="LQ301" s="2" t="s">
        <v>142</v>
      </c>
      <c r="LR301" s="2" t="s">
        <v>132</v>
      </c>
      <c r="LS301" s="4"/>
      <c r="LT301" s="8"/>
      <c r="LU301" s="4"/>
      <c r="LV301" s="8"/>
      <c r="LW301" s="7"/>
      <c r="LX301" s="7"/>
      <c r="LY301" s="2" t="s">
        <v>132</v>
      </c>
      <c r="LZ301" s="2" t="s">
        <v>132</v>
      </c>
      <c r="MA301" s="2" t="s">
        <v>132</v>
      </c>
      <c r="MB301" s="2" t="s">
        <v>132</v>
      </c>
      <c r="MC301" s="2" t="s">
        <v>132</v>
      </c>
      <c r="MD301" s="2" t="s">
        <v>132</v>
      </c>
      <c r="ME301" s="4">
        <v>2</v>
      </c>
      <c r="MF301" s="8">
        <v>79.32</v>
      </c>
      <c r="MG301" s="4">
        <v>5</v>
      </c>
      <c r="MH301" s="8">
        <v>198.3</v>
      </c>
      <c r="MI301" s="7">
        <v>-0.6</v>
      </c>
      <c r="MJ301" s="7">
        <v>-0.6</v>
      </c>
      <c r="MK301" s="2" t="s">
        <v>140</v>
      </c>
      <c r="ML301" s="2" t="s">
        <v>166</v>
      </c>
      <c r="MM301" s="2" t="s">
        <v>1208</v>
      </c>
      <c r="MN301" s="2" t="s">
        <v>1294</v>
      </c>
      <c r="MO301" s="2" t="s">
        <v>142</v>
      </c>
      <c r="MP301" s="2" t="s">
        <v>132</v>
      </c>
      <c r="MQ301" s="4"/>
      <c r="MR301" s="8"/>
      <c r="MS301" s="4"/>
      <c r="MT301" s="8"/>
      <c r="MU301" s="7"/>
      <c r="MV301" s="7"/>
      <c r="MW301" s="2" t="s">
        <v>132</v>
      </c>
      <c r="MX301" s="2" t="s">
        <v>132</v>
      </c>
      <c r="MY301" s="2" t="s">
        <v>132</v>
      </c>
      <c r="MZ301" s="2" t="s">
        <v>132</v>
      </c>
      <c r="NA301" s="2" t="s">
        <v>132</v>
      </c>
      <c r="NB301" s="2" t="s">
        <v>132</v>
      </c>
      <c r="NC301" s="4"/>
      <c r="ND301" s="8"/>
      <c r="NE301" s="4"/>
      <c r="NF301" s="8"/>
      <c r="NG301" s="7"/>
      <c r="NH301" s="7"/>
      <c r="NI301" s="2" t="s">
        <v>132</v>
      </c>
      <c r="NJ301" s="2" t="s">
        <v>132</v>
      </c>
      <c r="NK301" s="2" t="s">
        <v>132</v>
      </c>
      <c r="NL301" s="2" t="s">
        <v>132</v>
      </c>
      <c r="NM301" s="2" t="s">
        <v>132</v>
      </c>
      <c r="NN301" s="2" t="s">
        <v>132</v>
      </c>
      <c r="NO301" s="4"/>
      <c r="NP301" s="8"/>
      <c r="NQ301" s="4"/>
      <c r="NR301" s="8"/>
      <c r="NS301" s="7"/>
      <c r="NT301" s="7"/>
      <c r="NU301" s="2" t="s">
        <v>178</v>
      </c>
      <c r="NV301" s="2" t="s">
        <v>166</v>
      </c>
      <c r="NW301" s="2" t="s">
        <v>132</v>
      </c>
      <c r="NX301" s="2" t="s">
        <v>132</v>
      </c>
      <c r="NY301" s="2" t="s">
        <v>142</v>
      </c>
      <c r="NZ301" s="2" t="s">
        <v>132</v>
      </c>
      <c r="OA301" s="4"/>
      <c r="OB301" s="8"/>
      <c r="OC301" s="4"/>
      <c r="OD301" s="8"/>
      <c r="OE301" s="7"/>
      <c r="OF301" s="7"/>
      <c r="OG301" s="2" t="s">
        <v>132</v>
      </c>
      <c r="OH301" s="2" t="s">
        <v>132</v>
      </c>
      <c r="OI301" s="2" t="s">
        <v>132</v>
      </c>
      <c r="OJ301" s="2" t="s">
        <v>132</v>
      </c>
      <c r="OK301" s="2" t="s">
        <v>132</v>
      </c>
      <c r="OL301" s="2" t="s">
        <v>132</v>
      </c>
      <c r="OM301" s="4"/>
      <c r="ON301" s="8"/>
      <c r="OO301" s="4"/>
      <c r="OP301" s="8"/>
      <c r="OQ301" s="7"/>
      <c r="OR301" s="7"/>
      <c r="OS301" s="2" t="s">
        <v>132</v>
      </c>
      <c r="OT301" s="2" t="s">
        <v>132</v>
      </c>
      <c r="OU301" s="2" t="s">
        <v>132</v>
      </c>
      <c r="OV301" s="2" t="s">
        <v>132</v>
      </c>
      <c r="OW301" s="2" t="s">
        <v>132</v>
      </c>
      <c r="OX301" s="2" t="s">
        <v>132</v>
      </c>
      <c r="OY301" s="4"/>
      <c r="OZ301" s="8"/>
      <c r="PA301" s="4"/>
      <c r="PB301" s="8"/>
      <c r="PC301" s="7"/>
      <c r="PD301" s="7"/>
      <c r="PE301" s="2" t="s">
        <v>178</v>
      </c>
      <c r="PF301" s="2" t="s">
        <v>166</v>
      </c>
      <c r="PG301" s="2" t="s">
        <v>132</v>
      </c>
      <c r="PH301" s="2" t="s">
        <v>132</v>
      </c>
      <c r="PI301" s="2" t="s">
        <v>142</v>
      </c>
      <c r="PJ301" s="2" t="s">
        <v>132</v>
      </c>
      <c r="PK301" s="4"/>
      <c r="PL301" s="8"/>
      <c r="PM301" s="4"/>
      <c r="PN301" s="8"/>
      <c r="PO301" s="7"/>
      <c r="PP301" s="7"/>
      <c r="PQ301" s="2" t="s">
        <v>178</v>
      </c>
      <c r="PR301" s="2" t="s">
        <v>166</v>
      </c>
      <c r="PS301" s="2" t="s">
        <v>132</v>
      </c>
      <c r="PT301" s="2" t="s">
        <v>132</v>
      </c>
      <c r="PU301" s="2" t="s">
        <v>142</v>
      </c>
      <c r="PV301" s="2" t="s">
        <v>132</v>
      </c>
      <c r="PW301" s="4"/>
      <c r="PX301" s="8"/>
      <c r="PY301" s="4"/>
      <c r="PZ301" s="8"/>
      <c r="QA301" s="7"/>
      <c r="QB301" s="7"/>
      <c r="QC301" s="2" t="s">
        <v>132</v>
      </c>
      <c r="QD301" s="2" t="s">
        <v>132</v>
      </c>
      <c r="QE301" s="2" t="s">
        <v>132</v>
      </c>
      <c r="QF301" s="2" t="s">
        <v>132</v>
      </c>
      <c r="QG301" s="2" t="s">
        <v>132</v>
      </c>
      <c r="QH301" s="2" t="s">
        <v>132</v>
      </c>
      <c r="QI301" s="4"/>
      <c r="QJ301" s="8"/>
      <c r="QK301" s="4"/>
      <c r="QL301" s="8"/>
      <c r="QM301" s="7"/>
      <c r="QN301" s="7"/>
      <c r="QO301" s="2" t="s">
        <v>132</v>
      </c>
      <c r="QP301" s="2" t="s">
        <v>132</v>
      </c>
      <c r="QQ301" s="2" t="s">
        <v>132</v>
      </c>
      <c r="QR301" s="2" t="s">
        <v>132</v>
      </c>
      <c r="QS301" s="2" t="s">
        <v>132</v>
      </c>
      <c r="QT301" s="2" t="s">
        <v>132</v>
      </c>
      <c r="QU301" s="4"/>
      <c r="QV301" s="8"/>
      <c r="QW301" s="4"/>
      <c r="QX301" s="8"/>
      <c r="QY301" s="7"/>
      <c r="QZ301" s="7"/>
      <c r="RA301" s="2" t="s">
        <v>140</v>
      </c>
      <c r="RB301" s="2" t="s">
        <v>166</v>
      </c>
      <c r="RC301" s="2" t="s">
        <v>957</v>
      </c>
      <c r="RD301" s="2" t="s">
        <v>3442</v>
      </c>
      <c r="RE301" s="2" t="s">
        <v>142</v>
      </c>
      <c r="RF301" s="2" t="s">
        <v>132</v>
      </c>
      <c r="RG301" s="4"/>
      <c r="RH301" s="8"/>
      <c r="RI301" s="4"/>
      <c r="RJ301" s="8"/>
      <c r="RK301" s="7"/>
      <c r="RL301" s="7"/>
      <c r="RM301" s="2" t="s">
        <v>181</v>
      </c>
      <c r="RN301" s="2" t="s">
        <v>166</v>
      </c>
      <c r="RO301" s="2" t="s">
        <v>132</v>
      </c>
      <c r="RP301" s="2" t="s">
        <v>132</v>
      </c>
      <c r="RQ301" s="2" t="s">
        <v>142</v>
      </c>
      <c r="RR301" s="2" t="s">
        <v>132</v>
      </c>
    </row>
    <row r="302">
      <c r="A302" s="2" t="s">
        <v>3443</v>
      </c>
      <c r="B302" s="2" t="s">
        <v>121</v>
      </c>
      <c r="C302" s="2" t="s">
        <v>3339</v>
      </c>
      <c r="D302" s="2" t="s">
        <v>1104</v>
      </c>
      <c r="E302" s="2" t="s">
        <v>1105</v>
      </c>
      <c r="F302" s="2" t="s">
        <v>3444</v>
      </c>
      <c r="G302" s="2" t="s">
        <v>132</v>
      </c>
      <c r="H302" s="2" t="s">
        <v>132</v>
      </c>
      <c r="I302" s="2" t="s">
        <v>3445</v>
      </c>
      <c r="J302" s="2" t="s">
        <v>127</v>
      </c>
      <c r="K302" s="2" t="s">
        <v>313</v>
      </c>
      <c r="L302" s="3">
        <v>56.41</v>
      </c>
      <c r="M302" s="3">
        <v>59.23</v>
      </c>
      <c r="N302" s="3">
        <v>119.99</v>
      </c>
      <c r="O302" s="2" t="s">
        <v>421</v>
      </c>
      <c r="P302" s="2" t="s">
        <v>801</v>
      </c>
      <c r="Q302" s="2" t="s">
        <v>131</v>
      </c>
      <c r="R302" s="2" t="s">
        <v>132</v>
      </c>
      <c r="S302" s="2" t="s">
        <v>3446</v>
      </c>
      <c r="T302" s="2" t="s">
        <v>132</v>
      </c>
      <c r="U302" s="2" t="s">
        <v>657</v>
      </c>
      <c r="V302" s="2" t="s">
        <v>890</v>
      </c>
      <c r="W302" s="2" t="s">
        <v>136</v>
      </c>
      <c r="X302" s="2" t="s">
        <v>132</v>
      </c>
      <c r="Y302" s="2" t="s">
        <v>926</v>
      </c>
      <c r="Z302" s="4"/>
      <c r="AA302" s="4">
        <f>=ROUNDDOWN({0},0)</f>
      </c>
      <c r="AB302" s="5">
        <v>0.2</v>
      </c>
      <c r="AC302" s="2" t="s">
        <v>132</v>
      </c>
      <c r="AD302" s="4"/>
      <c r="AE302" s="4"/>
      <c r="AF302" s="6">
        <v>63</v>
      </c>
      <c r="AG302" s="6"/>
      <c r="AH302" s="7">
        <v>0.537</v>
      </c>
      <c r="AI302" s="4"/>
      <c r="AJ302" s="4">
        <f>=ROUNDDOWN({0},0)</f>
      </c>
      <c r="AK302" s="5"/>
      <c r="AL302" s="2" t="s">
        <v>132</v>
      </c>
      <c r="AM302" s="4"/>
      <c r="AN302" s="4"/>
      <c r="AO302" s="7"/>
      <c r="AP302" s="4">
        <v>5</v>
      </c>
      <c r="AQ302" s="8">
        <v>271.12</v>
      </c>
      <c r="AR302" s="4">
        <v>265</v>
      </c>
      <c r="AS302" s="8">
        <v>15996.4</v>
      </c>
      <c r="AT302" s="7">
        <v>-0.9811</v>
      </c>
      <c r="AU302" s="7">
        <v>-0.9831</v>
      </c>
      <c r="AV302" s="4">
        <v>5</v>
      </c>
      <c r="AW302" s="8">
        <v>271.12</v>
      </c>
      <c r="AX302" s="4">
        <v>265</v>
      </c>
      <c r="AY302" s="8">
        <v>15996.4</v>
      </c>
      <c r="AZ302" s="7">
        <v>-0.9811</v>
      </c>
      <c r="BA302" s="7">
        <v>-0.9831</v>
      </c>
      <c r="BB302" s="7">
        <v>1</v>
      </c>
      <c r="BC302" s="4">
        <v>5</v>
      </c>
      <c r="BD302" s="8">
        <v>271.12</v>
      </c>
      <c r="BE302" s="4">
        <v>265</v>
      </c>
      <c r="BF302" s="8">
        <v>15996.4</v>
      </c>
      <c r="BG302" s="7">
        <v>-0.9811</v>
      </c>
      <c r="BH302" s="7">
        <v>-0.9831</v>
      </c>
      <c r="BI302" s="7">
        <v>1</v>
      </c>
      <c r="BJ302" s="4">
        <v>5</v>
      </c>
      <c r="BK302" s="8">
        <v>271.12</v>
      </c>
      <c r="BL302" s="2" t="s">
        <v>3447</v>
      </c>
      <c r="BM302" s="7">
        <v>1</v>
      </c>
      <c r="BN302" s="7">
        <v>1</v>
      </c>
      <c r="BO302" s="4"/>
      <c r="BP302" s="8"/>
      <c r="BQ302" s="4">
        <v>1</v>
      </c>
      <c r="BR302" s="8">
        <v>51.48</v>
      </c>
      <c r="BS302" s="7">
        <v>-1</v>
      </c>
      <c r="BT302" s="7">
        <v>-1</v>
      </c>
      <c r="BU302" s="2" t="s">
        <v>558</v>
      </c>
      <c r="BV302" s="2" t="s">
        <v>166</v>
      </c>
      <c r="BW302" s="2" t="s">
        <v>132</v>
      </c>
      <c r="BX302" s="2" t="s">
        <v>928</v>
      </c>
      <c r="BY302" s="2" t="s">
        <v>142</v>
      </c>
      <c r="BZ302" s="2" t="s">
        <v>132</v>
      </c>
      <c r="CA302" s="4"/>
      <c r="CB302" s="8"/>
      <c r="CC302" s="4"/>
      <c r="CD302" s="8"/>
      <c r="CE302" s="7"/>
      <c r="CF302" s="7"/>
      <c r="CG302" s="2" t="s">
        <v>181</v>
      </c>
      <c r="CH302" s="2" t="s">
        <v>166</v>
      </c>
      <c r="CI302" s="2" t="s">
        <v>3448</v>
      </c>
      <c r="CJ302" s="2" t="s">
        <v>2362</v>
      </c>
      <c r="CK302" s="2" t="s">
        <v>183</v>
      </c>
      <c r="CL302" s="2" t="s">
        <v>132</v>
      </c>
      <c r="CM302" s="4"/>
      <c r="CN302" s="8"/>
      <c r="CO302" s="4">
        <v>25</v>
      </c>
      <c r="CP302" s="8">
        <v>1522.63</v>
      </c>
      <c r="CQ302" s="7">
        <v>-1</v>
      </c>
      <c r="CR302" s="7">
        <v>-1</v>
      </c>
      <c r="CS302" s="2" t="s">
        <v>140</v>
      </c>
      <c r="CT302" s="2" t="s">
        <v>166</v>
      </c>
      <c r="CU302" s="2" t="s">
        <v>931</v>
      </c>
      <c r="CV302" s="2" t="s">
        <v>3449</v>
      </c>
      <c r="CW302" s="2" t="s">
        <v>142</v>
      </c>
      <c r="CX302" s="2" t="s">
        <v>132</v>
      </c>
      <c r="CY302" s="4">
        <v>2</v>
      </c>
      <c r="CZ302" s="8">
        <v>122.66</v>
      </c>
      <c r="DA302" s="4">
        <v>57</v>
      </c>
      <c r="DB302" s="8">
        <v>3495.81</v>
      </c>
      <c r="DC302" s="7">
        <v>-0.9649</v>
      </c>
      <c r="DD302" s="7">
        <v>-0.9649</v>
      </c>
      <c r="DE302" s="2" t="s">
        <v>140</v>
      </c>
      <c r="DF302" s="2" t="s">
        <v>166</v>
      </c>
      <c r="DG302" s="2" t="s">
        <v>584</v>
      </c>
      <c r="DH302" s="2" t="s">
        <v>1301</v>
      </c>
      <c r="DI302" s="2" t="s">
        <v>142</v>
      </c>
      <c r="DJ302" s="2" t="s">
        <v>132</v>
      </c>
      <c r="DK302" s="4">
        <v>1</v>
      </c>
      <c r="DL302" s="8">
        <v>30</v>
      </c>
      <c r="DM302" s="4">
        <v>89</v>
      </c>
      <c r="DN302" s="8">
        <v>5280</v>
      </c>
      <c r="DO302" s="7">
        <v>-0.9888</v>
      </c>
      <c r="DP302" s="7">
        <v>-0.9943</v>
      </c>
      <c r="DQ302" s="2" t="s">
        <v>140</v>
      </c>
      <c r="DR302" s="2" t="s">
        <v>166</v>
      </c>
      <c r="DS302" s="2" t="s">
        <v>935</v>
      </c>
      <c r="DT302" s="2" t="s">
        <v>3450</v>
      </c>
      <c r="DU302" s="2" t="s">
        <v>142</v>
      </c>
      <c r="DV302" s="2" t="s">
        <v>132</v>
      </c>
      <c r="DW302" s="4"/>
      <c r="DX302" s="8"/>
      <c r="DY302" s="4">
        <v>9</v>
      </c>
      <c r="DZ302" s="8">
        <v>565.61</v>
      </c>
      <c r="EA302" s="7">
        <v>-1</v>
      </c>
      <c r="EB302" s="7">
        <v>-1</v>
      </c>
      <c r="EC302" s="2" t="s">
        <v>140</v>
      </c>
      <c r="ED302" s="2" t="s">
        <v>166</v>
      </c>
      <c r="EE302" s="2" t="s">
        <v>931</v>
      </c>
      <c r="EF302" s="2" t="s">
        <v>3451</v>
      </c>
      <c r="EG302" s="2" t="s">
        <v>142</v>
      </c>
      <c r="EH302" s="2" t="s">
        <v>132</v>
      </c>
      <c r="EI302" s="4"/>
      <c r="EJ302" s="8"/>
      <c r="EK302" s="4">
        <v>17</v>
      </c>
      <c r="EL302" s="8">
        <v>1156</v>
      </c>
      <c r="EM302" s="7">
        <v>-1</v>
      </c>
      <c r="EN302" s="7">
        <v>-1</v>
      </c>
      <c r="EO302" s="2" t="s">
        <v>140</v>
      </c>
      <c r="EP302" s="2" t="s">
        <v>166</v>
      </c>
      <c r="EQ302" s="2" t="s">
        <v>1159</v>
      </c>
      <c r="ER302" s="2" t="s">
        <v>1170</v>
      </c>
      <c r="ES302" s="2" t="s">
        <v>183</v>
      </c>
      <c r="ET302" s="2" t="s">
        <v>132</v>
      </c>
      <c r="EU302" s="4"/>
      <c r="EV302" s="8"/>
      <c r="EW302" s="4"/>
      <c r="EX302" s="8"/>
      <c r="EY302" s="7"/>
      <c r="EZ302" s="7"/>
      <c r="FA302" s="2" t="s">
        <v>140</v>
      </c>
      <c r="FB302" s="2" t="s">
        <v>166</v>
      </c>
      <c r="FC302" s="2" t="s">
        <v>1262</v>
      </c>
      <c r="FD302" s="2" t="s">
        <v>2365</v>
      </c>
      <c r="FE302" s="2" t="s">
        <v>142</v>
      </c>
      <c r="FF302" s="2" t="s">
        <v>132</v>
      </c>
      <c r="FG302" s="4">
        <v>2</v>
      </c>
      <c r="FH302" s="8">
        <v>118.46</v>
      </c>
      <c r="FI302" s="4">
        <v>5</v>
      </c>
      <c r="FJ302" s="8">
        <v>296.15</v>
      </c>
      <c r="FK302" s="7">
        <v>-0.6</v>
      </c>
      <c r="FL302" s="7">
        <v>-0.6</v>
      </c>
      <c r="FM302" s="2" t="s">
        <v>140</v>
      </c>
      <c r="FN302" s="2" t="s">
        <v>166</v>
      </c>
      <c r="FO302" s="2" t="s">
        <v>292</v>
      </c>
      <c r="FP302" s="2" t="s">
        <v>303</v>
      </c>
      <c r="FQ302" s="2" t="s">
        <v>142</v>
      </c>
      <c r="FR302" s="2" t="s">
        <v>132</v>
      </c>
      <c r="FS302" s="4"/>
      <c r="FT302" s="8"/>
      <c r="FU302" s="4"/>
      <c r="FV302" s="8"/>
      <c r="FW302" s="7"/>
      <c r="FX302" s="7"/>
      <c r="FY302" s="2" t="s">
        <v>178</v>
      </c>
      <c r="FZ302" s="2" t="s">
        <v>166</v>
      </c>
      <c r="GA302" s="2" t="s">
        <v>132</v>
      </c>
      <c r="GB302" s="2" t="s">
        <v>132</v>
      </c>
      <c r="GC302" s="2" t="s">
        <v>142</v>
      </c>
      <c r="GD302" s="2" t="s">
        <v>132</v>
      </c>
      <c r="GE302" s="4"/>
      <c r="GF302" s="8"/>
      <c r="GG302" s="4">
        <v>4</v>
      </c>
      <c r="GH302" s="8">
        <v>215</v>
      </c>
      <c r="GI302" s="7">
        <v>-1</v>
      </c>
      <c r="GJ302" s="7">
        <v>-1</v>
      </c>
      <c r="GK302" s="2" t="s">
        <v>140</v>
      </c>
      <c r="GL302" s="2" t="s">
        <v>166</v>
      </c>
      <c r="GM302" s="2" t="s">
        <v>942</v>
      </c>
      <c r="GN302" s="2" t="s">
        <v>1723</v>
      </c>
      <c r="GO302" s="2" t="s">
        <v>183</v>
      </c>
      <c r="GP302" s="2" t="s">
        <v>132</v>
      </c>
      <c r="GQ302" s="4"/>
      <c r="GR302" s="8"/>
      <c r="GS302" s="4">
        <v>13</v>
      </c>
      <c r="GT302" s="8">
        <v>769.99</v>
      </c>
      <c r="GU302" s="7">
        <v>-1</v>
      </c>
      <c r="GV302" s="7">
        <v>-1</v>
      </c>
      <c r="GW302" s="2" t="s">
        <v>140</v>
      </c>
      <c r="GX302" s="2" t="s">
        <v>166</v>
      </c>
      <c r="GY302" s="2" t="s">
        <v>334</v>
      </c>
      <c r="GZ302" s="2" t="s">
        <v>459</v>
      </c>
      <c r="HA302" s="2" t="s">
        <v>142</v>
      </c>
      <c r="HB302" s="2" t="s">
        <v>132</v>
      </c>
      <c r="HC302" s="4"/>
      <c r="HD302" s="8"/>
      <c r="HE302" s="4">
        <v>7</v>
      </c>
      <c r="HF302" s="8">
        <v>435.33</v>
      </c>
      <c r="HG302" s="7">
        <v>-1</v>
      </c>
      <c r="HH302" s="7">
        <v>-1</v>
      </c>
      <c r="HI302" s="2" t="s">
        <v>140</v>
      </c>
      <c r="HJ302" s="2" t="s">
        <v>166</v>
      </c>
      <c r="HK302" s="2" t="s">
        <v>1481</v>
      </c>
      <c r="HL302" s="2" t="s">
        <v>1490</v>
      </c>
      <c r="HM302" s="2" t="s">
        <v>142</v>
      </c>
      <c r="HN302" s="2" t="s">
        <v>132</v>
      </c>
      <c r="HO302" s="4"/>
      <c r="HP302" s="8"/>
      <c r="HQ302" s="4"/>
      <c r="HR302" s="8"/>
      <c r="HS302" s="7"/>
      <c r="HT302" s="7"/>
      <c r="HU302" s="2" t="s">
        <v>165</v>
      </c>
      <c r="HV302" s="2" t="s">
        <v>166</v>
      </c>
      <c r="HW302" s="2" t="s">
        <v>132</v>
      </c>
      <c r="HX302" s="2" t="s">
        <v>132</v>
      </c>
      <c r="HY302" s="2" t="s">
        <v>142</v>
      </c>
      <c r="HZ302" s="2" t="s">
        <v>132</v>
      </c>
      <c r="IA302" s="4"/>
      <c r="IB302" s="8"/>
      <c r="IC302" s="4">
        <v>3</v>
      </c>
      <c r="ID302" s="8">
        <v>177.69</v>
      </c>
      <c r="IE302" s="7">
        <v>-1</v>
      </c>
      <c r="IF302" s="7">
        <v>-1</v>
      </c>
      <c r="IG302" s="2" t="s">
        <v>140</v>
      </c>
      <c r="IH302" s="2" t="s">
        <v>166</v>
      </c>
      <c r="II302" s="2" t="s">
        <v>3367</v>
      </c>
      <c r="IJ302" s="2" t="s">
        <v>283</v>
      </c>
      <c r="IK302" s="2" t="s">
        <v>142</v>
      </c>
      <c r="IL302" s="2" t="s">
        <v>132</v>
      </c>
      <c r="IM302" s="4"/>
      <c r="IN302" s="8"/>
      <c r="IO302" s="4">
        <v>2</v>
      </c>
      <c r="IP302" s="8">
        <v>127.94</v>
      </c>
      <c r="IQ302" s="7">
        <v>-1</v>
      </c>
      <c r="IR302" s="7">
        <v>-1</v>
      </c>
      <c r="IS302" s="2" t="s">
        <v>140</v>
      </c>
      <c r="IT302" s="2" t="s">
        <v>166</v>
      </c>
      <c r="IU302" s="2" t="s">
        <v>614</v>
      </c>
      <c r="IV302" s="2" t="s">
        <v>822</v>
      </c>
      <c r="IW302" s="2" t="s">
        <v>142</v>
      </c>
      <c r="IX302" s="2" t="s">
        <v>132</v>
      </c>
      <c r="IY302" s="4"/>
      <c r="IZ302" s="8"/>
      <c r="JA302" s="4"/>
      <c r="JB302" s="8"/>
      <c r="JC302" s="7"/>
      <c r="JD302" s="7"/>
      <c r="JE302" s="2" t="s">
        <v>178</v>
      </c>
      <c r="JF302" s="2" t="s">
        <v>166</v>
      </c>
      <c r="JG302" s="2" t="s">
        <v>132</v>
      </c>
      <c r="JH302" s="2" t="s">
        <v>132</v>
      </c>
      <c r="JI302" s="2" t="s">
        <v>142</v>
      </c>
      <c r="JJ302" s="2" t="s">
        <v>132</v>
      </c>
      <c r="JK302" s="4"/>
      <c r="JL302" s="8"/>
      <c r="JM302" s="4"/>
      <c r="JN302" s="8"/>
      <c r="JO302" s="7"/>
      <c r="JP302" s="7"/>
      <c r="JQ302" s="2" t="s">
        <v>140</v>
      </c>
      <c r="JR302" s="2" t="s">
        <v>166</v>
      </c>
      <c r="JS302" s="2" t="s">
        <v>1266</v>
      </c>
      <c r="JT302" s="2" t="s">
        <v>132</v>
      </c>
      <c r="JU302" s="2" t="s">
        <v>142</v>
      </c>
      <c r="JV302" s="2" t="s">
        <v>132</v>
      </c>
      <c r="JW302" s="4"/>
      <c r="JX302" s="8"/>
      <c r="JY302" s="4"/>
      <c r="JZ302" s="8"/>
      <c r="KA302" s="7"/>
      <c r="KB302" s="7"/>
      <c r="KC302" s="2" t="s">
        <v>140</v>
      </c>
      <c r="KD302" s="2" t="s">
        <v>166</v>
      </c>
      <c r="KE302" s="2" t="s">
        <v>3452</v>
      </c>
      <c r="KF302" s="2" t="s">
        <v>930</v>
      </c>
      <c r="KG302" s="2" t="s">
        <v>142</v>
      </c>
      <c r="KH302" s="2" t="s">
        <v>132</v>
      </c>
      <c r="KI302" s="4"/>
      <c r="KJ302" s="8"/>
      <c r="KK302" s="4">
        <v>1</v>
      </c>
      <c r="KL302" s="8">
        <v>63.97</v>
      </c>
      <c r="KM302" s="7">
        <v>-1</v>
      </c>
      <c r="KN302" s="7">
        <v>-1</v>
      </c>
      <c r="KO302" s="2" t="s">
        <v>140</v>
      </c>
      <c r="KP302" s="2" t="s">
        <v>166</v>
      </c>
      <c r="KQ302" s="2" t="s">
        <v>575</v>
      </c>
      <c r="KR302" s="2" t="s">
        <v>3453</v>
      </c>
      <c r="KS302" s="2" t="s">
        <v>142</v>
      </c>
      <c r="KT302" s="2" t="s">
        <v>132</v>
      </c>
      <c r="KU302" s="4"/>
      <c r="KV302" s="8"/>
      <c r="KW302" s="4">
        <v>28</v>
      </c>
      <c r="KX302" s="8">
        <v>1612</v>
      </c>
      <c r="KY302" s="7">
        <v>-1</v>
      </c>
      <c r="KZ302" s="7">
        <v>-1</v>
      </c>
      <c r="LA302" s="2" t="s">
        <v>140</v>
      </c>
      <c r="LB302" s="2" t="s">
        <v>166</v>
      </c>
      <c r="LC302" s="2" t="s">
        <v>3375</v>
      </c>
      <c r="LD302" s="2" t="s">
        <v>2357</v>
      </c>
      <c r="LE302" s="2" t="s">
        <v>183</v>
      </c>
      <c r="LF302" s="2" t="s">
        <v>132</v>
      </c>
      <c r="LG302" s="4"/>
      <c r="LH302" s="8"/>
      <c r="LI302" s="4">
        <v>4</v>
      </c>
      <c r="LJ302" s="8">
        <v>226.8</v>
      </c>
      <c r="LK302" s="7">
        <v>-1</v>
      </c>
      <c r="LL302" s="7">
        <v>-1</v>
      </c>
      <c r="LM302" s="2" t="s">
        <v>140</v>
      </c>
      <c r="LN302" s="2" t="s">
        <v>166</v>
      </c>
      <c r="LO302" s="2" t="s">
        <v>957</v>
      </c>
      <c r="LP302" s="2" t="s">
        <v>1514</v>
      </c>
      <c r="LQ302" s="2" t="s">
        <v>142</v>
      </c>
      <c r="LR302" s="2" t="s">
        <v>132</v>
      </c>
      <c r="LS302" s="4"/>
      <c r="LT302" s="8"/>
      <c r="LU302" s="4"/>
      <c r="LV302" s="8"/>
      <c r="LW302" s="7"/>
      <c r="LX302" s="7"/>
      <c r="LY302" s="2" t="s">
        <v>132</v>
      </c>
      <c r="LZ302" s="2" t="s">
        <v>132</v>
      </c>
      <c r="MA302" s="2" t="s">
        <v>132</v>
      </c>
      <c r="MB302" s="2" t="s">
        <v>132</v>
      </c>
      <c r="MC302" s="2" t="s">
        <v>132</v>
      </c>
      <c r="MD302" s="2" t="s">
        <v>132</v>
      </c>
      <c r="ME302" s="4"/>
      <c r="MF302" s="8"/>
      <c r="MG302" s="4"/>
      <c r="MH302" s="8"/>
      <c r="MI302" s="7"/>
      <c r="MJ302" s="7"/>
      <c r="MK302" s="2" t="s">
        <v>159</v>
      </c>
      <c r="ML302" s="2" t="s">
        <v>166</v>
      </c>
      <c r="MM302" s="2" t="s">
        <v>132</v>
      </c>
      <c r="MN302" s="2" t="s">
        <v>132</v>
      </c>
      <c r="MO302" s="2" t="s">
        <v>142</v>
      </c>
      <c r="MP302" s="2" t="s">
        <v>132</v>
      </c>
      <c r="MQ302" s="4"/>
      <c r="MR302" s="8"/>
      <c r="MS302" s="4"/>
      <c r="MT302" s="8"/>
      <c r="MU302" s="7"/>
      <c r="MV302" s="7"/>
      <c r="MW302" s="2" t="s">
        <v>132</v>
      </c>
      <c r="MX302" s="2" t="s">
        <v>132</v>
      </c>
      <c r="MY302" s="2" t="s">
        <v>132</v>
      </c>
      <c r="MZ302" s="2" t="s">
        <v>132</v>
      </c>
      <c r="NA302" s="2" t="s">
        <v>132</v>
      </c>
      <c r="NB302" s="2" t="s">
        <v>132</v>
      </c>
      <c r="NC302" s="4"/>
      <c r="ND302" s="8"/>
      <c r="NE302" s="4"/>
      <c r="NF302" s="8"/>
      <c r="NG302" s="7"/>
      <c r="NH302" s="7"/>
      <c r="NI302" s="2" t="s">
        <v>132</v>
      </c>
      <c r="NJ302" s="2" t="s">
        <v>132</v>
      </c>
      <c r="NK302" s="2" t="s">
        <v>132</v>
      </c>
      <c r="NL302" s="2" t="s">
        <v>132</v>
      </c>
      <c r="NM302" s="2" t="s">
        <v>132</v>
      </c>
      <c r="NN302" s="2" t="s">
        <v>132</v>
      </c>
      <c r="NO302" s="4"/>
      <c r="NP302" s="8"/>
      <c r="NQ302" s="4"/>
      <c r="NR302" s="8"/>
      <c r="NS302" s="7"/>
      <c r="NT302" s="7"/>
      <c r="NU302" s="2" t="s">
        <v>178</v>
      </c>
      <c r="NV302" s="2" t="s">
        <v>166</v>
      </c>
      <c r="NW302" s="2" t="s">
        <v>132</v>
      </c>
      <c r="NX302" s="2" t="s">
        <v>132</v>
      </c>
      <c r="NY302" s="2" t="s">
        <v>142</v>
      </c>
      <c r="NZ302" s="2" t="s">
        <v>132</v>
      </c>
      <c r="OA302" s="4"/>
      <c r="OB302" s="8"/>
      <c r="OC302" s="4"/>
      <c r="OD302" s="8"/>
      <c r="OE302" s="7"/>
      <c r="OF302" s="7"/>
      <c r="OG302" s="2" t="s">
        <v>132</v>
      </c>
      <c r="OH302" s="2" t="s">
        <v>132</v>
      </c>
      <c r="OI302" s="2" t="s">
        <v>132</v>
      </c>
      <c r="OJ302" s="2" t="s">
        <v>132</v>
      </c>
      <c r="OK302" s="2" t="s">
        <v>132</v>
      </c>
      <c r="OL302" s="2" t="s">
        <v>132</v>
      </c>
      <c r="OM302" s="4"/>
      <c r="ON302" s="8"/>
      <c r="OO302" s="4"/>
      <c r="OP302" s="8"/>
      <c r="OQ302" s="7"/>
      <c r="OR302" s="7"/>
      <c r="OS302" s="2" t="s">
        <v>132</v>
      </c>
      <c r="OT302" s="2" t="s">
        <v>132</v>
      </c>
      <c r="OU302" s="2" t="s">
        <v>132</v>
      </c>
      <c r="OV302" s="2" t="s">
        <v>132</v>
      </c>
      <c r="OW302" s="2" t="s">
        <v>132</v>
      </c>
      <c r="OX302" s="2" t="s">
        <v>132</v>
      </c>
      <c r="OY302" s="4"/>
      <c r="OZ302" s="8"/>
      <c r="PA302" s="4"/>
      <c r="PB302" s="8"/>
      <c r="PC302" s="7"/>
      <c r="PD302" s="7"/>
      <c r="PE302" s="2" t="s">
        <v>178</v>
      </c>
      <c r="PF302" s="2" t="s">
        <v>166</v>
      </c>
      <c r="PG302" s="2" t="s">
        <v>132</v>
      </c>
      <c r="PH302" s="2" t="s">
        <v>132</v>
      </c>
      <c r="PI302" s="2" t="s">
        <v>142</v>
      </c>
      <c r="PJ302" s="2" t="s">
        <v>132</v>
      </c>
      <c r="PK302" s="4"/>
      <c r="PL302" s="8"/>
      <c r="PM302" s="4"/>
      <c r="PN302" s="8"/>
      <c r="PO302" s="7"/>
      <c r="PP302" s="7"/>
      <c r="PQ302" s="2" t="s">
        <v>178</v>
      </c>
      <c r="PR302" s="2" t="s">
        <v>166</v>
      </c>
      <c r="PS302" s="2" t="s">
        <v>132</v>
      </c>
      <c r="PT302" s="2" t="s">
        <v>132</v>
      </c>
      <c r="PU302" s="2" t="s">
        <v>142</v>
      </c>
      <c r="PV302" s="2" t="s">
        <v>132</v>
      </c>
      <c r="PW302" s="4"/>
      <c r="PX302" s="8"/>
      <c r="PY302" s="4"/>
      <c r="PZ302" s="8"/>
      <c r="QA302" s="7"/>
      <c r="QB302" s="7"/>
      <c r="QC302" s="2" t="s">
        <v>132</v>
      </c>
      <c r="QD302" s="2" t="s">
        <v>132</v>
      </c>
      <c r="QE302" s="2" t="s">
        <v>132</v>
      </c>
      <c r="QF302" s="2" t="s">
        <v>132</v>
      </c>
      <c r="QG302" s="2" t="s">
        <v>132</v>
      </c>
      <c r="QH302" s="2" t="s">
        <v>132</v>
      </c>
      <c r="QI302" s="4"/>
      <c r="QJ302" s="8"/>
      <c r="QK302" s="4"/>
      <c r="QL302" s="8"/>
      <c r="QM302" s="7"/>
      <c r="QN302" s="7"/>
      <c r="QO302" s="2" t="s">
        <v>132</v>
      </c>
      <c r="QP302" s="2" t="s">
        <v>132</v>
      </c>
      <c r="QQ302" s="2" t="s">
        <v>132</v>
      </c>
      <c r="QR302" s="2" t="s">
        <v>132</v>
      </c>
      <c r="QS302" s="2" t="s">
        <v>132</v>
      </c>
      <c r="QT302" s="2" t="s">
        <v>132</v>
      </c>
      <c r="QU302" s="4"/>
      <c r="QV302" s="8"/>
      <c r="QW302" s="4"/>
      <c r="QX302" s="8"/>
      <c r="QY302" s="7"/>
      <c r="QZ302" s="7"/>
      <c r="RA302" s="2" t="s">
        <v>140</v>
      </c>
      <c r="RB302" s="2" t="s">
        <v>166</v>
      </c>
      <c r="RC302" s="2" t="s">
        <v>957</v>
      </c>
      <c r="RD302" s="2" t="s">
        <v>1229</v>
      </c>
      <c r="RE302" s="2" t="s">
        <v>142</v>
      </c>
      <c r="RF302" s="2" t="s">
        <v>132</v>
      </c>
      <c r="RG302" s="4"/>
      <c r="RH302" s="8"/>
      <c r="RI302" s="4"/>
      <c r="RJ302" s="8"/>
      <c r="RK302" s="7"/>
      <c r="RL302" s="7"/>
      <c r="RM302" s="2" t="s">
        <v>181</v>
      </c>
      <c r="RN302" s="2" t="s">
        <v>166</v>
      </c>
      <c r="RO302" s="2" t="s">
        <v>132</v>
      </c>
      <c r="RP302" s="2" t="s">
        <v>132</v>
      </c>
      <c r="RQ302" s="2" t="s">
        <v>142</v>
      </c>
      <c r="RR302" s="2" t="s">
        <v>132</v>
      </c>
    </row>
    <row r="303">
      <c r="A303" s="2" t="s">
        <v>3454</v>
      </c>
      <c r="B303" s="2" t="s">
        <v>121</v>
      </c>
      <c r="C303" s="2" t="s">
        <v>3339</v>
      </c>
      <c r="D303" s="2" t="s">
        <v>1104</v>
      </c>
      <c r="E303" s="2" t="s">
        <v>1105</v>
      </c>
      <c r="F303" s="2" t="s">
        <v>3455</v>
      </c>
      <c r="G303" s="2" t="s">
        <v>132</v>
      </c>
      <c r="H303" s="2" t="s">
        <v>132</v>
      </c>
      <c r="I303" s="2" t="s">
        <v>3456</v>
      </c>
      <c r="J303" s="2" t="s">
        <v>127</v>
      </c>
      <c r="K303" s="2" t="s">
        <v>909</v>
      </c>
      <c r="L303" s="3">
        <v>45</v>
      </c>
      <c r="M303" s="3">
        <v>47.25</v>
      </c>
      <c r="N303" s="3">
        <v>89.99</v>
      </c>
      <c r="O303" s="2" t="s">
        <v>421</v>
      </c>
      <c r="P303" s="2" t="s">
        <v>422</v>
      </c>
      <c r="Q303" s="2" t="s">
        <v>131</v>
      </c>
      <c r="R303" s="2" t="s">
        <v>132</v>
      </c>
      <c r="S303" s="2" t="s">
        <v>3457</v>
      </c>
      <c r="T303" s="2" t="s">
        <v>132</v>
      </c>
      <c r="U303" s="2" t="s">
        <v>315</v>
      </c>
      <c r="V303" s="2" t="s">
        <v>815</v>
      </c>
      <c r="W303" s="2" t="s">
        <v>247</v>
      </c>
      <c r="X303" s="2" t="s">
        <v>132</v>
      </c>
      <c r="Y303" s="2" t="s">
        <v>3458</v>
      </c>
      <c r="Z303" s="4"/>
      <c r="AA303" s="4">
        <f>=ROUNDDOWN({0},0)</f>
      </c>
      <c r="AB303" s="5">
        <v>0.2</v>
      </c>
      <c r="AC303" s="2" t="s">
        <v>132</v>
      </c>
      <c r="AD303" s="4"/>
      <c r="AE303" s="4"/>
      <c r="AF303" s="6">
        <v>63</v>
      </c>
      <c r="AG303" s="6"/>
      <c r="AH303" s="7">
        <v>0.4411</v>
      </c>
      <c r="AI303" s="4"/>
      <c r="AJ303" s="4">
        <f>=ROUNDDOWN({0},0)</f>
      </c>
      <c r="AK303" s="5"/>
      <c r="AL303" s="2" t="s">
        <v>132</v>
      </c>
      <c r="AM303" s="4"/>
      <c r="AN303" s="4"/>
      <c r="AO303" s="7"/>
      <c r="AP303" s="4">
        <v>2</v>
      </c>
      <c r="AQ303" s="8">
        <v>99.22</v>
      </c>
      <c r="AR303" s="4">
        <v>102</v>
      </c>
      <c r="AS303" s="8">
        <v>4612.79</v>
      </c>
      <c r="AT303" s="7">
        <v>-0.9804</v>
      </c>
      <c r="AU303" s="7">
        <v>-0.9785</v>
      </c>
      <c r="AV303" s="4">
        <v>2</v>
      </c>
      <c r="AW303" s="8">
        <v>99.22</v>
      </c>
      <c r="AX303" s="4">
        <v>102</v>
      </c>
      <c r="AY303" s="8">
        <v>4612.79</v>
      </c>
      <c r="AZ303" s="7">
        <v>-0.9804</v>
      </c>
      <c r="BA303" s="7">
        <v>-0.9785</v>
      </c>
      <c r="BB303" s="7">
        <v>1</v>
      </c>
      <c r="BC303" s="4">
        <v>2</v>
      </c>
      <c r="BD303" s="8">
        <v>99.22</v>
      </c>
      <c r="BE303" s="4">
        <v>102</v>
      </c>
      <c r="BF303" s="8">
        <v>4612.79</v>
      </c>
      <c r="BG303" s="7">
        <v>-0.9804</v>
      </c>
      <c r="BH303" s="7">
        <v>-0.9785</v>
      </c>
      <c r="BI303" s="7">
        <v>1</v>
      </c>
      <c r="BJ303" s="4">
        <v>2</v>
      </c>
      <c r="BK303" s="8">
        <v>99.22</v>
      </c>
      <c r="BL303" s="2" t="s">
        <v>3459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558</v>
      </c>
      <c r="BV303" s="2" t="s">
        <v>166</v>
      </c>
      <c r="BW303" s="2" t="s">
        <v>132</v>
      </c>
      <c r="BX303" s="2" t="s">
        <v>928</v>
      </c>
      <c r="BY303" s="2" t="s">
        <v>183</v>
      </c>
      <c r="BZ303" s="2" t="s">
        <v>132</v>
      </c>
      <c r="CA303" s="4"/>
      <c r="CB303" s="8"/>
      <c r="CC303" s="4"/>
      <c r="CD303" s="8"/>
      <c r="CE303" s="7"/>
      <c r="CF303" s="7"/>
      <c r="CG303" s="2" t="s">
        <v>181</v>
      </c>
      <c r="CH303" s="2" t="s">
        <v>166</v>
      </c>
      <c r="CI303" s="2" t="s">
        <v>1256</v>
      </c>
      <c r="CJ303" s="2" t="s">
        <v>3460</v>
      </c>
      <c r="CK303" s="2" t="s">
        <v>142</v>
      </c>
      <c r="CL303" s="2" t="s">
        <v>132</v>
      </c>
      <c r="CM303" s="4">
        <v>2</v>
      </c>
      <c r="CN303" s="8">
        <v>99.22</v>
      </c>
      <c r="CO303" s="4">
        <v>23</v>
      </c>
      <c r="CP303" s="8">
        <v>1058.39</v>
      </c>
      <c r="CQ303" s="7">
        <v>-0.913</v>
      </c>
      <c r="CR303" s="7">
        <v>-0.9063</v>
      </c>
      <c r="CS303" s="2" t="s">
        <v>140</v>
      </c>
      <c r="CT303" s="2" t="s">
        <v>166</v>
      </c>
      <c r="CU303" s="2" t="s">
        <v>931</v>
      </c>
      <c r="CV303" s="2" t="s">
        <v>3461</v>
      </c>
      <c r="CW303" s="2" t="s">
        <v>142</v>
      </c>
      <c r="CX303" s="2" t="s">
        <v>132</v>
      </c>
      <c r="CY303" s="4"/>
      <c r="CZ303" s="8"/>
      <c r="DA303" s="4">
        <v>17</v>
      </c>
      <c r="DB303" s="8">
        <v>725.39</v>
      </c>
      <c r="DC303" s="7">
        <v>-1</v>
      </c>
      <c r="DD303" s="7">
        <v>-1</v>
      </c>
      <c r="DE303" s="2" t="s">
        <v>140</v>
      </c>
      <c r="DF303" s="2" t="s">
        <v>166</v>
      </c>
      <c r="DG303" s="2" t="s">
        <v>584</v>
      </c>
      <c r="DH303" s="2" t="s">
        <v>461</v>
      </c>
      <c r="DI303" s="2" t="s">
        <v>142</v>
      </c>
      <c r="DJ303" s="2" t="s">
        <v>132</v>
      </c>
      <c r="DK303" s="4"/>
      <c r="DL303" s="8"/>
      <c r="DM303" s="4">
        <v>37</v>
      </c>
      <c r="DN303" s="8">
        <v>1776</v>
      </c>
      <c r="DO303" s="7">
        <v>-1</v>
      </c>
      <c r="DP303" s="7">
        <v>-1</v>
      </c>
      <c r="DQ303" s="2" t="s">
        <v>140</v>
      </c>
      <c r="DR303" s="2" t="s">
        <v>166</v>
      </c>
      <c r="DS303" s="2" t="s">
        <v>935</v>
      </c>
      <c r="DT303" s="2" t="s">
        <v>2404</v>
      </c>
      <c r="DU303" s="2" t="s">
        <v>142</v>
      </c>
      <c r="DV303" s="2" t="s">
        <v>132</v>
      </c>
      <c r="DW303" s="4"/>
      <c r="DX303" s="8"/>
      <c r="DY303" s="4">
        <v>6</v>
      </c>
      <c r="DZ303" s="8">
        <v>197.57</v>
      </c>
      <c r="EA303" s="7">
        <v>-1</v>
      </c>
      <c r="EB303" s="7">
        <v>-1</v>
      </c>
      <c r="EC303" s="2" t="s">
        <v>140</v>
      </c>
      <c r="ED303" s="2" t="s">
        <v>166</v>
      </c>
      <c r="EE303" s="2" t="s">
        <v>931</v>
      </c>
      <c r="EF303" s="2" t="s">
        <v>3462</v>
      </c>
      <c r="EG303" s="2" t="s">
        <v>142</v>
      </c>
      <c r="EH303" s="2" t="s">
        <v>132</v>
      </c>
      <c r="EI303" s="4"/>
      <c r="EJ303" s="8"/>
      <c r="EK303" s="4">
        <v>3</v>
      </c>
      <c r="EL303" s="8">
        <v>162</v>
      </c>
      <c r="EM303" s="7">
        <v>-1</v>
      </c>
      <c r="EN303" s="7">
        <v>-1</v>
      </c>
      <c r="EO303" s="2" t="s">
        <v>140</v>
      </c>
      <c r="EP303" s="2" t="s">
        <v>166</v>
      </c>
      <c r="EQ303" s="2" t="s">
        <v>938</v>
      </c>
      <c r="ER303" s="2" t="s">
        <v>2341</v>
      </c>
      <c r="ES303" s="2" t="s">
        <v>183</v>
      </c>
      <c r="ET303" s="2" t="s">
        <v>132</v>
      </c>
      <c r="EU303" s="4"/>
      <c r="EV303" s="8"/>
      <c r="EW303" s="4"/>
      <c r="EX303" s="8"/>
      <c r="EY303" s="7"/>
      <c r="EZ303" s="7"/>
      <c r="FA303" s="2" t="s">
        <v>140</v>
      </c>
      <c r="FB303" s="2" t="s">
        <v>166</v>
      </c>
      <c r="FC303" s="2" t="s">
        <v>1262</v>
      </c>
      <c r="FD303" s="2" t="s">
        <v>2962</v>
      </c>
      <c r="FE303" s="2" t="s">
        <v>142</v>
      </c>
      <c r="FF303" s="2" t="s">
        <v>132</v>
      </c>
      <c r="FG303" s="4"/>
      <c r="FH303" s="8"/>
      <c r="FI303" s="4">
        <v>2</v>
      </c>
      <c r="FJ303" s="8">
        <v>66.16</v>
      </c>
      <c r="FK303" s="7">
        <v>-1</v>
      </c>
      <c r="FL303" s="7">
        <v>-1</v>
      </c>
      <c r="FM303" s="2" t="s">
        <v>140</v>
      </c>
      <c r="FN303" s="2" t="s">
        <v>166</v>
      </c>
      <c r="FO303" s="2" t="s">
        <v>329</v>
      </c>
      <c r="FP303" s="2" t="s">
        <v>864</v>
      </c>
      <c r="FQ303" s="2" t="s">
        <v>142</v>
      </c>
      <c r="FR303" s="2" t="s">
        <v>132</v>
      </c>
      <c r="FS303" s="4"/>
      <c r="FT303" s="8"/>
      <c r="FU303" s="4">
        <v>4</v>
      </c>
      <c r="FV303" s="8">
        <v>204.12</v>
      </c>
      <c r="FW303" s="7">
        <v>-1</v>
      </c>
      <c r="FX303" s="7">
        <v>-1</v>
      </c>
      <c r="FY303" s="2" t="s">
        <v>140</v>
      </c>
      <c r="FZ303" s="2" t="s">
        <v>166</v>
      </c>
      <c r="GA303" s="2" t="s">
        <v>827</v>
      </c>
      <c r="GB303" s="2" t="s">
        <v>1390</v>
      </c>
      <c r="GC303" s="2" t="s">
        <v>142</v>
      </c>
      <c r="GD303" s="2" t="s">
        <v>132</v>
      </c>
      <c r="GE303" s="4"/>
      <c r="GF303" s="8"/>
      <c r="GG303" s="4"/>
      <c r="GH303" s="8"/>
      <c r="GI303" s="7"/>
      <c r="GJ303" s="7"/>
      <c r="GK303" s="2" t="s">
        <v>140</v>
      </c>
      <c r="GL303" s="2" t="s">
        <v>166</v>
      </c>
      <c r="GM303" s="2" t="s">
        <v>942</v>
      </c>
      <c r="GN303" s="2" t="s">
        <v>415</v>
      </c>
      <c r="GO303" s="2" t="s">
        <v>142</v>
      </c>
      <c r="GP303" s="2" t="s">
        <v>132</v>
      </c>
      <c r="GQ303" s="4"/>
      <c r="GR303" s="8"/>
      <c r="GS303" s="4"/>
      <c r="GT303" s="8"/>
      <c r="GU303" s="7"/>
      <c r="GV303" s="7"/>
      <c r="GW303" s="2" t="s">
        <v>178</v>
      </c>
      <c r="GX303" s="2" t="s">
        <v>166</v>
      </c>
      <c r="GY303" s="2" t="s">
        <v>132</v>
      </c>
      <c r="GZ303" s="2" t="s">
        <v>132</v>
      </c>
      <c r="HA303" s="2" t="s">
        <v>142</v>
      </c>
      <c r="HB303" s="2" t="s">
        <v>132</v>
      </c>
      <c r="HC303" s="4"/>
      <c r="HD303" s="8"/>
      <c r="HE303" s="4">
        <v>3</v>
      </c>
      <c r="HF303" s="8">
        <v>148.83</v>
      </c>
      <c r="HG303" s="7">
        <v>-1</v>
      </c>
      <c r="HH303" s="7">
        <v>-1</v>
      </c>
      <c r="HI303" s="2" t="s">
        <v>140</v>
      </c>
      <c r="HJ303" s="2" t="s">
        <v>166</v>
      </c>
      <c r="HK303" s="2" t="s">
        <v>1481</v>
      </c>
      <c r="HL303" s="2" t="s">
        <v>1487</v>
      </c>
      <c r="HM303" s="2" t="s">
        <v>142</v>
      </c>
      <c r="HN303" s="2" t="s">
        <v>132</v>
      </c>
      <c r="HO303" s="4"/>
      <c r="HP303" s="8"/>
      <c r="HQ303" s="4"/>
      <c r="HR303" s="8"/>
      <c r="HS303" s="7"/>
      <c r="HT303" s="7"/>
      <c r="HU303" s="2" t="s">
        <v>165</v>
      </c>
      <c r="HV303" s="2" t="s">
        <v>166</v>
      </c>
      <c r="HW303" s="2" t="s">
        <v>132</v>
      </c>
      <c r="HX303" s="2" t="s">
        <v>132</v>
      </c>
      <c r="HY303" s="2" t="s">
        <v>142</v>
      </c>
      <c r="HZ303" s="2" t="s">
        <v>132</v>
      </c>
      <c r="IA303" s="4"/>
      <c r="IB303" s="8"/>
      <c r="IC303" s="4">
        <v>3</v>
      </c>
      <c r="ID303" s="8">
        <v>92.13</v>
      </c>
      <c r="IE303" s="7">
        <v>-1</v>
      </c>
      <c r="IF303" s="7">
        <v>-1</v>
      </c>
      <c r="IG303" s="2" t="s">
        <v>140</v>
      </c>
      <c r="IH303" s="2" t="s">
        <v>166</v>
      </c>
      <c r="II303" s="2" t="s">
        <v>3367</v>
      </c>
      <c r="IJ303" s="2" t="s">
        <v>444</v>
      </c>
      <c r="IK303" s="2" t="s">
        <v>142</v>
      </c>
      <c r="IL303" s="2" t="s">
        <v>132</v>
      </c>
      <c r="IM303" s="4"/>
      <c r="IN303" s="8"/>
      <c r="IO303" s="4">
        <v>1</v>
      </c>
      <c r="IP303" s="8">
        <v>51.03</v>
      </c>
      <c r="IQ303" s="7">
        <v>-1</v>
      </c>
      <c r="IR303" s="7">
        <v>-1</v>
      </c>
      <c r="IS303" s="2" t="s">
        <v>140</v>
      </c>
      <c r="IT303" s="2" t="s">
        <v>166</v>
      </c>
      <c r="IU303" s="2" t="s">
        <v>949</v>
      </c>
      <c r="IV303" s="2" t="s">
        <v>3463</v>
      </c>
      <c r="IW303" s="2" t="s">
        <v>142</v>
      </c>
      <c r="IX303" s="2" t="s">
        <v>132</v>
      </c>
      <c r="IY303" s="4"/>
      <c r="IZ303" s="8"/>
      <c r="JA303" s="4"/>
      <c r="JB303" s="8"/>
      <c r="JC303" s="7"/>
      <c r="JD303" s="7"/>
      <c r="JE303" s="2" t="s">
        <v>178</v>
      </c>
      <c r="JF303" s="2" t="s">
        <v>166</v>
      </c>
      <c r="JG303" s="2" t="s">
        <v>132</v>
      </c>
      <c r="JH303" s="2" t="s">
        <v>132</v>
      </c>
      <c r="JI303" s="2" t="s">
        <v>142</v>
      </c>
      <c r="JJ303" s="2" t="s">
        <v>132</v>
      </c>
      <c r="JK303" s="4"/>
      <c r="JL303" s="8"/>
      <c r="JM303" s="4">
        <v>1</v>
      </c>
      <c r="JN303" s="8">
        <v>33.17</v>
      </c>
      <c r="JO303" s="7">
        <v>-1</v>
      </c>
      <c r="JP303" s="7">
        <v>-1</v>
      </c>
      <c r="JQ303" s="2" t="s">
        <v>140</v>
      </c>
      <c r="JR303" s="2" t="s">
        <v>166</v>
      </c>
      <c r="JS303" s="2" t="s">
        <v>341</v>
      </c>
      <c r="JT303" s="2" t="s">
        <v>1459</v>
      </c>
      <c r="JU303" s="2" t="s">
        <v>142</v>
      </c>
      <c r="JV303" s="2" t="s">
        <v>132</v>
      </c>
      <c r="JW303" s="4"/>
      <c r="JX303" s="8"/>
      <c r="JY303" s="4"/>
      <c r="JZ303" s="8"/>
      <c r="KA303" s="7"/>
      <c r="KB303" s="7"/>
      <c r="KC303" s="2" t="s">
        <v>140</v>
      </c>
      <c r="KD303" s="2" t="s">
        <v>166</v>
      </c>
      <c r="KE303" s="2" t="s">
        <v>931</v>
      </c>
      <c r="KF303" s="2" t="s">
        <v>3464</v>
      </c>
      <c r="KG303" s="2" t="s">
        <v>142</v>
      </c>
      <c r="KH303" s="2" t="s">
        <v>132</v>
      </c>
      <c r="KI303" s="4"/>
      <c r="KJ303" s="8"/>
      <c r="KK303" s="4"/>
      <c r="KL303" s="8"/>
      <c r="KM303" s="7"/>
      <c r="KN303" s="7"/>
      <c r="KO303" s="2" t="s">
        <v>140</v>
      </c>
      <c r="KP303" s="2" t="s">
        <v>166</v>
      </c>
      <c r="KQ303" s="2" t="s">
        <v>575</v>
      </c>
      <c r="KR303" s="2" t="s">
        <v>132</v>
      </c>
      <c r="KS303" s="2" t="s">
        <v>142</v>
      </c>
      <c r="KT303" s="2" t="s">
        <v>132</v>
      </c>
      <c r="KU303" s="4"/>
      <c r="KV303" s="8"/>
      <c r="KW303" s="4">
        <v>2</v>
      </c>
      <c r="KX303" s="8">
        <v>98</v>
      </c>
      <c r="KY303" s="7">
        <v>-1</v>
      </c>
      <c r="KZ303" s="7">
        <v>-1</v>
      </c>
      <c r="LA303" s="2" t="s">
        <v>140</v>
      </c>
      <c r="LB303" s="2" t="s">
        <v>166</v>
      </c>
      <c r="LC303" s="2" t="s">
        <v>954</v>
      </c>
      <c r="LD303" s="2" t="s">
        <v>3465</v>
      </c>
      <c r="LE303" s="2" t="s">
        <v>183</v>
      </c>
      <c r="LF303" s="2" t="s">
        <v>132</v>
      </c>
      <c r="LG303" s="4"/>
      <c r="LH303" s="8"/>
      <c r="LI303" s="4"/>
      <c r="LJ303" s="8"/>
      <c r="LK303" s="7"/>
      <c r="LL303" s="7"/>
      <c r="LM303" s="2" t="s">
        <v>140</v>
      </c>
      <c r="LN303" s="2" t="s">
        <v>166</v>
      </c>
      <c r="LO303" s="2" t="s">
        <v>957</v>
      </c>
      <c r="LP303" s="2" t="s">
        <v>1883</v>
      </c>
      <c r="LQ303" s="2" t="s">
        <v>142</v>
      </c>
      <c r="LR303" s="2" t="s">
        <v>132</v>
      </c>
      <c r="LS303" s="4"/>
      <c r="LT303" s="8"/>
      <c r="LU303" s="4"/>
      <c r="LV303" s="8"/>
      <c r="LW303" s="7"/>
      <c r="LX303" s="7"/>
      <c r="LY303" s="2" t="s">
        <v>132</v>
      </c>
      <c r="LZ303" s="2" t="s">
        <v>132</v>
      </c>
      <c r="MA303" s="2" t="s">
        <v>132</v>
      </c>
      <c r="MB303" s="2" t="s">
        <v>132</v>
      </c>
      <c r="MC303" s="2" t="s">
        <v>132</v>
      </c>
      <c r="MD303" s="2" t="s">
        <v>132</v>
      </c>
      <c r="ME303" s="4"/>
      <c r="MF303" s="8"/>
      <c r="MG303" s="4"/>
      <c r="MH303" s="8"/>
      <c r="MI303" s="7"/>
      <c r="MJ303" s="7"/>
      <c r="MK303" s="2" t="s">
        <v>159</v>
      </c>
      <c r="ML303" s="2" t="s">
        <v>166</v>
      </c>
      <c r="MM303" s="2" t="s">
        <v>132</v>
      </c>
      <c r="MN303" s="2" t="s">
        <v>132</v>
      </c>
      <c r="MO303" s="2" t="s">
        <v>142</v>
      </c>
      <c r="MP303" s="2" t="s">
        <v>132</v>
      </c>
      <c r="MQ303" s="4"/>
      <c r="MR303" s="8"/>
      <c r="MS303" s="4"/>
      <c r="MT303" s="8"/>
      <c r="MU303" s="7"/>
      <c r="MV303" s="7"/>
      <c r="MW303" s="2" t="s">
        <v>132</v>
      </c>
      <c r="MX303" s="2" t="s">
        <v>132</v>
      </c>
      <c r="MY303" s="2" t="s">
        <v>132</v>
      </c>
      <c r="MZ303" s="2" t="s">
        <v>132</v>
      </c>
      <c r="NA303" s="2" t="s">
        <v>132</v>
      </c>
      <c r="NB303" s="2" t="s">
        <v>132</v>
      </c>
      <c r="NC303" s="4"/>
      <c r="ND303" s="8"/>
      <c r="NE303" s="4"/>
      <c r="NF303" s="8"/>
      <c r="NG303" s="7"/>
      <c r="NH303" s="7"/>
      <c r="NI303" s="2" t="s">
        <v>132</v>
      </c>
      <c r="NJ303" s="2" t="s">
        <v>132</v>
      </c>
      <c r="NK303" s="2" t="s">
        <v>132</v>
      </c>
      <c r="NL303" s="2" t="s">
        <v>132</v>
      </c>
      <c r="NM303" s="2" t="s">
        <v>132</v>
      </c>
      <c r="NN303" s="2" t="s">
        <v>132</v>
      </c>
      <c r="NO303" s="4"/>
      <c r="NP303" s="8"/>
      <c r="NQ303" s="4"/>
      <c r="NR303" s="8"/>
      <c r="NS303" s="7"/>
      <c r="NT303" s="7"/>
      <c r="NU303" s="2" t="s">
        <v>178</v>
      </c>
      <c r="NV303" s="2" t="s">
        <v>166</v>
      </c>
      <c r="NW303" s="2" t="s">
        <v>132</v>
      </c>
      <c r="NX303" s="2" t="s">
        <v>132</v>
      </c>
      <c r="NY303" s="2" t="s">
        <v>142</v>
      </c>
      <c r="NZ303" s="2" t="s">
        <v>132</v>
      </c>
      <c r="OA303" s="4"/>
      <c r="OB303" s="8"/>
      <c r="OC303" s="4"/>
      <c r="OD303" s="8"/>
      <c r="OE303" s="7"/>
      <c r="OF303" s="7"/>
      <c r="OG303" s="2" t="s">
        <v>132</v>
      </c>
      <c r="OH303" s="2" t="s">
        <v>132</v>
      </c>
      <c r="OI303" s="2" t="s">
        <v>132</v>
      </c>
      <c r="OJ303" s="2" t="s">
        <v>132</v>
      </c>
      <c r="OK303" s="2" t="s">
        <v>132</v>
      </c>
      <c r="OL303" s="2" t="s">
        <v>132</v>
      </c>
      <c r="OM303" s="4"/>
      <c r="ON303" s="8"/>
      <c r="OO303" s="4"/>
      <c r="OP303" s="8"/>
      <c r="OQ303" s="7"/>
      <c r="OR303" s="7"/>
      <c r="OS303" s="2" t="s">
        <v>132</v>
      </c>
      <c r="OT303" s="2" t="s">
        <v>132</v>
      </c>
      <c r="OU303" s="2" t="s">
        <v>132</v>
      </c>
      <c r="OV303" s="2" t="s">
        <v>132</v>
      </c>
      <c r="OW303" s="2" t="s">
        <v>132</v>
      </c>
      <c r="OX303" s="2" t="s">
        <v>132</v>
      </c>
      <c r="OY303" s="4"/>
      <c r="OZ303" s="8"/>
      <c r="PA303" s="4"/>
      <c r="PB303" s="8"/>
      <c r="PC303" s="7"/>
      <c r="PD303" s="7"/>
      <c r="PE303" s="2" t="s">
        <v>181</v>
      </c>
      <c r="PF303" s="2" t="s">
        <v>166</v>
      </c>
      <c r="PG303" s="2" t="s">
        <v>132</v>
      </c>
      <c r="PH303" s="2" t="s">
        <v>132</v>
      </c>
      <c r="PI303" s="2" t="s">
        <v>142</v>
      </c>
      <c r="PJ303" s="2" t="s">
        <v>132</v>
      </c>
      <c r="PK303" s="4"/>
      <c r="PL303" s="8"/>
      <c r="PM303" s="4"/>
      <c r="PN303" s="8"/>
      <c r="PO303" s="7"/>
      <c r="PP303" s="7"/>
      <c r="PQ303" s="2" t="s">
        <v>178</v>
      </c>
      <c r="PR303" s="2" t="s">
        <v>166</v>
      </c>
      <c r="PS303" s="2" t="s">
        <v>132</v>
      </c>
      <c r="PT303" s="2" t="s">
        <v>132</v>
      </c>
      <c r="PU303" s="2" t="s">
        <v>142</v>
      </c>
      <c r="PV303" s="2" t="s">
        <v>132</v>
      </c>
      <c r="PW303" s="4"/>
      <c r="PX303" s="8"/>
      <c r="PY303" s="4"/>
      <c r="PZ303" s="8"/>
      <c r="QA303" s="7"/>
      <c r="QB303" s="7"/>
      <c r="QC303" s="2" t="s">
        <v>132</v>
      </c>
      <c r="QD303" s="2" t="s">
        <v>132</v>
      </c>
      <c r="QE303" s="2" t="s">
        <v>132</v>
      </c>
      <c r="QF303" s="2" t="s">
        <v>132</v>
      </c>
      <c r="QG303" s="2" t="s">
        <v>132</v>
      </c>
      <c r="QH303" s="2" t="s">
        <v>132</v>
      </c>
      <c r="QI303" s="4"/>
      <c r="QJ303" s="8"/>
      <c r="QK303" s="4"/>
      <c r="QL303" s="8"/>
      <c r="QM303" s="7"/>
      <c r="QN303" s="7"/>
      <c r="QO303" s="2" t="s">
        <v>132</v>
      </c>
      <c r="QP303" s="2" t="s">
        <v>132</v>
      </c>
      <c r="QQ303" s="2" t="s">
        <v>132</v>
      </c>
      <c r="QR303" s="2" t="s">
        <v>132</v>
      </c>
      <c r="QS303" s="2" t="s">
        <v>132</v>
      </c>
      <c r="QT303" s="2" t="s">
        <v>132</v>
      </c>
      <c r="QU303" s="4"/>
      <c r="QV303" s="8"/>
      <c r="QW303" s="4"/>
      <c r="QX303" s="8"/>
      <c r="QY303" s="7"/>
      <c r="QZ303" s="7"/>
      <c r="RA303" s="2" t="s">
        <v>140</v>
      </c>
      <c r="RB303" s="2" t="s">
        <v>166</v>
      </c>
      <c r="RC303" s="2" t="s">
        <v>957</v>
      </c>
      <c r="RD303" s="2" t="s">
        <v>132</v>
      </c>
      <c r="RE303" s="2" t="s">
        <v>142</v>
      </c>
      <c r="RF303" s="2" t="s">
        <v>132</v>
      </c>
      <c r="RG303" s="4"/>
      <c r="RH303" s="8"/>
      <c r="RI303" s="4"/>
      <c r="RJ303" s="8"/>
      <c r="RK303" s="7"/>
      <c r="RL303" s="7"/>
      <c r="RM303" s="2" t="s">
        <v>181</v>
      </c>
      <c r="RN303" s="2" t="s">
        <v>166</v>
      </c>
      <c r="RO303" s="2" t="s">
        <v>132</v>
      </c>
      <c r="RP303" s="2" t="s">
        <v>132</v>
      </c>
      <c r="RQ303" s="2" t="s">
        <v>142</v>
      </c>
      <c r="RR303" s="2" t="s">
        <v>132</v>
      </c>
    </row>
    <row r="304">
      <c r="A304" s="2" t="s">
        <v>3466</v>
      </c>
      <c r="B304" s="2" t="s">
        <v>121</v>
      </c>
      <c r="C304" s="2" t="s">
        <v>3339</v>
      </c>
      <c r="D304" s="2" t="s">
        <v>1104</v>
      </c>
      <c r="E304" s="2" t="s">
        <v>1105</v>
      </c>
      <c r="F304" s="2" t="s">
        <v>3467</v>
      </c>
      <c r="G304" s="2" t="s">
        <v>132</v>
      </c>
      <c r="H304" s="2" t="s">
        <v>132</v>
      </c>
      <c r="I304" s="2" t="s">
        <v>3468</v>
      </c>
      <c r="J304" s="2" t="s">
        <v>127</v>
      </c>
      <c r="K304" s="2" t="s">
        <v>313</v>
      </c>
      <c r="L304" s="3">
        <v>26.5</v>
      </c>
      <c r="M304" s="3">
        <v>27.82</v>
      </c>
      <c r="N304" s="3">
        <v>62.99</v>
      </c>
      <c r="O304" s="2" t="s">
        <v>421</v>
      </c>
      <c r="P304" s="2" t="s">
        <v>422</v>
      </c>
      <c r="Q304" s="2" t="s">
        <v>131</v>
      </c>
      <c r="R304" s="2" t="s">
        <v>132</v>
      </c>
      <c r="S304" s="2" t="s">
        <v>3469</v>
      </c>
      <c r="T304" s="2" t="s">
        <v>132</v>
      </c>
      <c r="U304" s="2" t="s">
        <v>468</v>
      </c>
      <c r="V304" s="2" t="s">
        <v>815</v>
      </c>
      <c r="W304" s="2" t="s">
        <v>247</v>
      </c>
      <c r="X304" s="2" t="s">
        <v>132</v>
      </c>
      <c r="Y304" s="2" t="s">
        <v>3458</v>
      </c>
      <c r="Z304" s="4"/>
      <c r="AA304" s="4">
        <f>=ROUNDDOWN({0},0)</f>
      </c>
      <c r="AB304" s="5">
        <v>0.1</v>
      </c>
      <c r="AC304" s="2" t="s">
        <v>132</v>
      </c>
      <c r="AD304" s="4"/>
      <c r="AE304" s="4"/>
      <c r="AF304" s="6">
        <v>63</v>
      </c>
      <c r="AG304" s="6"/>
      <c r="AH304" s="7">
        <v>0.3014</v>
      </c>
      <c r="AI304" s="4"/>
      <c r="AJ304" s="4">
        <f>=ROUNDDOWN({0},0)</f>
      </c>
      <c r="AK304" s="5"/>
      <c r="AL304" s="2" t="s">
        <v>132</v>
      </c>
      <c r="AM304" s="4"/>
      <c r="AN304" s="4"/>
      <c r="AO304" s="7"/>
      <c r="AP304" s="4">
        <v>2</v>
      </c>
      <c r="AQ304" s="8">
        <v>66.32</v>
      </c>
      <c r="AR304" s="4">
        <v>136</v>
      </c>
      <c r="AS304" s="8">
        <v>3687.43</v>
      </c>
      <c r="AT304" s="7">
        <v>-0.9853</v>
      </c>
      <c r="AU304" s="7">
        <v>-0.982</v>
      </c>
      <c r="AV304" s="4">
        <v>2</v>
      </c>
      <c r="AW304" s="8">
        <v>66.32</v>
      </c>
      <c r="AX304" s="4">
        <v>136</v>
      </c>
      <c r="AY304" s="8">
        <v>3687.43</v>
      </c>
      <c r="AZ304" s="7">
        <v>-0.9853</v>
      </c>
      <c r="BA304" s="7">
        <v>-0.982</v>
      </c>
      <c r="BB304" s="7">
        <v>1</v>
      </c>
      <c r="BC304" s="4">
        <v>2</v>
      </c>
      <c r="BD304" s="8">
        <v>66.32</v>
      </c>
      <c r="BE304" s="4">
        <v>136</v>
      </c>
      <c r="BF304" s="8">
        <v>3687.43</v>
      </c>
      <c r="BG304" s="7">
        <v>-0.9853</v>
      </c>
      <c r="BH304" s="7">
        <v>-0.982</v>
      </c>
      <c r="BI304" s="7">
        <v>1</v>
      </c>
      <c r="BJ304" s="4">
        <v>2</v>
      </c>
      <c r="BK304" s="8">
        <v>66.32</v>
      </c>
      <c r="BL304" s="2" t="s">
        <v>3470</v>
      </c>
      <c r="BM304" s="7">
        <v>1</v>
      </c>
      <c r="BN304" s="7">
        <v>1</v>
      </c>
      <c r="BO304" s="4"/>
      <c r="BP304" s="8"/>
      <c r="BQ304" s="4">
        <v>51</v>
      </c>
      <c r="BR304" s="8">
        <v>1283.67</v>
      </c>
      <c r="BS304" s="7">
        <v>-1</v>
      </c>
      <c r="BT304" s="7">
        <v>-1</v>
      </c>
      <c r="BU304" s="2" t="s">
        <v>140</v>
      </c>
      <c r="BV304" s="2" t="s">
        <v>166</v>
      </c>
      <c r="BW304" s="2" t="s">
        <v>132</v>
      </c>
      <c r="BX304" s="2" t="s">
        <v>2401</v>
      </c>
      <c r="BY304" s="2" t="s">
        <v>142</v>
      </c>
      <c r="BZ304" s="2" t="s">
        <v>132</v>
      </c>
      <c r="CA304" s="4"/>
      <c r="CB304" s="8"/>
      <c r="CC304" s="4"/>
      <c r="CD304" s="8"/>
      <c r="CE304" s="7"/>
      <c r="CF304" s="7"/>
      <c r="CG304" s="2" t="s">
        <v>140</v>
      </c>
      <c r="CH304" s="2" t="s">
        <v>166</v>
      </c>
      <c r="CI304" s="2" t="s">
        <v>1964</v>
      </c>
      <c r="CJ304" s="2" t="s">
        <v>3471</v>
      </c>
      <c r="CK304" s="2" t="s">
        <v>142</v>
      </c>
      <c r="CL304" s="2" t="s">
        <v>132</v>
      </c>
      <c r="CM304" s="4">
        <v>2</v>
      </c>
      <c r="CN304" s="8">
        <v>66.32</v>
      </c>
      <c r="CO304" s="4">
        <v>21</v>
      </c>
      <c r="CP304" s="8">
        <v>606.78</v>
      </c>
      <c r="CQ304" s="7">
        <v>-0.9048</v>
      </c>
      <c r="CR304" s="7">
        <v>-0.8907</v>
      </c>
      <c r="CS304" s="2" t="s">
        <v>140</v>
      </c>
      <c r="CT304" s="2" t="s">
        <v>166</v>
      </c>
      <c r="CU304" s="2" t="s">
        <v>931</v>
      </c>
      <c r="CV304" s="2" t="s">
        <v>1912</v>
      </c>
      <c r="CW304" s="2" t="s">
        <v>142</v>
      </c>
      <c r="CX304" s="2" t="s">
        <v>132</v>
      </c>
      <c r="CY304" s="4"/>
      <c r="CZ304" s="8"/>
      <c r="DA304" s="4"/>
      <c r="DB304" s="8"/>
      <c r="DC304" s="7"/>
      <c r="DD304" s="7"/>
      <c r="DE304" s="2" t="s">
        <v>140</v>
      </c>
      <c r="DF304" s="2" t="s">
        <v>166</v>
      </c>
      <c r="DG304" s="2" t="s">
        <v>584</v>
      </c>
      <c r="DH304" s="2" t="s">
        <v>442</v>
      </c>
      <c r="DI304" s="2" t="s">
        <v>142</v>
      </c>
      <c r="DJ304" s="2" t="s">
        <v>132</v>
      </c>
      <c r="DK304" s="4"/>
      <c r="DL304" s="8"/>
      <c r="DM304" s="4">
        <v>3</v>
      </c>
      <c r="DN304" s="8">
        <v>84</v>
      </c>
      <c r="DO304" s="7">
        <v>-1</v>
      </c>
      <c r="DP304" s="7">
        <v>-1</v>
      </c>
      <c r="DQ304" s="2" t="s">
        <v>140</v>
      </c>
      <c r="DR304" s="2" t="s">
        <v>166</v>
      </c>
      <c r="DS304" s="2" t="s">
        <v>935</v>
      </c>
      <c r="DT304" s="2" t="s">
        <v>2404</v>
      </c>
      <c r="DU304" s="2" t="s">
        <v>142</v>
      </c>
      <c r="DV304" s="2" t="s">
        <v>132</v>
      </c>
      <c r="DW304" s="4"/>
      <c r="DX304" s="8"/>
      <c r="DY304" s="4"/>
      <c r="DZ304" s="8"/>
      <c r="EA304" s="7"/>
      <c r="EB304" s="7"/>
      <c r="EC304" s="2" t="s">
        <v>140</v>
      </c>
      <c r="ED304" s="2" t="s">
        <v>166</v>
      </c>
      <c r="EE304" s="2" t="s">
        <v>931</v>
      </c>
      <c r="EF304" s="2" t="s">
        <v>3347</v>
      </c>
      <c r="EG304" s="2" t="s">
        <v>142</v>
      </c>
      <c r="EH304" s="2" t="s">
        <v>132</v>
      </c>
      <c r="EI304" s="4"/>
      <c r="EJ304" s="8"/>
      <c r="EK304" s="4"/>
      <c r="EL304" s="8"/>
      <c r="EM304" s="7"/>
      <c r="EN304" s="7"/>
      <c r="EO304" s="2" t="s">
        <v>140</v>
      </c>
      <c r="EP304" s="2" t="s">
        <v>166</v>
      </c>
      <c r="EQ304" s="2" t="s">
        <v>1260</v>
      </c>
      <c r="ER304" s="2" t="s">
        <v>1859</v>
      </c>
      <c r="ES304" s="2" t="s">
        <v>183</v>
      </c>
      <c r="ET304" s="2" t="s">
        <v>132</v>
      </c>
      <c r="EU304" s="4"/>
      <c r="EV304" s="8"/>
      <c r="EW304" s="4"/>
      <c r="EX304" s="8"/>
      <c r="EY304" s="7"/>
      <c r="EZ304" s="7"/>
      <c r="FA304" s="2" t="s">
        <v>140</v>
      </c>
      <c r="FB304" s="2" t="s">
        <v>166</v>
      </c>
      <c r="FC304" s="2" t="s">
        <v>1262</v>
      </c>
      <c r="FD304" s="2" t="s">
        <v>2193</v>
      </c>
      <c r="FE304" s="2" t="s">
        <v>142</v>
      </c>
      <c r="FF304" s="2" t="s">
        <v>132</v>
      </c>
      <c r="FG304" s="4"/>
      <c r="FH304" s="8"/>
      <c r="FI304" s="4"/>
      <c r="FJ304" s="8"/>
      <c r="FK304" s="7"/>
      <c r="FL304" s="7"/>
      <c r="FM304" s="2" t="s">
        <v>178</v>
      </c>
      <c r="FN304" s="2" t="s">
        <v>166</v>
      </c>
      <c r="FO304" s="2" t="s">
        <v>132</v>
      </c>
      <c r="FP304" s="2" t="s">
        <v>132</v>
      </c>
      <c r="FQ304" s="2" t="s">
        <v>142</v>
      </c>
      <c r="FR304" s="2" t="s">
        <v>132</v>
      </c>
      <c r="FS304" s="4"/>
      <c r="FT304" s="8"/>
      <c r="FU304" s="4">
        <v>20</v>
      </c>
      <c r="FV304" s="8">
        <v>601</v>
      </c>
      <c r="FW304" s="7">
        <v>-1</v>
      </c>
      <c r="FX304" s="7">
        <v>-1</v>
      </c>
      <c r="FY304" s="2" t="s">
        <v>140</v>
      </c>
      <c r="FZ304" s="2" t="s">
        <v>166</v>
      </c>
      <c r="GA304" s="2" t="s">
        <v>790</v>
      </c>
      <c r="GB304" s="2" t="s">
        <v>1176</v>
      </c>
      <c r="GC304" s="2" t="s">
        <v>142</v>
      </c>
      <c r="GD304" s="2" t="s">
        <v>132</v>
      </c>
      <c r="GE304" s="4"/>
      <c r="GF304" s="8"/>
      <c r="GG304" s="4">
        <v>3</v>
      </c>
      <c r="GH304" s="8">
        <v>71.1</v>
      </c>
      <c r="GI304" s="7">
        <v>-1</v>
      </c>
      <c r="GJ304" s="7">
        <v>-1</v>
      </c>
      <c r="GK304" s="2" t="s">
        <v>140</v>
      </c>
      <c r="GL304" s="2" t="s">
        <v>166</v>
      </c>
      <c r="GM304" s="2" t="s">
        <v>1860</v>
      </c>
      <c r="GN304" s="2" t="s">
        <v>2299</v>
      </c>
      <c r="GO304" s="2" t="s">
        <v>142</v>
      </c>
      <c r="GP304" s="2" t="s">
        <v>132</v>
      </c>
      <c r="GQ304" s="4"/>
      <c r="GR304" s="8"/>
      <c r="GS304" s="4"/>
      <c r="GT304" s="8"/>
      <c r="GU304" s="7"/>
      <c r="GV304" s="7"/>
      <c r="GW304" s="2" t="s">
        <v>140</v>
      </c>
      <c r="GX304" s="2" t="s">
        <v>166</v>
      </c>
      <c r="GY304" s="2" t="s">
        <v>334</v>
      </c>
      <c r="GZ304" s="2" t="s">
        <v>132</v>
      </c>
      <c r="HA304" s="2" t="s">
        <v>142</v>
      </c>
      <c r="HB304" s="2" t="s">
        <v>132</v>
      </c>
      <c r="HC304" s="4"/>
      <c r="HD304" s="8"/>
      <c r="HE304" s="4">
        <v>10</v>
      </c>
      <c r="HF304" s="8">
        <v>278.3</v>
      </c>
      <c r="HG304" s="7">
        <v>-1</v>
      </c>
      <c r="HH304" s="7">
        <v>-1</v>
      </c>
      <c r="HI304" s="2" t="s">
        <v>140</v>
      </c>
      <c r="HJ304" s="2" t="s">
        <v>166</v>
      </c>
      <c r="HK304" s="2" t="s">
        <v>1481</v>
      </c>
      <c r="HL304" s="2" t="s">
        <v>587</v>
      </c>
      <c r="HM304" s="2" t="s">
        <v>142</v>
      </c>
      <c r="HN304" s="2" t="s">
        <v>132</v>
      </c>
      <c r="HO304" s="4"/>
      <c r="HP304" s="8"/>
      <c r="HQ304" s="4">
        <v>1</v>
      </c>
      <c r="HR304" s="8">
        <v>22.68</v>
      </c>
      <c r="HS304" s="7">
        <v>-1</v>
      </c>
      <c r="HT304" s="7">
        <v>-1</v>
      </c>
      <c r="HU304" s="2" t="s">
        <v>140</v>
      </c>
      <c r="HV304" s="2" t="s">
        <v>166</v>
      </c>
      <c r="HW304" s="2" t="s">
        <v>1654</v>
      </c>
      <c r="HX304" s="2" t="s">
        <v>1137</v>
      </c>
      <c r="HY304" s="2" t="s">
        <v>142</v>
      </c>
      <c r="HZ304" s="2" t="s">
        <v>132</v>
      </c>
      <c r="IA304" s="4"/>
      <c r="IB304" s="8"/>
      <c r="IC304" s="4"/>
      <c r="ID304" s="8"/>
      <c r="IE304" s="7"/>
      <c r="IF304" s="7"/>
      <c r="IG304" s="2" t="s">
        <v>140</v>
      </c>
      <c r="IH304" s="2" t="s">
        <v>166</v>
      </c>
      <c r="II304" s="2" t="s">
        <v>3367</v>
      </c>
      <c r="IJ304" s="2" t="s">
        <v>132</v>
      </c>
      <c r="IK304" s="2" t="s">
        <v>142</v>
      </c>
      <c r="IL304" s="2" t="s">
        <v>132</v>
      </c>
      <c r="IM304" s="4"/>
      <c r="IN304" s="8"/>
      <c r="IO304" s="4"/>
      <c r="IP304" s="8"/>
      <c r="IQ304" s="7"/>
      <c r="IR304" s="7"/>
      <c r="IS304" s="2" t="s">
        <v>140</v>
      </c>
      <c r="IT304" s="2" t="s">
        <v>166</v>
      </c>
      <c r="IU304" s="2" t="s">
        <v>614</v>
      </c>
      <c r="IV304" s="2" t="s">
        <v>808</v>
      </c>
      <c r="IW304" s="2" t="s">
        <v>142</v>
      </c>
      <c r="IX304" s="2" t="s">
        <v>132</v>
      </c>
      <c r="IY304" s="4"/>
      <c r="IZ304" s="8"/>
      <c r="JA304" s="4"/>
      <c r="JB304" s="8"/>
      <c r="JC304" s="7"/>
      <c r="JD304" s="7"/>
      <c r="JE304" s="2" t="s">
        <v>178</v>
      </c>
      <c r="JF304" s="2" t="s">
        <v>166</v>
      </c>
      <c r="JG304" s="2" t="s">
        <v>132</v>
      </c>
      <c r="JH304" s="2" t="s">
        <v>132</v>
      </c>
      <c r="JI304" s="2" t="s">
        <v>142</v>
      </c>
      <c r="JJ304" s="2" t="s">
        <v>132</v>
      </c>
      <c r="JK304" s="4"/>
      <c r="JL304" s="8"/>
      <c r="JM304" s="4"/>
      <c r="JN304" s="8"/>
      <c r="JO304" s="7"/>
      <c r="JP304" s="7"/>
      <c r="JQ304" s="2" t="s">
        <v>140</v>
      </c>
      <c r="JR304" s="2" t="s">
        <v>166</v>
      </c>
      <c r="JS304" s="2" t="s">
        <v>341</v>
      </c>
      <c r="JT304" s="2" t="s">
        <v>132</v>
      </c>
      <c r="JU304" s="2" t="s">
        <v>142</v>
      </c>
      <c r="JV304" s="2" t="s">
        <v>132</v>
      </c>
      <c r="JW304" s="4"/>
      <c r="JX304" s="8"/>
      <c r="JY304" s="4"/>
      <c r="JZ304" s="8"/>
      <c r="KA304" s="7"/>
      <c r="KB304" s="7"/>
      <c r="KC304" s="2" t="s">
        <v>140</v>
      </c>
      <c r="KD304" s="2" t="s">
        <v>166</v>
      </c>
      <c r="KE304" s="2" t="s">
        <v>931</v>
      </c>
      <c r="KF304" s="2" t="s">
        <v>3472</v>
      </c>
      <c r="KG304" s="2" t="s">
        <v>142</v>
      </c>
      <c r="KH304" s="2" t="s">
        <v>132</v>
      </c>
      <c r="KI304" s="4"/>
      <c r="KJ304" s="8"/>
      <c r="KK304" s="4">
        <v>8</v>
      </c>
      <c r="KL304" s="8">
        <v>240.4</v>
      </c>
      <c r="KM304" s="7">
        <v>-1</v>
      </c>
      <c r="KN304" s="7">
        <v>-1</v>
      </c>
      <c r="KO304" s="2" t="s">
        <v>140</v>
      </c>
      <c r="KP304" s="2" t="s">
        <v>166</v>
      </c>
      <c r="KQ304" s="2" t="s">
        <v>575</v>
      </c>
      <c r="KR304" s="2" t="s">
        <v>1402</v>
      </c>
      <c r="KS304" s="2" t="s">
        <v>142</v>
      </c>
      <c r="KT304" s="2" t="s">
        <v>132</v>
      </c>
      <c r="KU304" s="4"/>
      <c r="KV304" s="8"/>
      <c r="KW304" s="4">
        <v>19</v>
      </c>
      <c r="KX304" s="8">
        <v>499.5</v>
      </c>
      <c r="KY304" s="7">
        <v>-1</v>
      </c>
      <c r="KZ304" s="7">
        <v>-1</v>
      </c>
      <c r="LA304" s="2" t="s">
        <v>140</v>
      </c>
      <c r="LB304" s="2" t="s">
        <v>166</v>
      </c>
      <c r="LC304" s="2" t="s">
        <v>954</v>
      </c>
      <c r="LD304" s="2" t="s">
        <v>1277</v>
      </c>
      <c r="LE304" s="2" t="s">
        <v>183</v>
      </c>
      <c r="LF304" s="2" t="s">
        <v>132</v>
      </c>
      <c r="LG304" s="4"/>
      <c r="LH304" s="8"/>
      <c r="LI304" s="4"/>
      <c r="LJ304" s="8"/>
      <c r="LK304" s="7"/>
      <c r="LL304" s="7"/>
      <c r="LM304" s="2" t="s">
        <v>140</v>
      </c>
      <c r="LN304" s="2" t="s">
        <v>166</v>
      </c>
      <c r="LO304" s="2" t="s">
        <v>957</v>
      </c>
      <c r="LP304" s="2" t="s">
        <v>1126</v>
      </c>
      <c r="LQ304" s="2" t="s">
        <v>142</v>
      </c>
      <c r="LR304" s="2" t="s">
        <v>132</v>
      </c>
      <c r="LS304" s="4"/>
      <c r="LT304" s="8"/>
      <c r="LU304" s="4"/>
      <c r="LV304" s="8"/>
      <c r="LW304" s="7"/>
      <c r="LX304" s="7"/>
      <c r="LY304" s="2" t="s">
        <v>132</v>
      </c>
      <c r="LZ304" s="2" t="s">
        <v>132</v>
      </c>
      <c r="MA304" s="2" t="s">
        <v>132</v>
      </c>
      <c r="MB304" s="2" t="s">
        <v>132</v>
      </c>
      <c r="MC304" s="2" t="s">
        <v>132</v>
      </c>
      <c r="MD304" s="2" t="s">
        <v>132</v>
      </c>
      <c r="ME304" s="4"/>
      <c r="MF304" s="8"/>
      <c r="MG304" s="4"/>
      <c r="MH304" s="8"/>
      <c r="MI304" s="7"/>
      <c r="MJ304" s="7"/>
      <c r="MK304" s="2" t="s">
        <v>159</v>
      </c>
      <c r="ML304" s="2" t="s">
        <v>166</v>
      </c>
      <c r="MM304" s="2" t="s">
        <v>132</v>
      </c>
      <c r="MN304" s="2" t="s">
        <v>132</v>
      </c>
      <c r="MO304" s="2" t="s">
        <v>142</v>
      </c>
      <c r="MP304" s="2" t="s">
        <v>132</v>
      </c>
      <c r="MQ304" s="4"/>
      <c r="MR304" s="8"/>
      <c r="MS304" s="4"/>
      <c r="MT304" s="8"/>
      <c r="MU304" s="7"/>
      <c r="MV304" s="7"/>
      <c r="MW304" s="2" t="s">
        <v>132</v>
      </c>
      <c r="MX304" s="2" t="s">
        <v>132</v>
      </c>
      <c r="MY304" s="2" t="s">
        <v>132</v>
      </c>
      <c r="MZ304" s="2" t="s">
        <v>132</v>
      </c>
      <c r="NA304" s="2" t="s">
        <v>132</v>
      </c>
      <c r="NB304" s="2" t="s">
        <v>132</v>
      </c>
      <c r="NC304" s="4"/>
      <c r="ND304" s="8"/>
      <c r="NE304" s="4"/>
      <c r="NF304" s="8"/>
      <c r="NG304" s="7"/>
      <c r="NH304" s="7"/>
      <c r="NI304" s="2" t="s">
        <v>132</v>
      </c>
      <c r="NJ304" s="2" t="s">
        <v>132</v>
      </c>
      <c r="NK304" s="2" t="s">
        <v>132</v>
      </c>
      <c r="NL304" s="2" t="s">
        <v>132</v>
      </c>
      <c r="NM304" s="2" t="s">
        <v>132</v>
      </c>
      <c r="NN304" s="2" t="s">
        <v>132</v>
      </c>
      <c r="NO304" s="4"/>
      <c r="NP304" s="8"/>
      <c r="NQ304" s="4"/>
      <c r="NR304" s="8"/>
      <c r="NS304" s="7"/>
      <c r="NT304" s="7"/>
      <c r="NU304" s="2" t="s">
        <v>178</v>
      </c>
      <c r="NV304" s="2" t="s">
        <v>166</v>
      </c>
      <c r="NW304" s="2" t="s">
        <v>132</v>
      </c>
      <c r="NX304" s="2" t="s">
        <v>132</v>
      </c>
      <c r="NY304" s="2" t="s">
        <v>142</v>
      </c>
      <c r="NZ304" s="2" t="s">
        <v>132</v>
      </c>
      <c r="OA304" s="4"/>
      <c r="OB304" s="8"/>
      <c r="OC304" s="4"/>
      <c r="OD304" s="8"/>
      <c r="OE304" s="7"/>
      <c r="OF304" s="7"/>
      <c r="OG304" s="2" t="s">
        <v>132</v>
      </c>
      <c r="OH304" s="2" t="s">
        <v>132</v>
      </c>
      <c r="OI304" s="2" t="s">
        <v>132</v>
      </c>
      <c r="OJ304" s="2" t="s">
        <v>132</v>
      </c>
      <c r="OK304" s="2" t="s">
        <v>132</v>
      </c>
      <c r="OL304" s="2" t="s">
        <v>132</v>
      </c>
      <c r="OM304" s="4"/>
      <c r="ON304" s="8"/>
      <c r="OO304" s="4"/>
      <c r="OP304" s="8"/>
      <c r="OQ304" s="7"/>
      <c r="OR304" s="7"/>
      <c r="OS304" s="2" t="s">
        <v>132</v>
      </c>
      <c r="OT304" s="2" t="s">
        <v>132</v>
      </c>
      <c r="OU304" s="2" t="s">
        <v>132</v>
      </c>
      <c r="OV304" s="2" t="s">
        <v>132</v>
      </c>
      <c r="OW304" s="2" t="s">
        <v>132</v>
      </c>
      <c r="OX304" s="2" t="s">
        <v>132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166</v>
      </c>
      <c r="PG304" s="2" t="s">
        <v>132</v>
      </c>
      <c r="PH304" s="2" t="s">
        <v>132</v>
      </c>
      <c r="PI304" s="2" t="s">
        <v>142</v>
      </c>
      <c r="PJ304" s="2" t="s">
        <v>132</v>
      </c>
      <c r="PK304" s="4"/>
      <c r="PL304" s="8"/>
      <c r="PM304" s="4"/>
      <c r="PN304" s="8"/>
      <c r="PO304" s="7"/>
      <c r="PP304" s="7"/>
      <c r="PQ304" s="2" t="s">
        <v>178</v>
      </c>
      <c r="PR304" s="2" t="s">
        <v>166</v>
      </c>
      <c r="PS304" s="2" t="s">
        <v>132</v>
      </c>
      <c r="PT304" s="2" t="s">
        <v>132</v>
      </c>
      <c r="PU304" s="2" t="s">
        <v>142</v>
      </c>
      <c r="PV304" s="2" t="s">
        <v>132</v>
      </c>
      <c r="PW304" s="4"/>
      <c r="PX304" s="8"/>
      <c r="PY304" s="4"/>
      <c r="PZ304" s="8"/>
      <c r="QA304" s="7"/>
      <c r="QB304" s="7"/>
      <c r="QC304" s="2" t="s">
        <v>132</v>
      </c>
      <c r="QD304" s="2" t="s">
        <v>132</v>
      </c>
      <c r="QE304" s="2" t="s">
        <v>132</v>
      </c>
      <c r="QF304" s="2" t="s">
        <v>132</v>
      </c>
      <c r="QG304" s="2" t="s">
        <v>132</v>
      </c>
      <c r="QH304" s="2" t="s">
        <v>132</v>
      </c>
      <c r="QI304" s="4"/>
      <c r="QJ304" s="8"/>
      <c r="QK304" s="4"/>
      <c r="QL304" s="8"/>
      <c r="QM304" s="7"/>
      <c r="QN304" s="7"/>
      <c r="QO304" s="2" t="s">
        <v>132</v>
      </c>
      <c r="QP304" s="2" t="s">
        <v>132</v>
      </c>
      <c r="QQ304" s="2" t="s">
        <v>132</v>
      </c>
      <c r="QR304" s="2" t="s">
        <v>132</v>
      </c>
      <c r="QS304" s="2" t="s">
        <v>132</v>
      </c>
      <c r="QT304" s="2" t="s">
        <v>132</v>
      </c>
      <c r="QU304" s="4"/>
      <c r="QV304" s="8"/>
      <c r="QW304" s="4"/>
      <c r="QX304" s="8"/>
      <c r="QY304" s="7"/>
      <c r="QZ304" s="7"/>
      <c r="RA304" s="2" t="s">
        <v>140</v>
      </c>
      <c r="RB304" s="2" t="s">
        <v>166</v>
      </c>
      <c r="RC304" s="2" t="s">
        <v>957</v>
      </c>
      <c r="RD304" s="2" t="s">
        <v>1670</v>
      </c>
      <c r="RE304" s="2" t="s">
        <v>142</v>
      </c>
      <c r="RF304" s="2" t="s">
        <v>132</v>
      </c>
      <c r="RG304" s="4"/>
      <c r="RH304" s="8"/>
      <c r="RI304" s="4"/>
      <c r="RJ304" s="8"/>
      <c r="RK304" s="7"/>
      <c r="RL304" s="7"/>
      <c r="RM304" s="2" t="s">
        <v>181</v>
      </c>
      <c r="RN304" s="2" t="s">
        <v>166</v>
      </c>
      <c r="RO304" s="2" t="s">
        <v>132</v>
      </c>
      <c r="RP304" s="2" t="s">
        <v>132</v>
      </c>
      <c r="RQ304" s="2" t="s">
        <v>142</v>
      </c>
      <c r="RR304" s="2" t="s">
        <v>132</v>
      </c>
    </row>
    <row r="305">
      <c r="A305" s="2" t="s">
        <v>3473</v>
      </c>
      <c r="B305" s="2" t="s">
        <v>121</v>
      </c>
      <c r="C305" s="2" t="s">
        <v>3339</v>
      </c>
      <c r="D305" s="2" t="s">
        <v>1104</v>
      </c>
      <c r="E305" s="2" t="s">
        <v>1105</v>
      </c>
      <c r="F305" s="2" t="s">
        <v>3474</v>
      </c>
      <c r="G305" s="2" t="s">
        <v>3474</v>
      </c>
      <c r="H305" s="2" t="s">
        <v>3474</v>
      </c>
      <c r="I305" s="2" t="s">
        <v>3475</v>
      </c>
      <c r="J305" s="2" t="s">
        <v>127</v>
      </c>
      <c r="K305" s="2" t="s">
        <v>2846</v>
      </c>
      <c r="L305" s="3">
        <v>27.85</v>
      </c>
      <c r="M305" s="3">
        <v>29.24</v>
      </c>
      <c r="N305" s="3">
        <v>64.99</v>
      </c>
      <c r="O305" s="2" t="s">
        <v>129</v>
      </c>
      <c r="P305" s="2" t="s">
        <v>1094</v>
      </c>
      <c r="Q305" s="2" t="s">
        <v>131</v>
      </c>
      <c r="R305" s="2" t="s">
        <v>132</v>
      </c>
      <c r="S305" s="2" t="s">
        <v>132</v>
      </c>
      <c r="T305" s="2" t="s">
        <v>132</v>
      </c>
      <c r="U305" s="2" t="s">
        <v>468</v>
      </c>
      <c r="V305" s="2" t="s">
        <v>1069</v>
      </c>
      <c r="W305" s="2" t="s">
        <v>891</v>
      </c>
      <c r="X305" s="2" t="s">
        <v>3476</v>
      </c>
      <c r="Y305" s="2" t="s">
        <v>2372</v>
      </c>
      <c r="Z305" s="4">
        <v>59</v>
      </c>
      <c r="AA305" s="4">
        <f>=ROUNDDOWN(59,0)</f>
      </c>
      <c r="AB305" s="5">
        <v>1</v>
      </c>
      <c r="AC305" s="2" t="s">
        <v>132</v>
      </c>
      <c r="AD305" s="4"/>
      <c r="AE305" s="4"/>
      <c r="AF305" s="6">
        <v>63</v>
      </c>
      <c r="AG305" s="6"/>
      <c r="AH305" s="7">
        <v>1</v>
      </c>
      <c r="AI305" s="4"/>
      <c r="AJ305" s="4">
        <f>=ROUNDDOWN({0},0)</f>
      </c>
      <c r="AK305" s="5"/>
      <c r="AL305" s="2" t="s">
        <v>132</v>
      </c>
      <c r="AM305" s="4"/>
      <c r="AN305" s="4"/>
      <c r="AO305" s="7"/>
      <c r="AP305" s="4">
        <v>2</v>
      </c>
      <c r="AQ305" s="8">
        <v>61.41</v>
      </c>
      <c r="AR305" s="4"/>
      <c r="AS305" s="8"/>
      <c r="AT305" s="7"/>
      <c r="AU305" s="7"/>
      <c r="AV305" s="4">
        <v>2</v>
      </c>
      <c r="AW305" s="8">
        <v>61.41</v>
      </c>
      <c r="AX305" s="4"/>
      <c r="AY305" s="8"/>
      <c r="AZ305" s="7"/>
      <c r="BA305" s="7"/>
      <c r="BB305" s="7">
        <v>1</v>
      </c>
      <c r="BC305" s="4">
        <v>2</v>
      </c>
      <c r="BD305" s="8">
        <v>61.41</v>
      </c>
      <c r="BE305" s="4"/>
      <c r="BF305" s="8"/>
      <c r="BG305" s="7"/>
      <c r="BH305" s="7"/>
      <c r="BI305" s="7">
        <v>1</v>
      </c>
      <c r="BJ305" s="4">
        <v>2</v>
      </c>
      <c r="BK305" s="8">
        <v>61.41</v>
      </c>
      <c r="BL305" s="2" t="s">
        <v>18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159</v>
      </c>
      <c r="BV305" s="2" t="s">
        <v>129</v>
      </c>
      <c r="BW305" s="2" t="s">
        <v>132</v>
      </c>
      <c r="BX305" s="2" t="s">
        <v>132</v>
      </c>
      <c r="BY305" s="2" t="s">
        <v>142</v>
      </c>
      <c r="BZ305" s="2" t="s">
        <v>132</v>
      </c>
      <c r="CA305" s="4"/>
      <c r="CB305" s="8"/>
      <c r="CC305" s="4"/>
      <c r="CD305" s="8"/>
      <c r="CE305" s="7"/>
      <c r="CF305" s="7"/>
      <c r="CG305" s="2" t="s">
        <v>140</v>
      </c>
      <c r="CH305" s="2" t="s">
        <v>129</v>
      </c>
      <c r="CI305" s="2" t="s">
        <v>2373</v>
      </c>
      <c r="CJ305" s="2" t="s">
        <v>1505</v>
      </c>
      <c r="CK305" s="2" t="s">
        <v>142</v>
      </c>
      <c r="CL305" s="2" t="s">
        <v>132</v>
      </c>
      <c r="CM305" s="4">
        <v>2</v>
      </c>
      <c r="CN305" s="8">
        <v>61.41</v>
      </c>
      <c r="CO305" s="4"/>
      <c r="CP305" s="8"/>
      <c r="CQ305" s="7"/>
      <c r="CR305" s="7"/>
      <c r="CS305" s="2" t="s">
        <v>140</v>
      </c>
      <c r="CT305" s="2" t="s">
        <v>129</v>
      </c>
      <c r="CU305" s="2" t="s">
        <v>1894</v>
      </c>
      <c r="CV305" s="2" t="s">
        <v>2686</v>
      </c>
      <c r="CW305" s="2" t="s">
        <v>142</v>
      </c>
      <c r="CX305" s="2" t="s">
        <v>132</v>
      </c>
      <c r="CY305" s="4"/>
      <c r="CZ305" s="8"/>
      <c r="DA305" s="4"/>
      <c r="DB305" s="8"/>
      <c r="DC305" s="7"/>
      <c r="DD305" s="7"/>
      <c r="DE305" s="2" t="s">
        <v>140</v>
      </c>
      <c r="DF305" s="2" t="s">
        <v>129</v>
      </c>
      <c r="DG305" s="2" t="s">
        <v>1892</v>
      </c>
      <c r="DH305" s="2" t="s">
        <v>3477</v>
      </c>
      <c r="DI305" s="2" t="s">
        <v>142</v>
      </c>
      <c r="DJ305" s="2" t="s">
        <v>132</v>
      </c>
      <c r="DK305" s="4"/>
      <c r="DL305" s="8"/>
      <c r="DM305" s="4"/>
      <c r="DN305" s="8"/>
      <c r="DO305" s="7"/>
      <c r="DP305" s="7"/>
      <c r="DQ305" s="2" t="s">
        <v>140</v>
      </c>
      <c r="DR305" s="2" t="s">
        <v>129</v>
      </c>
      <c r="DS305" s="2" t="s">
        <v>216</v>
      </c>
      <c r="DT305" s="2" t="s">
        <v>132</v>
      </c>
      <c r="DU305" s="2" t="s">
        <v>142</v>
      </c>
      <c r="DV305" s="2" t="s">
        <v>132</v>
      </c>
      <c r="DW305" s="4"/>
      <c r="DX305" s="8"/>
      <c r="DY305" s="4"/>
      <c r="DZ305" s="8"/>
      <c r="EA305" s="7"/>
      <c r="EB305" s="7"/>
      <c r="EC305" s="2" t="s">
        <v>140</v>
      </c>
      <c r="ED305" s="2" t="s">
        <v>129</v>
      </c>
      <c r="EE305" s="2" t="s">
        <v>1752</v>
      </c>
      <c r="EF305" s="2" t="s">
        <v>132</v>
      </c>
      <c r="EG305" s="2" t="s">
        <v>142</v>
      </c>
      <c r="EH305" s="2" t="s">
        <v>132</v>
      </c>
      <c r="EI305" s="4"/>
      <c r="EJ305" s="8"/>
      <c r="EK305" s="4"/>
      <c r="EL305" s="8"/>
      <c r="EM305" s="7"/>
      <c r="EN305" s="7"/>
      <c r="EO305" s="2" t="s">
        <v>140</v>
      </c>
      <c r="EP305" s="2" t="s">
        <v>129</v>
      </c>
      <c r="EQ305" s="2" t="s">
        <v>1100</v>
      </c>
      <c r="ER305" s="2" t="s">
        <v>1775</v>
      </c>
      <c r="ES305" s="2" t="s">
        <v>142</v>
      </c>
      <c r="ET305" s="2" t="s">
        <v>132</v>
      </c>
      <c r="EU305" s="4"/>
      <c r="EV305" s="8"/>
      <c r="EW305" s="4"/>
      <c r="EX305" s="8"/>
      <c r="EY305" s="7"/>
      <c r="EZ305" s="7"/>
      <c r="FA305" s="2" t="s">
        <v>159</v>
      </c>
      <c r="FB305" s="2" t="s">
        <v>129</v>
      </c>
      <c r="FC305" s="2" t="s">
        <v>132</v>
      </c>
      <c r="FD305" s="2" t="s">
        <v>132</v>
      </c>
      <c r="FE305" s="2" t="s">
        <v>142</v>
      </c>
      <c r="FF305" s="2" t="s">
        <v>132</v>
      </c>
      <c r="FG305" s="4"/>
      <c r="FH305" s="8"/>
      <c r="FI305" s="4"/>
      <c r="FJ305" s="8"/>
      <c r="FK305" s="7"/>
      <c r="FL305" s="7"/>
      <c r="FM305" s="2" t="s">
        <v>140</v>
      </c>
      <c r="FN305" s="2" t="s">
        <v>129</v>
      </c>
      <c r="FO305" s="2" t="s">
        <v>156</v>
      </c>
      <c r="FP305" s="2" t="s">
        <v>132</v>
      </c>
      <c r="FQ305" s="2" t="s">
        <v>142</v>
      </c>
      <c r="FR305" s="2" t="s">
        <v>132</v>
      </c>
      <c r="FS305" s="4"/>
      <c r="FT305" s="8"/>
      <c r="FU305" s="4"/>
      <c r="FV305" s="8"/>
      <c r="FW305" s="7"/>
      <c r="FX305" s="7"/>
      <c r="FY305" s="2" t="s">
        <v>178</v>
      </c>
      <c r="FZ305" s="2" t="s">
        <v>129</v>
      </c>
      <c r="GA305" s="2" t="s">
        <v>132</v>
      </c>
      <c r="GB305" s="2" t="s">
        <v>132</v>
      </c>
      <c r="GC305" s="2" t="s">
        <v>142</v>
      </c>
      <c r="GD305" s="2" t="s">
        <v>132</v>
      </c>
      <c r="GE305" s="4"/>
      <c r="GF305" s="8"/>
      <c r="GG305" s="4"/>
      <c r="GH305" s="8"/>
      <c r="GI305" s="7"/>
      <c r="GJ305" s="7"/>
      <c r="GK305" s="2" t="s">
        <v>140</v>
      </c>
      <c r="GL305" s="2" t="s">
        <v>129</v>
      </c>
      <c r="GM305" s="2" t="s">
        <v>1089</v>
      </c>
      <c r="GN305" s="2" t="s">
        <v>132</v>
      </c>
      <c r="GO305" s="2" t="s">
        <v>142</v>
      </c>
      <c r="GP305" s="2" t="s">
        <v>132</v>
      </c>
      <c r="GQ305" s="4"/>
      <c r="GR305" s="8"/>
      <c r="GS305" s="4"/>
      <c r="GT305" s="8"/>
      <c r="GU305" s="7"/>
      <c r="GV305" s="7"/>
      <c r="GW305" s="2" t="s">
        <v>178</v>
      </c>
      <c r="GX305" s="2" t="s">
        <v>129</v>
      </c>
      <c r="GY305" s="2" t="s">
        <v>132</v>
      </c>
      <c r="GZ305" s="2" t="s">
        <v>132</v>
      </c>
      <c r="HA305" s="2" t="s">
        <v>142</v>
      </c>
      <c r="HB305" s="2" t="s">
        <v>132</v>
      </c>
      <c r="HC305" s="4"/>
      <c r="HD305" s="8"/>
      <c r="HE305" s="4"/>
      <c r="HF305" s="8"/>
      <c r="HG305" s="7"/>
      <c r="HH305" s="7"/>
      <c r="HI305" s="2" t="s">
        <v>181</v>
      </c>
      <c r="HJ305" s="2" t="s">
        <v>129</v>
      </c>
      <c r="HK305" s="2" t="s">
        <v>132</v>
      </c>
      <c r="HL305" s="2" t="s">
        <v>132</v>
      </c>
      <c r="HM305" s="2" t="s">
        <v>142</v>
      </c>
      <c r="HN305" s="2" t="s">
        <v>132</v>
      </c>
      <c r="HO305" s="4"/>
      <c r="HP305" s="8"/>
      <c r="HQ305" s="4"/>
      <c r="HR305" s="8"/>
      <c r="HS305" s="7"/>
      <c r="HT305" s="7"/>
      <c r="HU305" s="2" t="s">
        <v>165</v>
      </c>
      <c r="HV305" s="2" t="s">
        <v>129</v>
      </c>
      <c r="HW305" s="2" t="s">
        <v>132</v>
      </c>
      <c r="HX305" s="2" t="s">
        <v>132</v>
      </c>
      <c r="HY305" s="2" t="s">
        <v>142</v>
      </c>
      <c r="HZ305" s="2" t="s">
        <v>132</v>
      </c>
      <c r="IA305" s="4"/>
      <c r="IB305" s="8"/>
      <c r="IC305" s="4"/>
      <c r="ID305" s="8"/>
      <c r="IE305" s="7"/>
      <c r="IF305" s="7"/>
      <c r="IG305" s="2" t="s">
        <v>178</v>
      </c>
      <c r="IH305" s="2" t="s">
        <v>129</v>
      </c>
      <c r="II305" s="2" t="s">
        <v>132</v>
      </c>
      <c r="IJ305" s="2" t="s">
        <v>132</v>
      </c>
      <c r="IK305" s="2" t="s">
        <v>142</v>
      </c>
      <c r="IL305" s="2" t="s">
        <v>132</v>
      </c>
      <c r="IM305" s="4"/>
      <c r="IN305" s="8"/>
      <c r="IO305" s="4"/>
      <c r="IP305" s="8"/>
      <c r="IQ305" s="7"/>
      <c r="IR305" s="7"/>
      <c r="IS305" s="2" t="s">
        <v>140</v>
      </c>
      <c r="IT305" s="2" t="s">
        <v>129</v>
      </c>
      <c r="IU305" s="2" t="s">
        <v>306</v>
      </c>
      <c r="IV305" s="2" t="s">
        <v>132</v>
      </c>
      <c r="IW305" s="2" t="s">
        <v>142</v>
      </c>
      <c r="IX305" s="2" t="s">
        <v>132</v>
      </c>
      <c r="IY305" s="4"/>
      <c r="IZ305" s="8"/>
      <c r="JA305" s="4"/>
      <c r="JB305" s="8"/>
      <c r="JC305" s="7"/>
      <c r="JD305" s="7"/>
      <c r="JE305" s="2" t="s">
        <v>159</v>
      </c>
      <c r="JF305" s="2" t="s">
        <v>129</v>
      </c>
      <c r="JG305" s="2" t="s">
        <v>132</v>
      </c>
      <c r="JH305" s="2" t="s">
        <v>132</v>
      </c>
      <c r="JI305" s="2" t="s">
        <v>142</v>
      </c>
      <c r="JJ305" s="2" t="s">
        <v>132</v>
      </c>
      <c r="JK305" s="4"/>
      <c r="JL305" s="8"/>
      <c r="JM305" s="4"/>
      <c r="JN305" s="8"/>
      <c r="JO305" s="7"/>
      <c r="JP305" s="7"/>
      <c r="JQ305" s="2" t="s">
        <v>140</v>
      </c>
      <c r="JR305" s="2" t="s">
        <v>129</v>
      </c>
      <c r="JS305" s="2" t="s">
        <v>1091</v>
      </c>
      <c r="JT305" s="2" t="s">
        <v>132</v>
      </c>
      <c r="JU305" s="2" t="s">
        <v>142</v>
      </c>
      <c r="JV305" s="2" t="s">
        <v>132</v>
      </c>
      <c r="JW305" s="4"/>
      <c r="JX305" s="8"/>
      <c r="JY305" s="4"/>
      <c r="JZ305" s="8"/>
      <c r="KA305" s="7"/>
      <c r="KB305" s="7"/>
      <c r="KC305" s="2" t="s">
        <v>140</v>
      </c>
      <c r="KD305" s="2" t="s">
        <v>129</v>
      </c>
      <c r="KE305" s="2" t="s">
        <v>2377</v>
      </c>
      <c r="KF305" s="2" t="s">
        <v>180</v>
      </c>
      <c r="KG305" s="2" t="s">
        <v>142</v>
      </c>
      <c r="KH305" s="2" t="s">
        <v>132</v>
      </c>
      <c r="KI305" s="4"/>
      <c r="KJ305" s="8"/>
      <c r="KK305" s="4"/>
      <c r="KL305" s="8"/>
      <c r="KM305" s="7"/>
      <c r="KN305" s="7"/>
      <c r="KO305" s="2" t="s">
        <v>178</v>
      </c>
      <c r="KP305" s="2" t="s">
        <v>129</v>
      </c>
      <c r="KQ305" s="2" t="s">
        <v>132</v>
      </c>
      <c r="KR305" s="2" t="s">
        <v>132</v>
      </c>
      <c r="KS305" s="2" t="s">
        <v>142</v>
      </c>
      <c r="KT305" s="2" t="s">
        <v>132</v>
      </c>
      <c r="KU305" s="4"/>
      <c r="KV305" s="8"/>
      <c r="KW305" s="4"/>
      <c r="KX305" s="8"/>
      <c r="KY305" s="7"/>
      <c r="KZ305" s="7"/>
      <c r="LA305" s="2" t="s">
        <v>132</v>
      </c>
      <c r="LB305" s="2" t="s">
        <v>132</v>
      </c>
      <c r="LC305" s="2" t="s">
        <v>132</v>
      </c>
      <c r="LD305" s="2" t="s">
        <v>132</v>
      </c>
      <c r="LE305" s="2" t="s">
        <v>132</v>
      </c>
      <c r="LF305" s="2" t="s">
        <v>132</v>
      </c>
      <c r="LG305" s="4"/>
      <c r="LH305" s="8"/>
      <c r="LI305" s="4"/>
      <c r="LJ305" s="8"/>
      <c r="LK305" s="7"/>
      <c r="LL305" s="7"/>
      <c r="LM305" s="2" t="s">
        <v>178</v>
      </c>
      <c r="LN305" s="2" t="s">
        <v>129</v>
      </c>
      <c r="LO305" s="2" t="s">
        <v>132</v>
      </c>
      <c r="LP305" s="2" t="s">
        <v>132</v>
      </c>
      <c r="LQ305" s="2" t="s">
        <v>142</v>
      </c>
      <c r="LR305" s="2" t="s">
        <v>132</v>
      </c>
      <c r="LS305" s="4"/>
      <c r="LT305" s="8"/>
      <c r="LU305" s="4"/>
      <c r="LV305" s="8"/>
      <c r="LW305" s="7"/>
      <c r="LX305" s="7"/>
      <c r="LY305" s="2" t="s">
        <v>178</v>
      </c>
      <c r="LZ305" s="2" t="s">
        <v>166</v>
      </c>
      <c r="MA305" s="2" t="s">
        <v>132</v>
      </c>
      <c r="MB305" s="2" t="s">
        <v>132</v>
      </c>
      <c r="MC305" s="2" t="s">
        <v>142</v>
      </c>
      <c r="MD305" s="2" t="s">
        <v>132</v>
      </c>
      <c r="ME305" s="4"/>
      <c r="MF305" s="8"/>
      <c r="MG305" s="4"/>
      <c r="MH305" s="8"/>
      <c r="MI305" s="7"/>
      <c r="MJ305" s="7"/>
      <c r="MK305" s="2" t="s">
        <v>159</v>
      </c>
      <c r="ML305" s="2" t="s">
        <v>129</v>
      </c>
      <c r="MM305" s="2" t="s">
        <v>132</v>
      </c>
      <c r="MN305" s="2" t="s">
        <v>132</v>
      </c>
      <c r="MO305" s="2" t="s">
        <v>142</v>
      </c>
      <c r="MP305" s="2" t="s">
        <v>132</v>
      </c>
      <c r="MQ305" s="4"/>
      <c r="MR305" s="8"/>
      <c r="MS305" s="4"/>
      <c r="MT305" s="8"/>
      <c r="MU305" s="7"/>
      <c r="MV305" s="7"/>
      <c r="MW305" s="2" t="s">
        <v>140</v>
      </c>
      <c r="MX305" s="2" t="s">
        <v>129</v>
      </c>
      <c r="MY305" s="2" t="s">
        <v>179</v>
      </c>
      <c r="MZ305" s="2" t="s">
        <v>132</v>
      </c>
      <c r="NA305" s="2" t="s">
        <v>142</v>
      </c>
      <c r="NB305" s="2" t="s">
        <v>132</v>
      </c>
      <c r="NC305" s="4"/>
      <c r="ND305" s="8"/>
      <c r="NE305" s="4"/>
      <c r="NF305" s="8"/>
      <c r="NG305" s="7"/>
      <c r="NH305" s="7"/>
      <c r="NI305" s="2" t="s">
        <v>132</v>
      </c>
      <c r="NJ305" s="2" t="s">
        <v>132</v>
      </c>
      <c r="NK305" s="2" t="s">
        <v>132</v>
      </c>
      <c r="NL305" s="2" t="s">
        <v>132</v>
      </c>
      <c r="NM305" s="2" t="s">
        <v>132</v>
      </c>
      <c r="NN305" s="2" t="s">
        <v>132</v>
      </c>
      <c r="NO305" s="4"/>
      <c r="NP305" s="8"/>
      <c r="NQ305" s="4"/>
      <c r="NR305" s="8"/>
      <c r="NS305" s="7"/>
      <c r="NT305" s="7"/>
      <c r="NU305" s="2" t="s">
        <v>178</v>
      </c>
      <c r="NV305" s="2" t="s">
        <v>129</v>
      </c>
      <c r="NW305" s="2" t="s">
        <v>132</v>
      </c>
      <c r="NX305" s="2" t="s">
        <v>132</v>
      </c>
      <c r="NY305" s="2" t="s">
        <v>142</v>
      </c>
      <c r="NZ305" s="2" t="s">
        <v>132</v>
      </c>
      <c r="OA305" s="4"/>
      <c r="OB305" s="8"/>
      <c r="OC305" s="4"/>
      <c r="OD305" s="8"/>
      <c r="OE305" s="7"/>
      <c r="OF305" s="7"/>
      <c r="OG305" s="2" t="s">
        <v>178</v>
      </c>
      <c r="OH305" s="2" t="s">
        <v>129</v>
      </c>
      <c r="OI305" s="2" t="s">
        <v>132</v>
      </c>
      <c r="OJ305" s="2" t="s">
        <v>132</v>
      </c>
      <c r="OK305" s="2" t="s">
        <v>142</v>
      </c>
      <c r="OL305" s="2" t="s">
        <v>132</v>
      </c>
      <c r="OM305" s="4"/>
      <c r="ON305" s="8"/>
      <c r="OO305" s="4"/>
      <c r="OP305" s="8"/>
      <c r="OQ305" s="7"/>
      <c r="OR305" s="7"/>
      <c r="OS305" s="2" t="s">
        <v>132</v>
      </c>
      <c r="OT305" s="2" t="s">
        <v>132</v>
      </c>
      <c r="OU305" s="2" t="s">
        <v>132</v>
      </c>
      <c r="OV305" s="2" t="s">
        <v>132</v>
      </c>
      <c r="OW305" s="2" t="s">
        <v>132</v>
      </c>
      <c r="OX305" s="2" t="s">
        <v>132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129</v>
      </c>
      <c r="PG305" s="2" t="s">
        <v>132</v>
      </c>
      <c r="PH305" s="2" t="s">
        <v>132</v>
      </c>
      <c r="PI305" s="2" t="s">
        <v>142</v>
      </c>
      <c r="PJ305" s="2" t="s">
        <v>132</v>
      </c>
      <c r="PK305" s="4"/>
      <c r="PL305" s="8"/>
      <c r="PM305" s="4"/>
      <c r="PN305" s="8"/>
      <c r="PO305" s="7"/>
      <c r="PP305" s="7"/>
      <c r="PQ305" s="2" t="s">
        <v>132</v>
      </c>
      <c r="PR305" s="2" t="s">
        <v>132</v>
      </c>
      <c r="PS305" s="2" t="s">
        <v>132</v>
      </c>
      <c r="PT305" s="2" t="s">
        <v>132</v>
      </c>
      <c r="PU305" s="2" t="s">
        <v>132</v>
      </c>
      <c r="PV305" s="2" t="s">
        <v>132</v>
      </c>
      <c r="PW305" s="4"/>
      <c r="PX305" s="8"/>
      <c r="PY305" s="4"/>
      <c r="PZ305" s="8"/>
      <c r="QA305" s="7"/>
      <c r="QB305" s="7"/>
      <c r="QC305" s="2" t="s">
        <v>178</v>
      </c>
      <c r="QD305" s="2" t="s">
        <v>129</v>
      </c>
      <c r="QE305" s="2" t="s">
        <v>132</v>
      </c>
      <c r="QF305" s="2" t="s">
        <v>132</v>
      </c>
      <c r="QG305" s="2" t="s">
        <v>142</v>
      </c>
      <c r="QH305" s="2" t="s">
        <v>132</v>
      </c>
      <c r="QI305" s="4"/>
      <c r="QJ305" s="8"/>
      <c r="QK305" s="4"/>
      <c r="QL305" s="8"/>
      <c r="QM305" s="7"/>
      <c r="QN305" s="7"/>
      <c r="QO305" s="2" t="s">
        <v>178</v>
      </c>
      <c r="QP305" s="2" t="s">
        <v>129</v>
      </c>
      <c r="QQ305" s="2" t="s">
        <v>132</v>
      </c>
      <c r="QR305" s="2" t="s">
        <v>132</v>
      </c>
      <c r="QS305" s="2" t="s">
        <v>142</v>
      </c>
      <c r="QT305" s="2" t="s">
        <v>132</v>
      </c>
      <c r="QU305" s="4"/>
      <c r="QV305" s="8"/>
      <c r="QW305" s="4"/>
      <c r="QX305" s="8"/>
      <c r="QY305" s="7"/>
      <c r="QZ305" s="7"/>
      <c r="RA305" s="2" t="s">
        <v>132</v>
      </c>
      <c r="RB305" s="2" t="s">
        <v>132</v>
      </c>
      <c r="RC305" s="2" t="s">
        <v>132</v>
      </c>
      <c r="RD305" s="2" t="s">
        <v>132</v>
      </c>
      <c r="RE305" s="2" t="s">
        <v>132</v>
      </c>
      <c r="RF305" s="2" t="s">
        <v>132</v>
      </c>
      <c r="RG305" s="4"/>
      <c r="RH305" s="8"/>
      <c r="RI305" s="4"/>
      <c r="RJ305" s="8"/>
      <c r="RK305" s="7"/>
      <c r="RL305" s="7"/>
      <c r="RM305" s="2" t="s">
        <v>181</v>
      </c>
      <c r="RN305" s="2" t="s">
        <v>129</v>
      </c>
      <c r="RO305" s="2" t="s">
        <v>132</v>
      </c>
      <c r="RP305" s="2" t="s">
        <v>132</v>
      </c>
      <c r="RQ305" s="2" t="s">
        <v>142</v>
      </c>
      <c r="RR305" s="2" t="s">
        <v>183</v>
      </c>
    </row>
    <row r="306">
      <c r="A306" s="2" t="s">
        <v>3478</v>
      </c>
      <c r="B306" s="2" t="s">
        <v>121</v>
      </c>
      <c r="C306" s="2" t="s">
        <v>3339</v>
      </c>
      <c r="D306" s="2" t="s">
        <v>1104</v>
      </c>
      <c r="E306" s="2" t="s">
        <v>1105</v>
      </c>
      <c r="F306" s="2" t="s">
        <v>3479</v>
      </c>
      <c r="G306" s="2" t="s">
        <v>132</v>
      </c>
      <c r="H306" s="2" t="s">
        <v>132</v>
      </c>
      <c r="I306" s="2" t="s">
        <v>3480</v>
      </c>
      <c r="J306" s="2" t="s">
        <v>127</v>
      </c>
      <c r="K306" s="2" t="s">
        <v>814</v>
      </c>
      <c r="L306" s="3">
        <v>31.88</v>
      </c>
      <c r="M306" s="3">
        <v>33.47</v>
      </c>
      <c r="N306" s="3">
        <v>74.99</v>
      </c>
      <c r="O306" s="2" t="s">
        <v>421</v>
      </c>
      <c r="P306" s="2" t="s">
        <v>422</v>
      </c>
      <c r="Q306" s="2" t="s">
        <v>131</v>
      </c>
      <c r="R306" s="2" t="s">
        <v>132</v>
      </c>
      <c r="S306" s="2" t="s">
        <v>3481</v>
      </c>
      <c r="T306" s="2" t="s">
        <v>132</v>
      </c>
      <c r="U306" s="2" t="s">
        <v>468</v>
      </c>
      <c r="V306" s="2" t="s">
        <v>1739</v>
      </c>
      <c r="W306" s="2" t="s">
        <v>3343</v>
      </c>
      <c r="X306" s="2" t="s">
        <v>132</v>
      </c>
      <c r="Y306" s="2" t="s">
        <v>926</v>
      </c>
      <c r="Z306" s="4"/>
      <c r="AA306" s="4">
        <f>=ROUNDDOWN({0},0)</f>
      </c>
      <c r="AB306" s="5"/>
      <c r="AC306" s="2" t="s">
        <v>132</v>
      </c>
      <c r="AD306" s="4"/>
      <c r="AE306" s="4"/>
      <c r="AF306" s="6">
        <v>63</v>
      </c>
      <c r="AG306" s="6"/>
      <c r="AH306" s="7">
        <v>0</v>
      </c>
      <c r="AI306" s="4"/>
      <c r="AJ306" s="4">
        <f>=ROUNDDOWN({0},0)</f>
      </c>
      <c r="AK306" s="5"/>
      <c r="AL306" s="2" t="s">
        <v>132</v>
      </c>
      <c r="AM306" s="4"/>
      <c r="AN306" s="4"/>
      <c r="AO306" s="7"/>
      <c r="AP306" s="4"/>
      <c r="AQ306" s="8"/>
      <c r="AR306" s="4">
        <v>3</v>
      </c>
      <c r="AS306" s="8">
        <v>113.49</v>
      </c>
      <c r="AT306" s="7">
        <v>-1</v>
      </c>
      <c r="AU306" s="7">
        <v>-1</v>
      </c>
      <c r="AV306" s="4"/>
      <c r="AW306" s="8"/>
      <c r="AX306" s="4">
        <v>3</v>
      </c>
      <c r="AY306" s="8">
        <v>113.49</v>
      </c>
      <c r="AZ306" s="7">
        <v>-1</v>
      </c>
      <c r="BA306" s="7">
        <v>-1</v>
      </c>
      <c r="BB306" s="7"/>
      <c r="BC306" s="4"/>
      <c r="BD306" s="8"/>
      <c r="BE306" s="4">
        <v>3</v>
      </c>
      <c r="BF306" s="8">
        <v>113.49</v>
      </c>
      <c r="BG306" s="7">
        <v>-1</v>
      </c>
      <c r="BH306" s="7">
        <v>-1</v>
      </c>
      <c r="BI306" s="7"/>
      <c r="BJ306" s="4"/>
      <c r="BK306" s="8"/>
      <c r="BL306" s="2" t="s">
        <v>3482</v>
      </c>
      <c r="BM306" s="7"/>
      <c r="BN306" s="7"/>
      <c r="BO306" s="4"/>
      <c r="BP306" s="8"/>
      <c r="BQ306" s="4">
        <v>1</v>
      </c>
      <c r="BR306" s="8">
        <v>36.82</v>
      </c>
      <c r="BS306" s="7">
        <v>-1</v>
      </c>
      <c r="BT306" s="7">
        <v>-1</v>
      </c>
      <c r="BU306" s="2" t="s">
        <v>140</v>
      </c>
      <c r="BV306" s="2" t="s">
        <v>166</v>
      </c>
      <c r="BW306" s="2" t="s">
        <v>132</v>
      </c>
      <c r="BX306" s="2" t="s">
        <v>1552</v>
      </c>
      <c r="BY306" s="2" t="s">
        <v>142</v>
      </c>
      <c r="BZ306" s="2" t="s">
        <v>132</v>
      </c>
      <c r="CA306" s="4"/>
      <c r="CB306" s="8"/>
      <c r="CC306" s="4"/>
      <c r="CD306" s="8"/>
      <c r="CE306" s="7"/>
      <c r="CF306" s="7"/>
      <c r="CG306" s="2" t="s">
        <v>140</v>
      </c>
      <c r="CH306" s="2" t="s">
        <v>166</v>
      </c>
      <c r="CI306" s="2" t="s">
        <v>931</v>
      </c>
      <c r="CJ306" s="2" t="s">
        <v>3483</v>
      </c>
      <c r="CK306" s="2" t="s">
        <v>142</v>
      </c>
      <c r="CL306" s="2" t="s">
        <v>132</v>
      </c>
      <c r="CM306" s="4"/>
      <c r="CN306" s="8"/>
      <c r="CO306" s="4">
        <v>1</v>
      </c>
      <c r="CP306" s="8">
        <v>44.64</v>
      </c>
      <c r="CQ306" s="7">
        <v>-1</v>
      </c>
      <c r="CR306" s="7">
        <v>-1</v>
      </c>
      <c r="CS306" s="2" t="s">
        <v>140</v>
      </c>
      <c r="CT306" s="2" t="s">
        <v>166</v>
      </c>
      <c r="CU306" s="2" t="s">
        <v>931</v>
      </c>
      <c r="CV306" s="2" t="s">
        <v>3484</v>
      </c>
      <c r="CW306" s="2" t="s">
        <v>142</v>
      </c>
      <c r="CX306" s="2" t="s">
        <v>132</v>
      </c>
      <c r="CY306" s="4"/>
      <c r="CZ306" s="8"/>
      <c r="DA306" s="4"/>
      <c r="DB306" s="8"/>
      <c r="DC306" s="7"/>
      <c r="DD306" s="7"/>
      <c r="DE306" s="2" t="s">
        <v>140</v>
      </c>
      <c r="DF306" s="2" t="s">
        <v>166</v>
      </c>
      <c r="DG306" s="2" t="s">
        <v>2755</v>
      </c>
      <c r="DH306" s="2" t="s">
        <v>150</v>
      </c>
      <c r="DI306" s="2" t="s">
        <v>142</v>
      </c>
      <c r="DJ306" s="2" t="s">
        <v>132</v>
      </c>
      <c r="DK306" s="4"/>
      <c r="DL306" s="8"/>
      <c r="DM306" s="4">
        <v>1</v>
      </c>
      <c r="DN306" s="8">
        <v>32.03</v>
      </c>
      <c r="DO306" s="7">
        <v>-1</v>
      </c>
      <c r="DP306" s="7">
        <v>-1</v>
      </c>
      <c r="DQ306" s="2" t="s">
        <v>140</v>
      </c>
      <c r="DR306" s="2" t="s">
        <v>166</v>
      </c>
      <c r="DS306" s="2" t="s">
        <v>931</v>
      </c>
      <c r="DT306" s="2" t="s">
        <v>3485</v>
      </c>
      <c r="DU306" s="2" t="s">
        <v>142</v>
      </c>
      <c r="DV306" s="2" t="s">
        <v>132</v>
      </c>
      <c r="DW306" s="4"/>
      <c r="DX306" s="8"/>
      <c r="DY306" s="4"/>
      <c r="DZ306" s="8"/>
      <c r="EA306" s="7"/>
      <c r="EB306" s="7"/>
      <c r="EC306" s="2" t="s">
        <v>140</v>
      </c>
      <c r="ED306" s="2" t="s">
        <v>166</v>
      </c>
      <c r="EE306" s="2" t="s">
        <v>931</v>
      </c>
      <c r="EF306" s="2" t="s">
        <v>3486</v>
      </c>
      <c r="EG306" s="2" t="s">
        <v>142</v>
      </c>
      <c r="EH306" s="2" t="s">
        <v>132</v>
      </c>
      <c r="EI306" s="4"/>
      <c r="EJ306" s="8"/>
      <c r="EK306" s="4"/>
      <c r="EL306" s="8"/>
      <c r="EM306" s="7"/>
      <c r="EN306" s="7"/>
      <c r="EO306" s="2" t="s">
        <v>140</v>
      </c>
      <c r="EP306" s="2" t="s">
        <v>166</v>
      </c>
      <c r="EQ306" s="2" t="s">
        <v>938</v>
      </c>
      <c r="ER306" s="2" t="s">
        <v>1905</v>
      </c>
      <c r="ES306" s="2" t="s">
        <v>142</v>
      </c>
      <c r="ET306" s="2" t="s">
        <v>132</v>
      </c>
      <c r="EU306" s="4"/>
      <c r="EV306" s="8"/>
      <c r="EW306" s="4"/>
      <c r="EX306" s="8"/>
      <c r="EY306" s="7"/>
      <c r="EZ306" s="7"/>
      <c r="FA306" s="2" t="s">
        <v>140</v>
      </c>
      <c r="FB306" s="2" t="s">
        <v>166</v>
      </c>
      <c r="FC306" s="2" t="s">
        <v>940</v>
      </c>
      <c r="FD306" s="2" t="s">
        <v>3487</v>
      </c>
      <c r="FE306" s="2" t="s">
        <v>142</v>
      </c>
      <c r="FF306" s="2" t="s">
        <v>132</v>
      </c>
      <c r="FG306" s="4"/>
      <c r="FH306" s="8"/>
      <c r="FI306" s="4"/>
      <c r="FJ306" s="8"/>
      <c r="FK306" s="7"/>
      <c r="FL306" s="7"/>
      <c r="FM306" s="2" t="s">
        <v>178</v>
      </c>
      <c r="FN306" s="2" t="s">
        <v>166</v>
      </c>
      <c r="FO306" s="2" t="s">
        <v>132</v>
      </c>
      <c r="FP306" s="2" t="s">
        <v>132</v>
      </c>
      <c r="FQ306" s="2" t="s">
        <v>142</v>
      </c>
      <c r="FR306" s="2" t="s">
        <v>132</v>
      </c>
      <c r="FS306" s="4"/>
      <c r="FT306" s="8"/>
      <c r="FU306" s="4"/>
      <c r="FV306" s="8"/>
      <c r="FW306" s="7"/>
      <c r="FX306" s="7"/>
      <c r="FY306" s="2" t="s">
        <v>178</v>
      </c>
      <c r="FZ306" s="2" t="s">
        <v>166</v>
      </c>
      <c r="GA306" s="2" t="s">
        <v>132</v>
      </c>
      <c r="GB306" s="2" t="s">
        <v>132</v>
      </c>
      <c r="GC306" s="2" t="s">
        <v>142</v>
      </c>
      <c r="GD306" s="2" t="s">
        <v>132</v>
      </c>
      <c r="GE306" s="4"/>
      <c r="GF306" s="8"/>
      <c r="GG306" s="4"/>
      <c r="GH306" s="8"/>
      <c r="GI306" s="7"/>
      <c r="GJ306" s="7"/>
      <c r="GK306" s="2" t="s">
        <v>140</v>
      </c>
      <c r="GL306" s="2" t="s">
        <v>166</v>
      </c>
      <c r="GM306" s="2" t="s">
        <v>1271</v>
      </c>
      <c r="GN306" s="2" t="s">
        <v>1934</v>
      </c>
      <c r="GO306" s="2" t="s">
        <v>142</v>
      </c>
      <c r="GP306" s="2" t="s">
        <v>132</v>
      </c>
      <c r="GQ306" s="4"/>
      <c r="GR306" s="8"/>
      <c r="GS306" s="4"/>
      <c r="GT306" s="8"/>
      <c r="GU306" s="7"/>
      <c r="GV306" s="7"/>
      <c r="GW306" s="2" t="s">
        <v>178</v>
      </c>
      <c r="GX306" s="2" t="s">
        <v>166</v>
      </c>
      <c r="GY306" s="2" t="s">
        <v>132</v>
      </c>
      <c r="GZ306" s="2" t="s">
        <v>132</v>
      </c>
      <c r="HA306" s="2" t="s">
        <v>142</v>
      </c>
      <c r="HB306" s="2" t="s">
        <v>132</v>
      </c>
      <c r="HC306" s="4"/>
      <c r="HD306" s="8"/>
      <c r="HE306" s="4"/>
      <c r="HF306" s="8"/>
      <c r="HG306" s="7"/>
      <c r="HH306" s="7"/>
      <c r="HI306" s="2" t="s">
        <v>140</v>
      </c>
      <c r="HJ306" s="2" t="s">
        <v>166</v>
      </c>
      <c r="HK306" s="2" t="s">
        <v>1481</v>
      </c>
      <c r="HL306" s="2" t="s">
        <v>703</v>
      </c>
      <c r="HM306" s="2" t="s">
        <v>142</v>
      </c>
      <c r="HN306" s="2" t="s">
        <v>132</v>
      </c>
      <c r="HO306" s="4"/>
      <c r="HP306" s="8"/>
      <c r="HQ306" s="4"/>
      <c r="HR306" s="8"/>
      <c r="HS306" s="7"/>
      <c r="HT306" s="7"/>
      <c r="HU306" s="2" t="s">
        <v>165</v>
      </c>
      <c r="HV306" s="2" t="s">
        <v>166</v>
      </c>
      <c r="HW306" s="2" t="s">
        <v>132</v>
      </c>
      <c r="HX306" s="2" t="s">
        <v>132</v>
      </c>
      <c r="HY306" s="2" t="s">
        <v>142</v>
      </c>
      <c r="HZ306" s="2" t="s">
        <v>132</v>
      </c>
      <c r="IA306" s="4"/>
      <c r="IB306" s="8"/>
      <c r="IC306" s="4"/>
      <c r="ID306" s="8"/>
      <c r="IE306" s="7"/>
      <c r="IF306" s="7"/>
      <c r="IG306" s="2" t="s">
        <v>140</v>
      </c>
      <c r="IH306" s="2" t="s">
        <v>166</v>
      </c>
      <c r="II306" s="2" t="s">
        <v>1386</v>
      </c>
      <c r="IJ306" s="2" t="s">
        <v>132</v>
      </c>
      <c r="IK306" s="2" t="s">
        <v>142</v>
      </c>
      <c r="IL306" s="2" t="s">
        <v>132</v>
      </c>
      <c r="IM306" s="4"/>
      <c r="IN306" s="8"/>
      <c r="IO306" s="4"/>
      <c r="IP306" s="8"/>
      <c r="IQ306" s="7"/>
      <c r="IR306" s="7"/>
      <c r="IS306" s="2" t="s">
        <v>140</v>
      </c>
      <c r="IT306" s="2" t="s">
        <v>166</v>
      </c>
      <c r="IU306" s="2" t="s">
        <v>949</v>
      </c>
      <c r="IV306" s="2" t="s">
        <v>1693</v>
      </c>
      <c r="IW306" s="2" t="s">
        <v>142</v>
      </c>
      <c r="IX306" s="2" t="s">
        <v>132</v>
      </c>
      <c r="IY306" s="4"/>
      <c r="IZ306" s="8"/>
      <c r="JA306" s="4"/>
      <c r="JB306" s="8"/>
      <c r="JC306" s="7"/>
      <c r="JD306" s="7"/>
      <c r="JE306" s="2" t="s">
        <v>178</v>
      </c>
      <c r="JF306" s="2" t="s">
        <v>166</v>
      </c>
      <c r="JG306" s="2" t="s">
        <v>132</v>
      </c>
      <c r="JH306" s="2" t="s">
        <v>132</v>
      </c>
      <c r="JI306" s="2" t="s">
        <v>142</v>
      </c>
      <c r="JJ306" s="2" t="s">
        <v>132</v>
      </c>
      <c r="JK306" s="4"/>
      <c r="JL306" s="8"/>
      <c r="JM306" s="4"/>
      <c r="JN306" s="8"/>
      <c r="JO306" s="7"/>
      <c r="JP306" s="7"/>
      <c r="JQ306" s="2" t="s">
        <v>140</v>
      </c>
      <c r="JR306" s="2" t="s">
        <v>166</v>
      </c>
      <c r="JS306" s="2" t="s">
        <v>341</v>
      </c>
      <c r="JT306" s="2" t="s">
        <v>132</v>
      </c>
      <c r="JU306" s="2" t="s">
        <v>142</v>
      </c>
      <c r="JV306" s="2" t="s">
        <v>132</v>
      </c>
      <c r="JW306" s="4"/>
      <c r="JX306" s="8"/>
      <c r="JY306" s="4"/>
      <c r="JZ306" s="8"/>
      <c r="KA306" s="7"/>
      <c r="KB306" s="7"/>
      <c r="KC306" s="2" t="s">
        <v>140</v>
      </c>
      <c r="KD306" s="2" t="s">
        <v>166</v>
      </c>
      <c r="KE306" s="2" t="s">
        <v>931</v>
      </c>
      <c r="KF306" s="2" t="s">
        <v>1955</v>
      </c>
      <c r="KG306" s="2" t="s">
        <v>142</v>
      </c>
      <c r="KH306" s="2" t="s">
        <v>132</v>
      </c>
      <c r="KI306" s="4"/>
      <c r="KJ306" s="8"/>
      <c r="KK306" s="4"/>
      <c r="KL306" s="8"/>
      <c r="KM306" s="7"/>
      <c r="KN306" s="7"/>
      <c r="KO306" s="2" t="s">
        <v>178</v>
      </c>
      <c r="KP306" s="2" t="s">
        <v>166</v>
      </c>
      <c r="KQ306" s="2" t="s">
        <v>132</v>
      </c>
      <c r="KR306" s="2" t="s">
        <v>132</v>
      </c>
      <c r="KS306" s="2" t="s">
        <v>142</v>
      </c>
      <c r="KT306" s="2" t="s">
        <v>132</v>
      </c>
      <c r="KU306" s="4"/>
      <c r="KV306" s="8"/>
      <c r="KW306" s="4"/>
      <c r="KX306" s="8"/>
      <c r="KY306" s="7"/>
      <c r="KZ306" s="7"/>
      <c r="LA306" s="2" t="s">
        <v>140</v>
      </c>
      <c r="LB306" s="2" t="s">
        <v>166</v>
      </c>
      <c r="LC306" s="2" t="s">
        <v>954</v>
      </c>
      <c r="LD306" s="2" t="s">
        <v>3374</v>
      </c>
      <c r="LE306" s="2" t="s">
        <v>142</v>
      </c>
      <c r="LF306" s="2" t="s">
        <v>132</v>
      </c>
      <c r="LG306" s="4"/>
      <c r="LH306" s="8"/>
      <c r="LI306" s="4"/>
      <c r="LJ306" s="8"/>
      <c r="LK306" s="7"/>
      <c r="LL306" s="7"/>
      <c r="LM306" s="2" t="s">
        <v>140</v>
      </c>
      <c r="LN306" s="2" t="s">
        <v>166</v>
      </c>
      <c r="LO306" s="2" t="s">
        <v>957</v>
      </c>
      <c r="LP306" s="2" t="s">
        <v>1670</v>
      </c>
      <c r="LQ306" s="2" t="s">
        <v>142</v>
      </c>
      <c r="LR306" s="2" t="s">
        <v>132</v>
      </c>
      <c r="LS306" s="4"/>
      <c r="LT306" s="8"/>
      <c r="LU306" s="4"/>
      <c r="LV306" s="8"/>
      <c r="LW306" s="7"/>
      <c r="LX306" s="7"/>
      <c r="LY306" s="2" t="s">
        <v>132</v>
      </c>
      <c r="LZ306" s="2" t="s">
        <v>132</v>
      </c>
      <c r="MA306" s="2" t="s">
        <v>132</v>
      </c>
      <c r="MB306" s="2" t="s">
        <v>132</v>
      </c>
      <c r="MC306" s="2" t="s">
        <v>132</v>
      </c>
      <c r="MD306" s="2" t="s">
        <v>132</v>
      </c>
      <c r="ME306" s="4"/>
      <c r="MF306" s="8"/>
      <c r="MG306" s="4"/>
      <c r="MH306" s="8"/>
      <c r="MI306" s="7"/>
      <c r="MJ306" s="7"/>
      <c r="MK306" s="2" t="s">
        <v>159</v>
      </c>
      <c r="ML306" s="2" t="s">
        <v>166</v>
      </c>
      <c r="MM306" s="2" t="s">
        <v>1208</v>
      </c>
      <c r="MN306" s="2" t="s">
        <v>132</v>
      </c>
      <c r="MO306" s="2" t="s">
        <v>142</v>
      </c>
      <c r="MP306" s="2" t="s">
        <v>132</v>
      </c>
      <c r="MQ306" s="4"/>
      <c r="MR306" s="8"/>
      <c r="MS306" s="4"/>
      <c r="MT306" s="8"/>
      <c r="MU306" s="7"/>
      <c r="MV306" s="7"/>
      <c r="MW306" s="2" t="s">
        <v>132</v>
      </c>
      <c r="MX306" s="2" t="s">
        <v>132</v>
      </c>
      <c r="MY306" s="2" t="s">
        <v>132</v>
      </c>
      <c r="MZ306" s="2" t="s">
        <v>132</v>
      </c>
      <c r="NA306" s="2" t="s">
        <v>132</v>
      </c>
      <c r="NB306" s="2" t="s">
        <v>132</v>
      </c>
      <c r="NC306" s="4"/>
      <c r="ND306" s="8"/>
      <c r="NE306" s="4"/>
      <c r="NF306" s="8"/>
      <c r="NG306" s="7"/>
      <c r="NH306" s="7"/>
      <c r="NI306" s="2" t="s">
        <v>132</v>
      </c>
      <c r="NJ306" s="2" t="s">
        <v>132</v>
      </c>
      <c r="NK306" s="2" t="s">
        <v>132</v>
      </c>
      <c r="NL306" s="2" t="s">
        <v>132</v>
      </c>
      <c r="NM306" s="2" t="s">
        <v>132</v>
      </c>
      <c r="NN306" s="2" t="s">
        <v>132</v>
      </c>
      <c r="NO306" s="4"/>
      <c r="NP306" s="8"/>
      <c r="NQ306" s="4"/>
      <c r="NR306" s="8"/>
      <c r="NS306" s="7"/>
      <c r="NT306" s="7"/>
      <c r="NU306" s="2" t="s">
        <v>178</v>
      </c>
      <c r="NV306" s="2" t="s">
        <v>166</v>
      </c>
      <c r="NW306" s="2" t="s">
        <v>132</v>
      </c>
      <c r="NX306" s="2" t="s">
        <v>132</v>
      </c>
      <c r="NY306" s="2" t="s">
        <v>142</v>
      </c>
      <c r="NZ306" s="2" t="s">
        <v>132</v>
      </c>
      <c r="OA306" s="4"/>
      <c r="OB306" s="8"/>
      <c r="OC306" s="4"/>
      <c r="OD306" s="8"/>
      <c r="OE306" s="7"/>
      <c r="OF306" s="7"/>
      <c r="OG306" s="2" t="s">
        <v>132</v>
      </c>
      <c r="OH306" s="2" t="s">
        <v>132</v>
      </c>
      <c r="OI306" s="2" t="s">
        <v>132</v>
      </c>
      <c r="OJ306" s="2" t="s">
        <v>132</v>
      </c>
      <c r="OK306" s="2" t="s">
        <v>132</v>
      </c>
      <c r="OL306" s="2" t="s">
        <v>132</v>
      </c>
      <c r="OM306" s="4"/>
      <c r="ON306" s="8"/>
      <c r="OO306" s="4"/>
      <c r="OP306" s="8"/>
      <c r="OQ306" s="7"/>
      <c r="OR306" s="7"/>
      <c r="OS306" s="2" t="s">
        <v>132</v>
      </c>
      <c r="OT306" s="2" t="s">
        <v>132</v>
      </c>
      <c r="OU306" s="2" t="s">
        <v>132</v>
      </c>
      <c r="OV306" s="2" t="s">
        <v>132</v>
      </c>
      <c r="OW306" s="2" t="s">
        <v>132</v>
      </c>
      <c r="OX306" s="2" t="s">
        <v>132</v>
      </c>
      <c r="OY306" s="4"/>
      <c r="OZ306" s="8"/>
      <c r="PA306" s="4"/>
      <c r="PB306" s="8"/>
      <c r="PC306" s="7"/>
      <c r="PD306" s="7"/>
      <c r="PE306" s="2" t="s">
        <v>181</v>
      </c>
      <c r="PF306" s="2" t="s">
        <v>166</v>
      </c>
      <c r="PG306" s="2" t="s">
        <v>132</v>
      </c>
      <c r="PH306" s="2" t="s">
        <v>132</v>
      </c>
      <c r="PI306" s="2" t="s">
        <v>142</v>
      </c>
      <c r="PJ306" s="2" t="s">
        <v>132</v>
      </c>
      <c r="PK306" s="4"/>
      <c r="PL306" s="8"/>
      <c r="PM306" s="4"/>
      <c r="PN306" s="8"/>
      <c r="PO306" s="7"/>
      <c r="PP306" s="7"/>
      <c r="PQ306" s="2" t="s">
        <v>178</v>
      </c>
      <c r="PR306" s="2" t="s">
        <v>166</v>
      </c>
      <c r="PS306" s="2" t="s">
        <v>132</v>
      </c>
      <c r="PT306" s="2" t="s">
        <v>132</v>
      </c>
      <c r="PU306" s="2" t="s">
        <v>142</v>
      </c>
      <c r="PV306" s="2" t="s">
        <v>132</v>
      </c>
      <c r="PW306" s="4"/>
      <c r="PX306" s="8"/>
      <c r="PY306" s="4"/>
      <c r="PZ306" s="8"/>
      <c r="QA306" s="7"/>
      <c r="QB306" s="7"/>
      <c r="QC306" s="2" t="s">
        <v>132</v>
      </c>
      <c r="QD306" s="2" t="s">
        <v>132</v>
      </c>
      <c r="QE306" s="2" t="s">
        <v>132</v>
      </c>
      <c r="QF306" s="2" t="s">
        <v>132</v>
      </c>
      <c r="QG306" s="2" t="s">
        <v>132</v>
      </c>
      <c r="QH306" s="2" t="s">
        <v>132</v>
      </c>
      <c r="QI306" s="4"/>
      <c r="QJ306" s="8"/>
      <c r="QK306" s="4"/>
      <c r="QL306" s="8"/>
      <c r="QM306" s="7"/>
      <c r="QN306" s="7"/>
      <c r="QO306" s="2" t="s">
        <v>132</v>
      </c>
      <c r="QP306" s="2" t="s">
        <v>132</v>
      </c>
      <c r="QQ306" s="2" t="s">
        <v>132</v>
      </c>
      <c r="QR306" s="2" t="s">
        <v>132</v>
      </c>
      <c r="QS306" s="2" t="s">
        <v>132</v>
      </c>
      <c r="QT306" s="2" t="s">
        <v>132</v>
      </c>
      <c r="QU306" s="4"/>
      <c r="QV306" s="8"/>
      <c r="QW306" s="4"/>
      <c r="QX306" s="8"/>
      <c r="QY306" s="7"/>
      <c r="QZ306" s="7"/>
      <c r="RA306" s="2" t="s">
        <v>140</v>
      </c>
      <c r="RB306" s="2" t="s">
        <v>166</v>
      </c>
      <c r="RC306" s="2" t="s">
        <v>957</v>
      </c>
      <c r="RD306" s="2" t="s">
        <v>1647</v>
      </c>
      <c r="RE306" s="2" t="s">
        <v>142</v>
      </c>
      <c r="RF306" s="2" t="s">
        <v>132</v>
      </c>
      <c r="RG306" s="4"/>
      <c r="RH306" s="8"/>
      <c r="RI306" s="4"/>
      <c r="RJ306" s="8"/>
      <c r="RK306" s="7"/>
      <c r="RL306" s="7"/>
      <c r="RM306" s="2" t="s">
        <v>181</v>
      </c>
      <c r="RN306" s="2" t="s">
        <v>166</v>
      </c>
      <c r="RO306" s="2" t="s">
        <v>132</v>
      </c>
      <c r="RP306" s="2" t="s">
        <v>132</v>
      </c>
      <c r="RQ306" s="2" t="s">
        <v>142</v>
      </c>
      <c r="RR306" s="2" t="s">
        <v>132</v>
      </c>
    </row>
    <row r="307">
      <c r="A307" s="2" t="s">
        <v>3488</v>
      </c>
      <c r="B307" s="2" t="s">
        <v>121</v>
      </c>
      <c r="C307" s="2" t="s">
        <v>3339</v>
      </c>
      <c r="D307" s="2" t="s">
        <v>1104</v>
      </c>
      <c r="E307" s="2" t="s">
        <v>837</v>
      </c>
      <c r="F307" s="2" t="s">
        <v>1473</v>
      </c>
      <c r="G307" s="2" t="s">
        <v>1473</v>
      </c>
      <c r="H307" s="2" t="s">
        <v>1473</v>
      </c>
      <c r="I307" s="2" t="s">
        <v>3489</v>
      </c>
      <c r="J307" s="2" t="s">
        <v>127</v>
      </c>
      <c r="K307" s="2" t="s">
        <v>313</v>
      </c>
      <c r="L307" s="3">
        <v>45.71</v>
      </c>
      <c r="M307" s="3">
        <v>48</v>
      </c>
      <c r="N307" s="3">
        <v>99.99</v>
      </c>
      <c r="O307" s="2" t="s">
        <v>129</v>
      </c>
      <c r="P307" s="2" t="s">
        <v>640</v>
      </c>
      <c r="Q307" s="2" t="s">
        <v>131</v>
      </c>
      <c r="R307" s="2" t="s">
        <v>132</v>
      </c>
      <c r="S307" s="2" t="s">
        <v>132</v>
      </c>
      <c r="T307" s="2" t="s">
        <v>132</v>
      </c>
      <c r="U307" s="2" t="s">
        <v>468</v>
      </c>
      <c r="V307" s="2" t="s">
        <v>1069</v>
      </c>
      <c r="W307" s="2" t="s">
        <v>3476</v>
      </c>
      <c r="X307" s="2" t="s">
        <v>508</v>
      </c>
      <c r="Y307" s="2" t="s">
        <v>1584</v>
      </c>
      <c r="Z307" s="4">
        <v>54</v>
      </c>
      <c r="AA307" s="4">
        <f>=ROUNDDOWN(54,0)</f>
      </c>
      <c r="AB307" s="5">
        <v>1</v>
      </c>
      <c r="AC307" s="2" t="s">
        <v>132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132</v>
      </c>
      <c r="AM307" s="4"/>
      <c r="AN307" s="4"/>
      <c r="AO307" s="7"/>
      <c r="AP307" s="4">
        <v>6</v>
      </c>
      <c r="AQ307" s="8">
        <v>408.44</v>
      </c>
      <c r="AR307" s="4"/>
      <c r="AS307" s="8"/>
      <c r="AT307" s="7"/>
      <c r="AU307" s="7"/>
      <c r="AV307" s="4">
        <v>6</v>
      </c>
      <c r="AW307" s="8">
        <v>408.44</v>
      </c>
      <c r="AX307" s="4"/>
      <c r="AY307" s="8"/>
      <c r="AZ307" s="7"/>
      <c r="BA307" s="7"/>
      <c r="BB307" s="7">
        <v>1</v>
      </c>
      <c r="BC307" s="4">
        <v>6</v>
      </c>
      <c r="BD307" s="8">
        <v>408.44</v>
      </c>
      <c r="BE307" s="4"/>
      <c r="BF307" s="8"/>
      <c r="BG307" s="7"/>
      <c r="BH307" s="7"/>
      <c r="BI307" s="7">
        <v>1</v>
      </c>
      <c r="BJ307" s="4">
        <v>6</v>
      </c>
      <c r="BK307" s="8">
        <v>408.44</v>
      </c>
      <c r="BL307" s="2" t="s">
        <v>3490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140</v>
      </c>
      <c r="BV307" s="2" t="s">
        <v>129</v>
      </c>
      <c r="BW307" s="2" t="s">
        <v>132</v>
      </c>
      <c r="BX307" s="2" t="s">
        <v>1740</v>
      </c>
      <c r="BY307" s="2" t="s">
        <v>142</v>
      </c>
      <c r="BZ307" s="2" t="s">
        <v>132</v>
      </c>
      <c r="CA307" s="4"/>
      <c r="CB307" s="8"/>
      <c r="CC307" s="4"/>
      <c r="CD307" s="8"/>
      <c r="CE307" s="7"/>
      <c r="CF307" s="7"/>
      <c r="CG307" s="2" t="s">
        <v>140</v>
      </c>
      <c r="CH307" s="2" t="s">
        <v>129</v>
      </c>
      <c r="CI307" s="2" t="s">
        <v>1614</v>
      </c>
      <c r="CJ307" s="2" t="s">
        <v>132</v>
      </c>
      <c r="CK307" s="2" t="s">
        <v>142</v>
      </c>
      <c r="CL307" s="2" t="s">
        <v>132</v>
      </c>
      <c r="CM307" s="4">
        <v>5</v>
      </c>
      <c r="CN307" s="8">
        <v>318.45</v>
      </c>
      <c r="CO307" s="4"/>
      <c r="CP307" s="8"/>
      <c r="CQ307" s="7"/>
      <c r="CR307" s="7"/>
      <c r="CS307" s="2" t="s">
        <v>140</v>
      </c>
      <c r="CT307" s="2" t="s">
        <v>129</v>
      </c>
      <c r="CU307" s="2" t="s">
        <v>1594</v>
      </c>
      <c r="CV307" s="2" t="s">
        <v>1594</v>
      </c>
      <c r="CW307" s="2" t="s">
        <v>142</v>
      </c>
      <c r="CX307" s="2" t="s">
        <v>132</v>
      </c>
      <c r="CY307" s="4"/>
      <c r="CZ307" s="8"/>
      <c r="DA307" s="4"/>
      <c r="DB307" s="8"/>
      <c r="DC307" s="7"/>
      <c r="DD307" s="7"/>
      <c r="DE307" s="2" t="s">
        <v>140</v>
      </c>
      <c r="DF307" s="2" t="s">
        <v>129</v>
      </c>
      <c r="DG307" s="2" t="s">
        <v>1995</v>
      </c>
      <c r="DH307" s="2" t="s">
        <v>3200</v>
      </c>
      <c r="DI307" s="2" t="s">
        <v>142</v>
      </c>
      <c r="DJ307" s="2" t="s">
        <v>132</v>
      </c>
      <c r="DK307" s="4"/>
      <c r="DL307" s="8"/>
      <c r="DM307" s="4"/>
      <c r="DN307" s="8"/>
      <c r="DO307" s="7"/>
      <c r="DP307" s="7"/>
      <c r="DQ307" s="2" t="s">
        <v>140</v>
      </c>
      <c r="DR307" s="2" t="s">
        <v>129</v>
      </c>
      <c r="DS307" s="2" t="s">
        <v>216</v>
      </c>
      <c r="DT307" s="2" t="s">
        <v>132</v>
      </c>
      <c r="DU307" s="2" t="s">
        <v>142</v>
      </c>
      <c r="DV307" s="2" t="s">
        <v>132</v>
      </c>
      <c r="DW307" s="4"/>
      <c r="DX307" s="8"/>
      <c r="DY307" s="4"/>
      <c r="DZ307" s="8"/>
      <c r="EA307" s="7"/>
      <c r="EB307" s="7"/>
      <c r="EC307" s="2" t="s">
        <v>140</v>
      </c>
      <c r="ED307" s="2" t="s">
        <v>129</v>
      </c>
      <c r="EE307" s="2" t="s">
        <v>1061</v>
      </c>
      <c r="EF307" s="2" t="s">
        <v>2103</v>
      </c>
      <c r="EG307" s="2" t="s">
        <v>142</v>
      </c>
      <c r="EH307" s="2" t="s">
        <v>132</v>
      </c>
      <c r="EI307" s="4"/>
      <c r="EJ307" s="8"/>
      <c r="EK307" s="4"/>
      <c r="EL307" s="8"/>
      <c r="EM307" s="7"/>
      <c r="EN307" s="7"/>
      <c r="EO307" s="2" t="s">
        <v>140</v>
      </c>
      <c r="EP307" s="2" t="s">
        <v>129</v>
      </c>
      <c r="EQ307" s="2" t="s">
        <v>1100</v>
      </c>
      <c r="ER307" s="2" t="s">
        <v>2312</v>
      </c>
      <c r="ES307" s="2" t="s">
        <v>142</v>
      </c>
      <c r="ET307" s="2" t="s">
        <v>132</v>
      </c>
      <c r="EU307" s="4"/>
      <c r="EV307" s="8"/>
      <c r="EW307" s="4"/>
      <c r="EX307" s="8"/>
      <c r="EY307" s="7"/>
      <c r="EZ307" s="7"/>
      <c r="FA307" s="2" t="s">
        <v>159</v>
      </c>
      <c r="FB307" s="2" t="s">
        <v>129</v>
      </c>
      <c r="FC307" s="2" t="s">
        <v>132</v>
      </c>
      <c r="FD307" s="2" t="s">
        <v>132</v>
      </c>
      <c r="FE307" s="2" t="s">
        <v>142</v>
      </c>
      <c r="FF307" s="2" t="s">
        <v>132</v>
      </c>
      <c r="FG307" s="4"/>
      <c r="FH307" s="8"/>
      <c r="FI307" s="4"/>
      <c r="FJ307" s="8"/>
      <c r="FK307" s="7"/>
      <c r="FL307" s="7"/>
      <c r="FM307" s="2" t="s">
        <v>140</v>
      </c>
      <c r="FN307" s="2" t="s">
        <v>129</v>
      </c>
      <c r="FO307" s="2" t="s">
        <v>156</v>
      </c>
      <c r="FP307" s="2" t="s">
        <v>132</v>
      </c>
      <c r="FQ307" s="2" t="s">
        <v>142</v>
      </c>
      <c r="FR307" s="2" t="s">
        <v>132</v>
      </c>
      <c r="FS307" s="4"/>
      <c r="FT307" s="8"/>
      <c r="FU307" s="4"/>
      <c r="FV307" s="8"/>
      <c r="FW307" s="7"/>
      <c r="FX307" s="7"/>
      <c r="FY307" s="2" t="s">
        <v>178</v>
      </c>
      <c r="FZ307" s="2" t="s">
        <v>129</v>
      </c>
      <c r="GA307" s="2" t="s">
        <v>132</v>
      </c>
      <c r="GB307" s="2" t="s">
        <v>132</v>
      </c>
      <c r="GC307" s="2" t="s">
        <v>142</v>
      </c>
      <c r="GD307" s="2" t="s">
        <v>132</v>
      </c>
      <c r="GE307" s="4"/>
      <c r="GF307" s="8"/>
      <c r="GG307" s="4"/>
      <c r="GH307" s="8"/>
      <c r="GI307" s="7"/>
      <c r="GJ307" s="7"/>
      <c r="GK307" s="2" t="s">
        <v>140</v>
      </c>
      <c r="GL307" s="2" t="s">
        <v>129</v>
      </c>
      <c r="GM307" s="2" t="s">
        <v>1089</v>
      </c>
      <c r="GN307" s="2" t="s">
        <v>2113</v>
      </c>
      <c r="GO307" s="2" t="s">
        <v>142</v>
      </c>
      <c r="GP307" s="2" t="s">
        <v>132</v>
      </c>
      <c r="GQ307" s="4"/>
      <c r="GR307" s="8"/>
      <c r="GS307" s="4"/>
      <c r="GT307" s="8"/>
      <c r="GU307" s="7"/>
      <c r="GV307" s="7"/>
      <c r="GW307" s="2" t="s">
        <v>178</v>
      </c>
      <c r="GX307" s="2" t="s">
        <v>129</v>
      </c>
      <c r="GY307" s="2" t="s">
        <v>132</v>
      </c>
      <c r="GZ307" s="2" t="s">
        <v>132</v>
      </c>
      <c r="HA307" s="2" t="s">
        <v>142</v>
      </c>
      <c r="HB307" s="2" t="s">
        <v>132</v>
      </c>
      <c r="HC307" s="4"/>
      <c r="HD307" s="8"/>
      <c r="HE307" s="4"/>
      <c r="HF307" s="8"/>
      <c r="HG307" s="7"/>
      <c r="HH307" s="7"/>
      <c r="HI307" s="2" t="s">
        <v>178</v>
      </c>
      <c r="HJ307" s="2" t="s">
        <v>129</v>
      </c>
      <c r="HK307" s="2" t="s">
        <v>132</v>
      </c>
      <c r="HL307" s="2" t="s">
        <v>132</v>
      </c>
      <c r="HM307" s="2" t="s">
        <v>142</v>
      </c>
      <c r="HN307" s="2" t="s">
        <v>132</v>
      </c>
      <c r="HO307" s="4"/>
      <c r="HP307" s="8"/>
      <c r="HQ307" s="4"/>
      <c r="HR307" s="8"/>
      <c r="HS307" s="7"/>
      <c r="HT307" s="7"/>
      <c r="HU307" s="2" t="s">
        <v>165</v>
      </c>
      <c r="HV307" s="2" t="s">
        <v>129</v>
      </c>
      <c r="HW307" s="2" t="s">
        <v>132</v>
      </c>
      <c r="HX307" s="2" t="s">
        <v>132</v>
      </c>
      <c r="HY307" s="2" t="s">
        <v>142</v>
      </c>
      <c r="HZ307" s="2" t="s">
        <v>132</v>
      </c>
      <c r="IA307" s="4"/>
      <c r="IB307" s="8"/>
      <c r="IC307" s="4"/>
      <c r="ID307" s="8"/>
      <c r="IE307" s="7"/>
      <c r="IF307" s="7"/>
      <c r="IG307" s="2" t="s">
        <v>140</v>
      </c>
      <c r="IH307" s="2" t="s">
        <v>166</v>
      </c>
      <c r="II307" s="2" t="s">
        <v>1589</v>
      </c>
      <c r="IJ307" s="2" t="s">
        <v>132</v>
      </c>
      <c r="IK307" s="2" t="s">
        <v>142</v>
      </c>
      <c r="IL307" s="2" t="s">
        <v>132</v>
      </c>
      <c r="IM307" s="4"/>
      <c r="IN307" s="8"/>
      <c r="IO307" s="4"/>
      <c r="IP307" s="8"/>
      <c r="IQ307" s="7"/>
      <c r="IR307" s="7"/>
      <c r="IS307" s="2" t="s">
        <v>140</v>
      </c>
      <c r="IT307" s="2" t="s">
        <v>129</v>
      </c>
      <c r="IU307" s="2" t="s">
        <v>1894</v>
      </c>
      <c r="IV307" s="2" t="s">
        <v>990</v>
      </c>
      <c r="IW307" s="2" t="s">
        <v>142</v>
      </c>
      <c r="IX307" s="2" t="s">
        <v>132</v>
      </c>
      <c r="IY307" s="4"/>
      <c r="IZ307" s="8"/>
      <c r="JA307" s="4"/>
      <c r="JB307" s="8"/>
      <c r="JC307" s="7"/>
      <c r="JD307" s="7"/>
      <c r="JE307" s="2" t="s">
        <v>159</v>
      </c>
      <c r="JF307" s="2" t="s">
        <v>129</v>
      </c>
      <c r="JG307" s="2" t="s">
        <v>132</v>
      </c>
      <c r="JH307" s="2" t="s">
        <v>132</v>
      </c>
      <c r="JI307" s="2" t="s">
        <v>142</v>
      </c>
      <c r="JJ307" s="2" t="s">
        <v>132</v>
      </c>
      <c r="JK307" s="4"/>
      <c r="JL307" s="8"/>
      <c r="JM307" s="4"/>
      <c r="JN307" s="8"/>
      <c r="JO307" s="7"/>
      <c r="JP307" s="7"/>
      <c r="JQ307" s="2" t="s">
        <v>140</v>
      </c>
      <c r="JR307" s="2" t="s">
        <v>129</v>
      </c>
      <c r="JS307" s="2" t="s">
        <v>1091</v>
      </c>
      <c r="JT307" s="2" t="s">
        <v>132</v>
      </c>
      <c r="JU307" s="2" t="s">
        <v>142</v>
      </c>
      <c r="JV307" s="2" t="s">
        <v>132</v>
      </c>
      <c r="JW307" s="4">
        <v>1</v>
      </c>
      <c r="JX307" s="8">
        <v>89.99</v>
      </c>
      <c r="JY307" s="4"/>
      <c r="JZ307" s="8"/>
      <c r="KA307" s="7"/>
      <c r="KB307" s="7"/>
      <c r="KC307" s="2" t="s">
        <v>140</v>
      </c>
      <c r="KD307" s="2" t="s">
        <v>129</v>
      </c>
      <c r="KE307" s="2" t="s">
        <v>1594</v>
      </c>
      <c r="KF307" s="2" t="s">
        <v>179</v>
      </c>
      <c r="KG307" s="2" t="s">
        <v>142</v>
      </c>
      <c r="KH307" s="2" t="s">
        <v>132</v>
      </c>
      <c r="KI307" s="4"/>
      <c r="KJ307" s="8"/>
      <c r="KK307" s="4"/>
      <c r="KL307" s="8"/>
      <c r="KM307" s="7"/>
      <c r="KN307" s="7"/>
      <c r="KO307" s="2" t="s">
        <v>178</v>
      </c>
      <c r="KP307" s="2" t="s">
        <v>129</v>
      </c>
      <c r="KQ307" s="2" t="s">
        <v>132</v>
      </c>
      <c r="KR307" s="2" t="s">
        <v>132</v>
      </c>
      <c r="KS307" s="2" t="s">
        <v>142</v>
      </c>
      <c r="KT307" s="2" t="s">
        <v>132</v>
      </c>
      <c r="KU307" s="4"/>
      <c r="KV307" s="8"/>
      <c r="KW307" s="4"/>
      <c r="KX307" s="8"/>
      <c r="KY307" s="7"/>
      <c r="KZ307" s="7"/>
      <c r="LA307" s="2" t="s">
        <v>132</v>
      </c>
      <c r="LB307" s="2" t="s">
        <v>132</v>
      </c>
      <c r="LC307" s="2" t="s">
        <v>132</v>
      </c>
      <c r="LD307" s="2" t="s">
        <v>132</v>
      </c>
      <c r="LE307" s="2" t="s">
        <v>132</v>
      </c>
      <c r="LF307" s="2" t="s">
        <v>132</v>
      </c>
      <c r="LG307" s="4"/>
      <c r="LH307" s="8"/>
      <c r="LI307" s="4"/>
      <c r="LJ307" s="8"/>
      <c r="LK307" s="7"/>
      <c r="LL307" s="7"/>
      <c r="LM307" s="2" t="s">
        <v>178</v>
      </c>
      <c r="LN307" s="2" t="s">
        <v>129</v>
      </c>
      <c r="LO307" s="2" t="s">
        <v>132</v>
      </c>
      <c r="LP307" s="2" t="s">
        <v>132</v>
      </c>
      <c r="LQ307" s="2" t="s">
        <v>142</v>
      </c>
      <c r="LR307" s="2" t="s">
        <v>132</v>
      </c>
      <c r="LS307" s="4"/>
      <c r="LT307" s="8"/>
      <c r="LU307" s="4"/>
      <c r="LV307" s="8"/>
      <c r="LW307" s="7"/>
      <c r="LX307" s="7"/>
      <c r="LY307" s="2" t="s">
        <v>178</v>
      </c>
      <c r="LZ307" s="2" t="s">
        <v>166</v>
      </c>
      <c r="MA307" s="2" t="s">
        <v>132</v>
      </c>
      <c r="MB307" s="2" t="s">
        <v>132</v>
      </c>
      <c r="MC307" s="2" t="s">
        <v>142</v>
      </c>
      <c r="MD307" s="2" t="s">
        <v>132</v>
      </c>
      <c r="ME307" s="4"/>
      <c r="MF307" s="8"/>
      <c r="MG307" s="4"/>
      <c r="MH307" s="8"/>
      <c r="MI307" s="7"/>
      <c r="MJ307" s="7"/>
      <c r="MK307" s="2" t="s">
        <v>159</v>
      </c>
      <c r="ML307" s="2" t="s">
        <v>129</v>
      </c>
      <c r="MM307" s="2" t="s">
        <v>132</v>
      </c>
      <c r="MN307" s="2" t="s">
        <v>132</v>
      </c>
      <c r="MO307" s="2" t="s">
        <v>142</v>
      </c>
      <c r="MP307" s="2" t="s">
        <v>132</v>
      </c>
      <c r="MQ307" s="4"/>
      <c r="MR307" s="8"/>
      <c r="MS307" s="4"/>
      <c r="MT307" s="8"/>
      <c r="MU307" s="7"/>
      <c r="MV307" s="7"/>
      <c r="MW307" s="2" t="s">
        <v>140</v>
      </c>
      <c r="MX307" s="2" t="s">
        <v>129</v>
      </c>
      <c r="MY307" s="2" t="s">
        <v>179</v>
      </c>
      <c r="MZ307" s="2" t="s">
        <v>132</v>
      </c>
      <c r="NA307" s="2" t="s">
        <v>142</v>
      </c>
      <c r="NB307" s="2" t="s">
        <v>132</v>
      </c>
      <c r="NC307" s="4"/>
      <c r="ND307" s="8"/>
      <c r="NE307" s="4"/>
      <c r="NF307" s="8"/>
      <c r="NG307" s="7"/>
      <c r="NH307" s="7"/>
      <c r="NI307" s="2" t="s">
        <v>132</v>
      </c>
      <c r="NJ307" s="2" t="s">
        <v>132</v>
      </c>
      <c r="NK307" s="2" t="s">
        <v>132</v>
      </c>
      <c r="NL307" s="2" t="s">
        <v>132</v>
      </c>
      <c r="NM307" s="2" t="s">
        <v>132</v>
      </c>
      <c r="NN307" s="2" t="s">
        <v>132</v>
      </c>
      <c r="NO307" s="4"/>
      <c r="NP307" s="8"/>
      <c r="NQ307" s="4"/>
      <c r="NR307" s="8"/>
      <c r="NS307" s="7"/>
      <c r="NT307" s="7"/>
      <c r="NU307" s="2" t="s">
        <v>178</v>
      </c>
      <c r="NV307" s="2" t="s">
        <v>129</v>
      </c>
      <c r="NW307" s="2" t="s">
        <v>132</v>
      </c>
      <c r="NX307" s="2" t="s">
        <v>132</v>
      </c>
      <c r="NY307" s="2" t="s">
        <v>142</v>
      </c>
      <c r="NZ307" s="2" t="s">
        <v>132</v>
      </c>
      <c r="OA307" s="4"/>
      <c r="OB307" s="8"/>
      <c r="OC307" s="4"/>
      <c r="OD307" s="8"/>
      <c r="OE307" s="7"/>
      <c r="OF307" s="7"/>
      <c r="OG307" s="2" t="s">
        <v>178</v>
      </c>
      <c r="OH307" s="2" t="s">
        <v>129</v>
      </c>
      <c r="OI307" s="2" t="s">
        <v>132</v>
      </c>
      <c r="OJ307" s="2" t="s">
        <v>132</v>
      </c>
      <c r="OK307" s="2" t="s">
        <v>142</v>
      </c>
      <c r="OL307" s="2" t="s">
        <v>132</v>
      </c>
      <c r="OM307" s="4"/>
      <c r="ON307" s="8"/>
      <c r="OO307" s="4"/>
      <c r="OP307" s="8"/>
      <c r="OQ307" s="7"/>
      <c r="OR307" s="7"/>
      <c r="OS307" s="2" t="s">
        <v>132</v>
      </c>
      <c r="OT307" s="2" t="s">
        <v>132</v>
      </c>
      <c r="OU307" s="2" t="s">
        <v>132</v>
      </c>
      <c r="OV307" s="2" t="s">
        <v>132</v>
      </c>
      <c r="OW307" s="2" t="s">
        <v>132</v>
      </c>
      <c r="OX307" s="2" t="s">
        <v>132</v>
      </c>
      <c r="OY307" s="4"/>
      <c r="OZ307" s="8"/>
      <c r="PA307" s="4"/>
      <c r="PB307" s="8"/>
      <c r="PC307" s="7"/>
      <c r="PD307" s="7"/>
      <c r="PE307" s="2" t="s">
        <v>178</v>
      </c>
      <c r="PF307" s="2" t="s">
        <v>129</v>
      </c>
      <c r="PG307" s="2" t="s">
        <v>132</v>
      </c>
      <c r="PH307" s="2" t="s">
        <v>132</v>
      </c>
      <c r="PI307" s="2" t="s">
        <v>142</v>
      </c>
      <c r="PJ307" s="2" t="s">
        <v>132</v>
      </c>
      <c r="PK307" s="4"/>
      <c r="PL307" s="8"/>
      <c r="PM307" s="4"/>
      <c r="PN307" s="8"/>
      <c r="PO307" s="7"/>
      <c r="PP307" s="7"/>
      <c r="PQ307" s="2" t="s">
        <v>132</v>
      </c>
      <c r="PR307" s="2" t="s">
        <v>132</v>
      </c>
      <c r="PS307" s="2" t="s">
        <v>132</v>
      </c>
      <c r="PT307" s="2" t="s">
        <v>132</v>
      </c>
      <c r="PU307" s="2" t="s">
        <v>132</v>
      </c>
      <c r="PV307" s="2" t="s">
        <v>132</v>
      </c>
      <c r="PW307" s="4"/>
      <c r="PX307" s="8"/>
      <c r="PY307" s="4"/>
      <c r="PZ307" s="8"/>
      <c r="QA307" s="7"/>
      <c r="QB307" s="7"/>
      <c r="QC307" s="2" t="s">
        <v>178</v>
      </c>
      <c r="QD307" s="2" t="s">
        <v>129</v>
      </c>
      <c r="QE307" s="2" t="s">
        <v>132</v>
      </c>
      <c r="QF307" s="2" t="s">
        <v>132</v>
      </c>
      <c r="QG307" s="2" t="s">
        <v>142</v>
      </c>
      <c r="QH307" s="2" t="s">
        <v>132</v>
      </c>
      <c r="QI307" s="4"/>
      <c r="QJ307" s="8"/>
      <c r="QK307" s="4"/>
      <c r="QL307" s="8"/>
      <c r="QM307" s="7"/>
      <c r="QN307" s="7"/>
      <c r="QO307" s="2" t="s">
        <v>178</v>
      </c>
      <c r="QP307" s="2" t="s">
        <v>129</v>
      </c>
      <c r="QQ307" s="2" t="s">
        <v>132</v>
      </c>
      <c r="QR307" s="2" t="s">
        <v>132</v>
      </c>
      <c r="QS307" s="2" t="s">
        <v>142</v>
      </c>
      <c r="QT307" s="2" t="s">
        <v>132</v>
      </c>
      <c r="QU307" s="4"/>
      <c r="QV307" s="8"/>
      <c r="QW307" s="4"/>
      <c r="QX307" s="8"/>
      <c r="QY307" s="7"/>
      <c r="QZ307" s="7"/>
      <c r="RA307" s="2" t="s">
        <v>132</v>
      </c>
      <c r="RB307" s="2" t="s">
        <v>132</v>
      </c>
      <c r="RC307" s="2" t="s">
        <v>132</v>
      </c>
      <c r="RD307" s="2" t="s">
        <v>132</v>
      </c>
      <c r="RE307" s="2" t="s">
        <v>132</v>
      </c>
      <c r="RF307" s="2" t="s">
        <v>132</v>
      </c>
      <c r="RG307" s="4"/>
      <c r="RH307" s="8"/>
      <c r="RI307" s="4"/>
      <c r="RJ307" s="8"/>
      <c r="RK307" s="7"/>
      <c r="RL307" s="7"/>
      <c r="RM307" s="2" t="s">
        <v>178</v>
      </c>
      <c r="RN307" s="2" t="s">
        <v>129</v>
      </c>
      <c r="RO307" s="2" t="s">
        <v>132</v>
      </c>
      <c r="RP307" s="2" t="s">
        <v>132</v>
      </c>
      <c r="RQ307" s="2" t="s">
        <v>142</v>
      </c>
      <c r="RR307" s="2" t="s">
        <v>183</v>
      </c>
    </row>
    <row r="308">
      <c r="A308" s="2" t="s">
        <v>3491</v>
      </c>
      <c r="B308" s="2" t="s">
        <v>121</v>
      </c>
      <c r="C308" s="2" t="s">
        <v>3339</v>
      </c>
      <c r="D308" s="2" t="s">
        <v>1104</v>
      </c>
      <c r="E308" s="2" t="s">
        <v>837</v>
      </c>
      <c r="F308" s="2" t="s">
        <v>3492</v>
      </c>
      <c r="G308" s="2" t="s">
        <v>3492</v>
      </c>
      <c r="H308" s="2" t="s">
        <v>3492</v>
      </c>
      <c r="I308" s="2" t="s">
        <v>3493</v>
      </c>
      <c r="J308" s="2" t="s">
        <v>127</v>
      </c>
      <c r="K308" s="2" t="s">
        <v>281</v>
      </c>
      <c r="L308" s="3">
        <v>71.42</v>
      </c>
      <c r="M308" s="3">
        <v>74.99</v>
      </c>
      <c r="N308" s="3">
        <v>149.99</v>
      </c>
      <c r="O308" s="2" t="s">
        <v>129</v>
      </c>
      <c r="P308" s="2" t="s">
        <v>640</v>
      </c>
      <c r="Q308" s="2" t="s">
        <v>131</v>
      </c>
      <c r="R308" s="2" t="s">
        <v>132</v>
      </c>
      <c r="S308" s="2" t="s">
        <v>132</v>
      </c>
      <c r="T308" s="2" t="s">
        <v>132</v>
      </c>
      <c r="U308" s="2" t="s">
        <v>134</v>
      </c>
      <c r="V308" s="2" t="s">
        <v>396</v>
      </c>
      <c r="W308" s="2" t="s">
        <v>745</v>
      </c>
      <c r="X308" s="2" t="s">
        <v>136</v>
      </c>
      <c r="Y308" s="2" t="s">
        <v>2579</v>
      </c>
      <c r="Z308" s="4">
        <v>67</v>
      </c>
      <c r="AA308" s="4">
        <f>=ROUNDDOWN(51.5384615384615,0)</f>
      </c>
      <c r="AB308" s="5">
        <v>1.3</v>
      </c>
      <c r="AC308" s="2" t="s">
        <v>132</v>
      </c>
      <c r="AD308" s="4"/>
      <c r="AE308" s="4"/>
      <c r="AF308" s="6">
        <v>63</v>
      </c>
      <c r="AG308" s="6"/>
      <c r="AH308" s="7">
        <v>1</v>
      </c>
      <c r="AI308" s="4"/>
      <c r="AJ308" s="4">
        <f>=ROUNDDOWN({0},0)</f>
      </c>
      <c r="AK308" s="5"/>
      <c r="AL308" s="2" t="s">
        <v>132</v>
      </c>
      <c r="AM308" s="4"/>
      <c r="AN308" s="4"/>
      <c r="AO308" s="7"/>
      <c r="AP308" s="4">
        <v>2</v>
      </c>
      <c r="AQ308" s="8">
        <v>149.98</v>
      </c>
      <c r="AR308" s="4"/>
      <c r="AS308" s="8"/>
      <c r="AT308" s="7"/>
      <c r="AU308" s="7"/>
      <c r="AV308" s="4">
        <v>2</v>
      </c>
      <c r="AW308" s="8">
        <v>149.98</v>
      </c>
      <c r="AX308" s="4"/>
      <c r="AY308" s="8"/>
      <c r="AZ308" s="7"/>
      <c r="BA308" s="7"/>
      <c r="BB308" s="7">
        <v>1</v>
      </c>
      <c r="BC308" s="4">
        <v>2</v>
      </c>
      <c r="BD308" s="8">
        <v>149.98</v>
      </c>
      <c r="BE308" s="4"/>
      <c r="BF308" s="8"/>
      <c r="BG308" s="7"/>
      <c r="BH308" s="7"/>
      <c r="BI308" s="7">
        <v>1</v>
      </c>
      <c r="BJ308" s="4">
        <v>2</v>
      </c>
      <c r="BK308" s="8">
        <v>149.98</v>
      </c>
      <c r="BL308" s="2" t="s">
        <v>18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140</v>
      </c>
      <c r="BV308" s="2" t="s">
        <v>129</v>
      </c>
      <c r="BW308" s="2" t="s">
        <v>132</v>
      </c>
      <c r="BX308" s="2" t="s">
        <v>2316</v>
      </c>
      <c r="BY308" s="2" t="s">
        <v>142</v>
      </c>
      <c r="BZ308" s="2" t="s">
        <v>132</v>
      </c>
      <c r="CA308" s="4"/>
      <c r="CB308" s="8"/>
      <c r="CC308" s="4"/>
      <c r="CD308" s="8"/>
      <c r="CE308" s="7"/>
      <c r="CF308" s="7"/>
      <c r="CG308" s="2" t="s">
        <v>140</v>
      </c>
      <c r="CH308" s="2" t="s">
        <v>129</v>
      </c>
      <c r="CI308" s="2" t="s">
        <v>2374</v>
      </c>
      <c r="CJ308" s="2" t="s">
        <v>3494</v>
      </c>
      <c r="CK308" s="2" t="s">
        <v>142</v>
      </c>
      <c r="CL308" s="2" t="s">
        <v>132</v>
      </c>
      <c r="CM308" s="4">
        <v>2</v>
      </c>
      <c r="CN308" s="8">
        <v>149.98</v>
      </c>
      <c r="CO308" s="4"/>
      <c r="CP308" s="8"/>
      <c r="CQ308" s="7"/>
      <c r="CR308" s="7"/>
      <c r="CS308" s="2" t="s">
        <v>140</v>
      </c>
      <c r="CT308" s="2" t="s">
        <v>129</v>
      </c>
      <c r="CU308" s="2" t="s">
        <v>2579</v>
      </c>
      <c r="CV308" s="2" t="s">
        <v>1754</v>
      </c>
      <c r="CW308" s="2" t="s">
        <v>142</v>
      </c>
      <c r="CX308" s="2" t="s">
        <v>132</v>
      </c>
      <c r="CY308" s="4"/>
      <c r="CZ308" s="8"/>
      <c r="DA308" s="4"/>
      <c r="DB308" s="8"/>
      <c r="DC308" s="7"/>
      <c r="DD308" s="7"/>
      <c r="DE308" s="2" t="s">
        <v>178</v>
      </c>
      <c r="DF308" s="2" t="s">
        <v>129</v>
      </c>
      <c r="DG308" s="2" t="s">
        <v>132</v>
      </c>
      <c r="DH308" s="2" t="s">
        <v>132</v>
      </c>
      <c r="DI308" s="2" t="s">
        <v>142</v>
      </c>
      <c r="DJ308" s="2" t="s">
        <v>132</v>
      </c>
      <c r="DK308" s="4"/>
      <c r="DL308" s="8"/>
      <c r="DM308" s="4"/>
      <c r="DN308" s="8"/>
      <c r="DO308" s="7"/>
      <c r="DP308" s="7"/>
      <c r="DQ308" s="2" t="s">
        <v>140</v>
      </c>
      <c r="DR308" s="2" t="s">
        <v>129</v>
      </c>
      <c r="DS308" s="2" t="s">
        <v>216</v>
      </c>
      <c r="DT308" s="2" t="s">
        <v>132</v>
      </c>
      <c r="DU308" s="2" t="s">
        <v>142</v>
      </c>
      <c r="DV308" s="2" t="s">
        <v>132</v>
      </c>
      <c r="DW308" s="4"/>
      <c r="DX308" s="8"/>
      <c r="DY308" s="4"/>
      <c r="DZ308" s="8"/>
      <c r="EA308" s="7"/>
      <c r="EB308" s="7"/>
      <c r="EC308" s="2" t="s">
        <v>140</v>
      </c>
      <c r="ED308" s="2" t="s">
        <v>129</v>
      </c>
      <c r="EE308" s="2" t="s">
        <v>2286</v>
      </c>
      <c r="EF308" s="2" t="s">
        <v>1753</v>
      </c>
      <c r="EG308" s="2" t="s">
        <v>142</v>
      </c>
      <c r="EH308" s="2" t="s">
        <v>132</v>
      </c>
      <c r="EI308" s="4"/>
      <c r="EJ308" s="8"/>
      <c r="EK308" s="4"/>
      <c r="EL308" s="8"/>
      <c r="EM308" s="7"/>
      <c r="EN308" s="7"/>
      <c r="EO308" s="2" t="s">
        <v>140</v>
      </c>
      <c r="EP308" s="2" t="s">
        <v>129</v>
      </c>
      <c r="EQ308" s="2" t="s">
        <v>1100</v>
      </c>
      <c r="ER308" s="2" t="s">
        <v>132</v>
      </c>
      <c r="ES308" s="2" t="s">
        <v>142</v>
      </c>
      <c r="ET308" s="2" t="s">
        <v>132</v>
      </c>
      <c r="EU308" s="4"/>
      <c r="EV308" s="8"/>
      <c r="EW308" s="4"/>
      <c r="EX308" s="8"/>
      <c r="EY308" s="7"/>
      <c r="EZ308" s="7"/>
      <c r="FA308" s="2" t="s">
        <v>182</v>
      </c>
      <c r="FB308" s="2" t="s">
        <v>129</v>
      </c>
      <c r="FC308" s="2" t="s">
        <v>132</v>
      </c>
      <c r="FD308" s="2" t="s">
        <v>132</v>
      </c>
      <c r="FE308" s="2" t="s">
        <v>142</v>
      </c>
      <c r="FF308" s="2" t="s">
        <v>132</v>
      </c>
      <c r="FG308" s="4"/>
      <c r="FH308" s="8"/>
      <c r="FI308" s="4"/>
      <c r="FJ308" s="8"/>
      <c r="FK308" s="7"/>
      <c r="FL308" s="7"/>
      <c r="FM308" s="2" t="s">
        <v>140</v>
      </c>
      <c r="FN308" s="2" t="s">
        <v>129</v>
      </c>
      <c r="FO308" s="2" t="s">
        <v>156</v>
      </c>
      <c r="FP308" s="2" t="s">
        <v>132</v>
      </c>
      <c r="FQ308" s="2" t="s">
        <v>142</v>
      </c>
      <c r="FR308" s="2" t="s">
        <v>132</v>
      </c>
      <c r="FS308" s="4"/>
      <c r="FT308" s="8"/>
      <c r="FU308" s="4"/>
      <c r="FV308" s="8"/>
      <c r="FW308" s="7"/>
      <c r="FX308" s="7"/>
      <c r="FY308" s="2" t="s">
        <v>178</v>
      </c>
      <c r="FZ308" s="2" t="s">
        <v>129</v>
      </c>
      <c r="GA308" s="2" t="s">
        <v>132</v>
      </c>
      <c r="GB308" s="2" t="s">
        <v>132</v>
      </c>
      <c r="GC308" s="2" t="s">
        <v>142</v>
      </c>
      <c r="GD308" s="2" t="s">
        <v>132</v>
      </c>
      <c r="GE308" s="4"/>
      <c r="GF308" s="8"/>
      <c r="GG308" s="4"/>
      <c r="GH308" s="8"/>
      <c r="GI308" s="7"/>
      <c r="GJ308" s="7"/>
      <c r="GK308" s="2" t="s">
        <v>140</v>
      </c>
      <c r="GL308" s="2" t="s">
        <v>129</v>
      </c>
      <c r="GM308" s="2" t="s">
        <v>1089</v>
      </c>
      <c r="GN308" s="2" t="s">
        <v>1593</v>
      </c>
      <c r="GO308" s="2" t="s">
        <v>142</v>
      </c>
      <c r="GP308" s="2" t="s">
        <v>132</v>
      </c>
      <c r="GQ308" s="4"/>
      <c r="GR308" s="8"/>
      <c r="GS308" s="4"/>
      <c r="GT308" s="8"/>
      <c r="GU308" s="7"/>
      <c r="GV308" s="7"/>
      <c r="GW308" s="2" t="s">
        <v>178</v>
      </c>
      <c r="GX308" s="2" t="s">
        <v>129</v>
      </c>
      <c r="GY308" s="2" t="s">
        <v>132</v>
      </c>
      <c r="GZ308" s="2" t="s">
        <v>132</v>
      </c>
      <c r="HA308" s="2" t="s">
        <v>142</v>
      </c>
      <c r="HB308" s="2" t="s">
        <v>132</v>
      </c>
      <c r="HC308" s="4"/>
      <c r="HD308" s="8"/>
      <c r="HE308" s="4"/>
      <c r="HF308" s="8"/>
      <c r="HG308" s="7"/>
      <c r="HH308" s="7"/>
      <c r="HI308" s="2" t="s">
        <v>178</v>
      </c>
      <c r="HJ308" s="2" t="s">
        <v>129</v>
      </c>
      <c r="HK308" s="2" t="s">
        <v>132</v>
      </c>
      <c r="HL308" s="2" t="s">
        <v>132</v>
      </c>
      <c r="HM308" s="2" t="s">
        <v>142</v>
      </c>
      <c r="HN308" s="2" t="s">
        <v>132</v>
      </c>
      <c r="HO308" s="4"/>
      <c r="HP308" s="8"/>
      <c r="HQ308" s="4"/>
      <c r="HR308" s="8"/>
      <c r="HS308" s="7"/>
      <c r="HT308" s="7"/>
      <c r="HU308" s="2" t="s">
        <v>165</v>
      </c>
      <c r="HV308" s="2" t="s">
        <v>129</v>
      </c>
      <c r="HW308" s="2" t="s">
        <v>132</v>
      </c>
      <c r="HX308" s="2" t="s">
        <v>132</v>
      </c>
      <c r="HY308" s="2" t="s">
        <v>142</v>
      </c>
      <c r="HZ308" s="2" t="s">
        <v>132</v>
      </c>
      <c r="IA308" s="4"/>
      <c r="IB308" s="8"/>
      <c r="IC308" s="4"/>
      <c r="ID308" s="8"/>
      <c r="IE308" s="7"/>
      <c r="IF308" s="7"/>
      <c r="IG308" s="2" t="s">
        <v>178</v>
      </c>
      <c r="IH308" s="2" t="s">
        <v>129</v>
      </c>
      <c r="II308" s="2" t="s">
        <v>132</v>
      </c>
      <c r="IJ308" s="2" t="s">
        <v>132</v>
      </c>
      <c r="IK308" s="2" t="s">
        <v>142</v>
      </c>
      <c r="IL308" s="2" t="s">
        <v>132</v>
      </c>
      <c r="IM308" s="4"/>
      <c r="IN308" s="8"/>
      <c r="IO308" s="4"/>
      <c r="IP308" s="8"/>
      <c r="IQ308" s="7"/>
      <c r="IR308" s="7"/>
      <c r="IS308" s="2" t="s">
        <v>140</v>
      </c>
      <c r="IT308" s="2" t="s">
        <v>129</v>
      </c>
      <c r="IU308" s="2" t="s">
        <v>1601</v>
      </c>
      <c r="IV308" s="2" t="s">
        <v>132</v>
      </c>
      <c r="IW308" s="2" t="s">
        <v>142</v>
      </c>
      <c r="IX308" s="2" t="s">
        <v>132</v>
      </c>
      <c r="IY308" s="4"/>
      <c r="IZ308" s="8"/>
      <c r="JA308" s="4"/>
      <c r="JB308" s="8"/>
      <c r="JC308" s="7"/>
      <c r="JD308" s="7"/>
      <c r="JE308" s="2" t="s">
        <v>159</v>
      </c>
      <c r="JF308" s="2" t="s">
        <v>129</v>
      </c>
      <c r="JG308" s="2" t="s">
        <v>132</v>
      </c>
      <c r="JH308" s="2" t="s">
        <v>132</v>
      </c>
      <c r="JI308" s="2" t="s">
        <v>142</v>
      </c>
      <c r="JJ308" s="2" t="s">
        <v>132</v>
      </c>
      <c r="JK308" s="4"/>
      <c r="JL308" s="8"/>
      <c r="JM308" s="4"/>
      <c r="JN308" s="8"/>
      <c r="JO308" s="7"/>
      <c r="JP308" s="7"/>
      <c r="JQ308" s="2" t="s">
        <v>140</v>
      </c>
      <c r="JR308" s="2" t="s">
        <v>129</v>
      </c>
      <c r="JS308" s="2" t="s">
        <v>1091</v>
      </c>
      <c r="JT308" s="2" t="s">
        <v>132</v>
      </c>
      <c r="JU308" s="2" t="s">
        <v>142</v>
      </c>
      <c r="JV308" s="2" t="s">
        <v>132</v>
      </c>
      <c r="JW308" s="4"/>
      <c r="JX308" s="8"/>
      <c r="JY308" s="4"/>
      <c r="JZ308" s="8"/>
      <c r="KA308" s="7"/>
      <c r="KB308" s="7"/>
      <c r="KC308" s="2" t="s">
        <v>140</v>
      </c>
      <c r="KD308" s="2" t="s">
        <v>129</v>
      </c>
      <c r="KE308" s="2" t="s">
        <v>2579</v>
      </c>
      <c r="KF308" s="2" t="s">
        <v>132</v>
      </c>
      <c r="KG308" s="2" t="s">
        <v>142</v>
      </c>
      <c r="KH308" s="2" t="s">
        <v>132</v>
      </c>
      <c r="KI308" s="4"/>
      <c r="KJ308" s="8"/>
      <c r="KK308" s="4"/>
      <c r="KL308" s="8"/>
      <c r="KM308" s="7"/>
      <c r="KN308" s="7"/>
      <c r="KO308" s="2" t="s">
        <v>178</v>
      </c>
      <c r="KP308" s="2" t="s">
        <v>129</v>
      </c>
      <c r="KQ308" s="2" t="s">
        <v>132</v>
      </c>
      <c r="KR308" s="2" t="s">
        <v>132</v>
      </c>
      <c r="KS308" s="2" t="s">
        <v>142</v>
      </c>
      <c r="KT308" s="2" t="s">
        <v>132</v>
      </c>
      <c r="KU308" s="4"/>
      <c r="KV308" s="8"/>
      <c r="KW308" s="4"/>
      <c r="KX308" s="8"/>
      <c r="KY308" s="7"/>
      <c r="KZ308" s="7"/>
      <c r="LA308" s="2" t="s">
        <v>132</v>
      </c>
      <c r="LB308" s="2" t="s">
        <v>132</v>
      </c>
      <c r="LC308" s="2" t="s">
        <v>132</v>
      </c>
      <c r="LD308" s="2" t="s">
        <v>132</v>
      </c>
      <c r="LE308" s="2" t="s">
        <v>132</v>
      </c>
      <c r="LF308" s="2" t="s">
        <v>132</v>
      </c>
      <c r="LG308" s="4"/>
      <c r="LH308" s="8"/>
      <c r="LI308" s="4"/>
      <c r="LJ308" s="8"/>
      <c r="LK308" s="7"/>
      <c r="LL308" s="7"/>
      <c r="LM308" s="2" t="s">
        <v>178</v>
      </c>
      <c r="LN308" s="2" t="s">
        <v>129</v>
      </c>
      <c r="LO308" s="2" t="s">
        <v>132</v>
      </c>
      <c r="LP308" s="2" t="s">
        <v>132</v>
      </c>
      <c r="LQ308" s="2" t="s">
        <v>142</v>
      </c>
      <c r="LR308" s="2" t="s">
        <v>132</v>
      </c>
      <c r="LS308" s="4"/>
      <c r="LT308" s="8"/>
      <c r="LU308" s="4"/>
      <c r="LV308" s="8"/>
      <c r="LW308" s="7"/>
      <c r="LX308" s="7"/>
      <c r="LY308" s="2" t="s">
        <v>178</v>
      </c>
      <c r="LZ308" s="2" t="s">
        <v>166</v>
      </c>
      <c r="MA308" s="2" t="s">
        <v>132</v>
      </c>
      <c r="MB308" s="2" t="s">
        <v>132</v>
      </c>
      <c r="MC308" s="2" t="s">
        <v>142</v>
      </c>
      <c r="MD308" s="2" t="s">
        <v>132</v>
      </c>
      <c r="ME308" s="4"/>
      <c r="MF308" s="8"/>
      <c r="MG308" s="4"/>
      <c r="MH308" s="8"/>
      <c r="MI308" s="7"/>
      <c r="MJ308" s="7"/>
      <c r="MK308" s="2" t="s">
        <v>159</v>
      </c>
      <c r="ML308" s="2" t="s">
        <v>129</v>
      </c>
      <c r="MM308" s="2" t="s">
        <v>132</v>
      </c>
      <c r="MN308" s="2" t="s">
        <v>132</v>
      </c>
      <c r="MO308" s="2" t="s">
        <v>142</v>
      </c>
      <c r="MP308" s="2" t="s">
        <v>132</v>
      </c>
      <c r="MQ308" s="4"/>
      <c r="MR308" s="8"/>
      <c r="MS308" s="4"/>
      <c r="MT308" s="8"/>
      <c r="MU308" s="7"/>
      <c r="MV308" s="7"/>
      <c r="MW308" s="2" t="s">
        <v>140</v>
      </c>
      <c r="MX308" s="2" t="s">
        <v>129</v>
      </c>
      <c r="MY308" s="2" t="s">
        <v>179</v>
      </c>
      <c r="MZ308" s="2" t="s">
        <v>132</v>
      </c>
      <c r="NA308" s="2" t="s">
        <v>142</v>
      </c>
      <c r="NB308" s="2" t="s">
        <v>132</v>
      </c>
      <c r="NC308" s="4"/>
      <c r="ND308" s="8"/>
      <c r="NE308" s="4"/>
      <c r="NF308" s="8"/>
      <c r="NG308" s="7"/>
      <c r="NH308" s="7"/>
      <c r="NI308" s="2" t="s">
        <v>132</v>
      </c>
      <c r="NJ308" s="2" t="s">
        <v>132</v>
      </c>
      <c r="NK308" s="2" t="s">
        <v>132</v>
      </c>
      <c r="NL308" s="2" t="s">
        <v>132</v>
      </c>
      <c r="NM308" s="2" t="s">
        <v>132</v>
      </c>
      <c r="NN308" s="2" t="s">
        <v>132</v>
      </c>
      <c r="NO308" s="4"/>
      <c r="NP308" s="8"/>
      <c r="NQ308" s="4"/>
      <c r="NR308" s="8"/>
      <c r="NS308" s="7"/>
      <c r="NT308" s="7"/>
      <c r="NU308" s="2" t="s">
        <v>178</v>
      </c>
      <c r="NV308" s="2" t="s">
        <v>129</v>
      </c>
      <c r="NW308" s="2" t="s">
        <v>132</v>
      </c>
      <c r="NX308" s="2" t="s">
        <v>132</v>
      </c>
      <c r="NY308" s="2" t="s">
        <v>142</v>
      </c>
      <c r="NZ308" s="2" t="s">
        <v>132</v>
      </c>
      <c r="OA308" s="4"/>
      <c r="OB308" s="8"/>
      <c r="OC308" s="4"/>
      <c r="OD308" s="8"/>
      <c r="OE308" s="7"/>
      <c r="OF308" s="7"/>
      <c r="OG308" s="2" t="s">
        <v>178</v>
      </c>
      <c r="OH308" s="2" t="s">
        <v>129</v>
      </c>
      <c r="OI308" s="2" t="s">
        <v>132</v>
      </c>
      <c r="OJ308" s="2" t="s">
        <v>132</v>
      </c>
      <c r="OK308" s="2" t="s">
        <v>142</v>
      </c>
      <c r="OL308" s="2" t="s">
        <v>132</v>
      </c>
      <c r="OM308" s="4"/>
      <c r="ON308" s="8"/>
      <c r="OO308" s="4"/>
      <c r="OP308" s="8"/>
      <c r="OQ308" s="7"/>
      <c r="OR308" s="7"/>
      <c r="OS308" s="2" t="s">
        <v>132</v>
      </c>
      <c r="OT308" s="2" t="s">
        <v>132</v>
      </c>
      <c r="OU308" s="2" t="s">
        <v>132</v>
      </c>
      <c r="OV308" s="2" t="s">
        <v>132</v>
      </c>
      <c r="OW308" s="2" t="s">
        <v>132</v>
      </c>
      <c r="OX308" s="2" t="s">
        <v>132</v>
      </c>
      <c r="OY308" s="4"/>
      <c r="OZ308" s="8"/>
      <c r="PA308" s="4"/>
      <c r="PB308" s="8"/>
      <c r="PC308" s="7"/>
      <c r="PD308" s="7"/>
      <c r="PE308" s="2" t="s">
        <v>178</v>
      </c>
      <c r="PF308" s="2" t="s">
        <v>129</v>
      </c>
      <c r="PG308" s="2" t="s">
        <v>132</v>
      </c>
      <c r="PH308" s="2" t="s">
        <v>132</v>
      </c>
      <c r="PI308" s="2" t="s">
        <v>142</v>
      </c>
      <c r="PJ308" s="2" t="s">
        <v>132</v>
      </c>
      <c r="PK308" s="4"/>
      <c r="PL308" s="8"/>
      <c r="PM308" s="4"/>
      <c r="PN308" s="8"/>
      <c r="PO308" s="7"/>
      <c r="PP308" s="7"/>
      <c r="PQ308" s="2" t="s">
        <v>132</v>
      </c>
      <c r="PR308" s="2" t="s">
        <v>132</v>
      </c>
      <c r="PS308" s="2" t="s">
        <v>132</v>
      </c>
      <c r="PT308" s="2" t="s">
        <v>132</v>
      </c>
      <c r="PU308" s="2" t="s">
        <v>132</v>
      </c>
      <c r="PV308" s="2" t="s">
        <v>132</v>
      </c>
      <c r="PW308" s="4"/>
      <c r="PX308" s="8"/>
      <c r="PY308" s="4"/>
      <c r="PZ308" s="8"/>
      <c r="QA308" s="7"/>
      <c r="QB308" s="7"/>
      <c r="QC308" s="2" t="s">
        <v>178</v>
      </c>
      <c r="QD308" s="2" t="s">
        <v>129</v>
      </c>
      <c r="QE308" s="2" t="s">
        <v>132</v>
      </c>
      <c r="QF308" s="2" t="s">
        <v>132</v>
      </c>
      <c r="QG308" s="2" t="s">
        <v>142</v>
      </c>
      <c r="QH308" s="2" t="s">
        <v>132</v>
      </c>
      <c r="QI308" s="4"/>
      <c r="QJ308" s="8"/>
      <c r="QK308" s="4"/>
      <c r="QL308" s="8"/>
      <c r="QM308" s="7"/>
      <c r="QN308" s="7"/>
      <c r="QO308" s="2" t="s">
        <v>178</v>
      </c>
      <c r="QP308" s="2" t="s">
        <v>129</v>
      </c>
      <c r="QQ308" s="2" t="s">
        <v>132</v>
      </c>
      <c r="QR308" s="2" t="s">
        <v>132</v>
      </c>
      <c r="QS308" s="2" t="s">
        <v>142</v>
      </c>
      <c r="QT308" s="2" t="s">
        <v>132</v>
      </c>
      <c r="QU308" s="4"/>
      <c r="QV308" s="8"/>
      <c r="QW308" s="4"/>
      <c r="QX308" s="8"/>
      <c r="QY308" s="7"/>
      <c r="QZ308" s="7"/>
      <c r="RA308" s="2" t="s">
        <v>132</v>
      </c>
      <c r="RB308" s="2" t="s">
        <v>132</v>
      </c>
      <c r="RC308" s="2" t="s">
        <v>132</v>
      </c>
      <c r="RD308" s="2" t="s">
        <v>132</v>
      </c>
      <c r="RE308" s="2" t="s">
        <v>132</v>
      </c>
      <c r="RF308" s="2" t="s">
        <v>132</v>
      </c>
      <c r="RG308" s="4"/>
      <c r="RH308" s="8"/>
      <c r="RI308" s="4"/>
      <c r="RJ308" s="8"/>
      <c r="RK308" s="7"/>
      <c r="RL308" s="7"/>
      <c r="RM308" s="2" t="s">
        <v>178</v>
      </c>
      <c r="RN308" s="2" t="s">
        <v>129</v>
      </c>
      <c r="RO308" s="2" t="s">
        <v>132</v>
      </c>
      <c r="RP308" s="2" t="s">
        <v>132</v>
      </c>
      <c r="RQ308" s="2" t="s">
        <v>142</v>
      </c>
      <c r="RR308" s="2" t="s">
        <v>183</v>
      </c>
    </row>
    <row r="309">
      <c r="A309" s="2" t="s">
        <v>3495</v>
      </c>
      <c r="B309" s="2" t="s">
        <v>121</v>
      </c>
      <c r="C309" s="2" t="s">
        <v>3339</v>
      </c>
      <c r="D309" s="2" t="s">
        <v>1104</v>
      </c>
      <c r="E309" s="2" t="s">
        <v>837</v>
      </c>
      <c r="F309" s="2" t="s">
        <v>3496</v>
      </c>
      <c r="G309" s="2" t="s">
        <v>3496</v>
      </c>
      <c r="H309" s="2" t="s">
        <v>3496</v>
      </c>
      <c r="I309" s="2" t="s">
        <v>3497</v>
      </c>
      <c r="J309" s="2" t="s">
        <v>127</v>
      </c>
      <c r="K309" s="2" t="s">
        <v>1381</v>
      </c>
      <c r="L309" s="3">
        <v>47.61</v>
      </c>
      <c r="M309" s="3">
        <v>49.99</v>
      </c>
      <c r="N309" s="3">
        <v>99.99</v>
      </c>
      <c r="O309" s="2" t="s">
        <v>129</v>
      </c>
      <c r="P309" s="2" t="s">
        <v>640</v>
      </c>
      <c r="Q309" s="2" t="s">
        <v>131</v>
      </c>
      <c r="R309" s="2" t="s">
        <v>132</v>
      </c>
      <c r="S309" s="2" t="s">
        <v>132</v>
      </c>
      <c r="T309" s="2" t="s">
        <v>132</v>
      </c>
      <c r="U309" s="2" t="s">
        <v>134</v>
      </c>
      <c r="V309" s="2" t="s">
        <v>2473</v>
      </c>
      <c r="W309" s="2" t="s">
        <v>247</v>
      </c>
      <c r="X309" s="2" t="s">
        <v>745</v>
      </c>
      <c r="Y309" s="2" t="s">
        <v>2372</v>
      </c>
      <c r="Z309" s="4">
        <v>57</v>
      </c>
      <c r="AA309" s="4">
        <f>=ROUNDDOWN(57,0)</f>
      </c>
      <c r="AB309" s="5">
        <v>1</v>
      </c>
      <c r="AC309" s="2" t="s">
        <v>132</v>
      </c>
      <c r="AD309" s="4"/>
      <c r="AE309" s="4"/>
      <c r="AF309" s="6">
        <v>63</v>
      </c>
      <c r="AG309" s="6"/>
      <c r="AH309" s="7">
        <v>1</v>
      </c>
      <c r="AI309" s="4"/>
      <c r="AJ309" s="4">
        <f>=ROUNDDOWN({0},0)</f>
      </c>
      <c r="AK309" s="5"/>
      <c r="AL309" s="2" t="s">
        <v>132</v>
      </c>
      <c r="AM309" s="4"/>
      <c r="AN309" s="4"/>
      <c r="AO309" s="7"/>
      <c r="AP309" s="4">
        <v>2</v>
      </c>
      <c r="AQ309" s="8">
        <v>99.98</v>
      </c>
      <c r="AR309" s="4"/>
      <c r="AS309" s="8"/>
      <c r="AT309" s="7"/>
      <c r="AU309" s="7"/>
      <c r="AV309" s="4">
        <v>2</v>
      </c>
      <c r="AW309" s="8">
        <v>99.98</v>
      </c>
      <c r="AX309" s="4"/>
      <c r="AY309" s="8"/>
      <c r="AZ309" s="7"/>
      <c r="BA309" s="7"/>
      <c r="BB309" s="7">
        <v>1</v>
      </c>
      <c r="BC309" s="4">
        <v>2</v>
      </c>
      <c r="BD309" s="8">
        <v>99.98</v>
      </c>
      <c r="BE309" s="4"/>
      <c r="BF309" s="8"/>
      <c r="BG309" s="7"/>
      <c r="BH309" s="7"/>
      <c r="BI309" s="7">
        <v>1</v>
      </c>
      <c r="BJ309" s="4">
        <v>2</v>
      </c>
      <c r="BK309" s="8">
        <v>99.98</v>
      </c>
      <c r="BL309" s="2" t="s">
        <v>18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140</v>
      </c>
      <c r="BV309" s="2" t="s">
        <v>129</v>
      </c>
      <c r="BW309" s="2" t="s">
        <v>132</v>
      </c>
      <c r="BX309" s="2" t="s">
        <v>1082</v>
      </c>
      <c r="BY309" s="2" t="s">
        <v>142</v>
      </c>
      <c r="BZ309" s="2" t="s">
        <v>132</v>
      </c>
      <c r="CA309" s="4"/>
      <c r="CB309" s="8"/>
      <c r="CC309" s="4"/>
      <c r="CD309" s="8"/>
      <c r="CE309" s="7"/>
      <c r="CF309" s="7"/>
      <c r="CG309" s="2" t="s">
        <v>140</v>
      </c>
      <c r="CH309" s="2" t="s">
        <v>129</v>
      </c>
      <c r="CI309" s="2" t="s">
        <v>2373</v>
      </c>
      <c r="CJ309" s="2" t="s">
        <v>2712</v>
      </c>
      <c r="CK309" s="2" t="s">
        <v>142</v>
      </c>
      <c r="CL309" s="2" t="s">
        <v>132</v>
      </c>
      <c r="CM309" s="4">
        <v>2</v>
      </c>
      <c r="CN309" s="8">
        <v>99.98</v>
      </c>
      <c r="CO309" s="4"/>
      <c r="CP309" s="8"/>
      <c r="CQ309" s="7"/>
      <c r="CR309" s="7"/>
      <c r="CS309" s="2" t="s">
        <v>140</v>
      </c>
      <c r="CT309" s="2" t="s">
        <v>129</v>
      </c>
      <c r="CU309" s="2" t="s">
        <v>1894</v>
      </c>
      <c r="CV309" s="2" t="s">
        <v>3498</v>
      </c>
      <c r="CW309" s="2" t="s">
        <v>142</v>
      </c>
      <c r="CX309" s="2" t="s">
        <v>132</v>
      </c>
      <c r="CY309" s="4"/>
      <c r="CZ309" s="8"/>
      <c r="DA309" s="4"/>
      <c r="DB309" s="8"/>
      <c r="DC309" s="7"/>
      <c r="DD309" s="7"/>
      <c r="DE309" s="2" t="s">
        <v>178</v>
      </c>
      <c r="DF309" s="2" t="s">
        <v>129</v>
      </c>
      <c r="DG309" s="2" t="s">
        <v>132</v>
      </c>
      <c r="DH309" s="2" t="s">
        <v>132</v>
      </c>
      <c r="DI309" s="2" t="s">
        <v>142</v>
      </c>
      <c r="DJ309" s="2" t="s">
        <v>132</v>
      </c>
      <c r="DK309" s="4"/>
      <c r="DL309" s="8"/>
      <c r="DM309" s="4"/>
      <c r="DN309" s="8"/>
      <c r="DO309" s="7"/>
      <c r="DP309" s="7"/>
      <c r="DQ309" s="2" t="s">
        <v>140</v>
      </c>
      <c r="DR309" s="2" t="s">
        <v>129</v>
      </c>
      <c r="DS309" s="2" t="s">
        <v>216</v>
      </c>
      <c r="DT309" s="2" t="s">
        <v>132</v>
      </c>
      <c r="DU309" s="2" t="s">
        <v>142</v>
      </c>
      <c r="DV309" s="2" t="s">
        <v>132</v>
      </c>
      <c r="DW309" s="4"/>
      <c r="DX309" s="8"/>
      <c r="DY309" s="4"/>
      <c r="DZ309" s="8"/>
      <c r="EA309" s="7"/>
      <c r="EB309" s="7"/>
      <c r="EC309" s="2" t="s">
        <v>140</v>
      </c>
      <c r="ED309" s="2" t="s">
        <v>129</v>
      </c>
      <c r="EE309" s="2" t="s">
        <v>1752</v>
      </c>
      <c r="EF309" s="2" t="s">
        <v>132</v>
      </c>
      <c r="EG309" s="2" t="s">
        <v>142</v>
      </c>
      <c r="EH309" s="2" t="s">
        <v>132</v>
      </c>
      <c r="EI309" s="4"/>
      <c r="EJ309" s="8"/>
      <c r="EK309" s="4"/>
      <c r="EL309" s="8"/>
      <c r="EM309" s="7"/>
      <c r="EN309" s="7"/>
      <c r="EO309" s="2" t="s">
        <v>140</v>
      </c>
      <c r="EP309" s="2" t="s">
        <v>129</v>
      </c>
      <c r="EQ309" s="2" t="s">
        <v>1100</v>
      </c>
      <c r="ER309" s="2" t="s">
        <v>132</v>
      </c>
      <c r="ES309" s="2" t="s">
        <v>142</v>
      </c>
      <c r="ET309" s="2" t="s">
        <v>132</v>
      </c>
      <c r="EU309" s="4"/>
      <c r="EV309" s="8"/>
      <c r="EW309" s="4"/>
      <c r="EX309" s="8"/>
      <c r="EY309" s="7"/>
      <c r="EZ309" s="7"/>
      <c r="FA309" s="2" t="s">
        <v>140</v>
      </c>
      <c r="FB309" s="2" t="s">
        <v>129</v>
      </c>
      <c r="FC309" s="2" t="s">
        <v>502</v>
      </c>
      <c r="FD309" s="2" t="s">
        <v>132</v>
      </c>
      <c r="FE309" s="2" t="s">
        <v>142</v>
      </c>
      <c r="FF309" s="2" t="s">
        <v>132</v>
      </c>
      <c r="FG309" s="4"/>
      <c r="FH309" s="8"/>
      <c r="FI309" s="4"/>
      <c r="FJ309" s="8"/>
      <c r="FK309" s="7"/>
      <c r="FL309" s="7"/>
      <c r="FM309" s="2" t="s">
        <v>140</v>
      </c>
      <c r="FN309" s="2" t="s">
        <v>129</v>
      </c>
      <c r="FO309" s="2" t="s">
        <v>156</v>
      </c>
      <c r="FP309" s="2" t="s">
        <v>132</v>
      </c>
      <c r="FQ309" s="2" t="s">
        <v>142</v>
      </c>
      <c r="FR309" s="2" t="s">
        <v>132</v>
      </c>
      <c r="FS309" s="4"/>
      <c r="FT309" s="8"/>
      <c r="FU309" s="4"/>
      <c r="FV309" s="8"/>
      <c r="FW309" s="7"/>
      <c r="FX309" s="7"/>
      <c r="FY309" s="2" t="s">
        <v>178</v>
      </c>
      <c r="FZ309" s="2" t="s">
        <v>129</v>
      </c>
      <c r="GA309" s="2" t="s">
        <v>132</v>
      </c>
      <c r="GB309" s="2" t="s">
        <v>132</v>
      </c>
      <c r="GC309" s="2" t="s">
        <v>142</v>
      </c>
      <c r="GD309" s="2" t="s">
        <v>132</v>
      </c>
      <c r="GE309" s="4"/>
      <c r="GF309" s="8"/>
      <c r="GG309" s="4"/>
      <c r="GH309" s="8"/>
      <c r="GI309" s="7"/>
      <c r="GJ309" s="7"/>
      <c r="GK309" s="2" t="s">
        <v>140</v>
      </c>
      <c r="GL309" s="2" t="s">
        <v>129</v>
      </c>
      <c r="GM309" s="2" t="s">
        <v>1089</v>
      </c>
      <c r="GN309" s="2" t="s">
        <v>3499</v>
      </c>
      <c r="GO309" s="2" t="s">
        <v>142</v>
      </c>
      <c r="GP309" s="2" t="s">
        <v>132</v>
      </c>
      <c r="GQ309" s="4"/>
      <c r="GR309" s="8"/>
      <c r="GS309" s="4"/>
      <c r="GT309" s="8"/>
      <c r="GU309" s="7"/>
      <c r="GV309" s="7"/>
      <c r="GW309" s="2" t="s">
        <v>178</v>
      </c>
      <c r="GX309" s="2" t="s">
        <v>129</v>
      </c>
      <c r="GY309" s="2" t="s">
        <v>132</v>
      </c>
      <c r="GZ309" s="2" t="s">
        <v>132</v>
      </c>
      <c r="HA309" s="2" t="s">
        <v>142</v>
      </c>
      <c r="HB309" s="2" t="s">
        <v>132</v>
      </c>
      <c r="HC309" s="4"/>
      <c r="HD309" s="8"/>
      <c r="HE309" s="4"/>
      <c r="HF309" s="8"/>
      <c r="HG309" s="7"/>
      <c r="HH309" s="7"/>
      <c r="HI309" s="2" t="s">
        <v>178</v>
      </c>
      <c r="HJ309" s="2" t="s">
        <v>129</v>
      </c>
      <c r="HK309" s="2" t="s">
        <v>132</v>
      </c>
      <c r="HL309" s="2" t="s">
        <v>132</v>
      </c>
      <c r="HM309" s="2" t="s">
        <v>142</v>
      </c>
      <c r="HN309" s="2" t="s">
        <v>132</v>
      </c>
      <c r="HO309" s="4"/>
      <c r="HP309" s="8"/>
      <c r="HQ309" s="4"/>
      <c r="HR309" s="8"/>
      <c r="HS309" s="7"/>
      <c r="HT309" s="7"/>
      <c r="HU309" s="2" t="s">
        <v>165</v>
      </c>
      <c r="HV309" s="2" t="s">
        <v>129</v>
      </c>
      <c r="HW309" s="2" t="s">
        <v>132</v>
      </c>
      <c r="HX309" s="2" t="s">
        <v>132</v>
      </c>
      <c r="HY309" s="2" t="s">
        <v>142</v>
      </c>
      <c r="HZ309" s="2" t="s">
        <v>132</v>
      </c>
      <c r="IA309" s="4"/>
      <c r="IB309" s="8"/>
      <c r="IC309" s="4"/>
      <c r="ID309" s="8"/>
      <c r="IE309" s="7"/>
      <c r="IF309" s="7"/>
      <c r="IG309" s="2" t="s">
        <v>178</v>
      </c>
      <c r="IH309" s="2" t="s">
        <v>129</v>
      </c>
      <c r="II309" s="2" t="s">
        <v>132</v>
      </c>
      <c r="IJ309" s="2" t="s">
        <v>132</v>
      </c>
      <c r="IK309" s="2" t="s">
        <v>142</v>
      </c>
      <c r="IL309" s="2" t="s">
        <v>132</v>
      </c>
      <c r="IM309" s="4"/>
      <c r="IN309" s="8"/>
      <c r="IO309" s="4"/>
      <c r="IP309" s="8"/>
      <c r="IQ309" s="7"/>
      <c r="IR309" s="7"/>
      <c r="IS309" s="2" t="s">
        <v>140</v>
      </c>
      <c r="IT309" s="2" t="s">
        <v>129</v>
      </c>
      <c r="IU309" s="2" t="s">
        <v>1601</v>
      </c>
      <c r="IV309" s="2" t="s">
        <v>132</v>
      </c>
      <c r="IW309" s="2" t="s">
        <v>142</v>
      </c>
      <c r="IX309" s="2" t="s">
        <v>132</v>
      </c>
      <c r="IY309" s="4"/>
      <c r="IZ309" s="8"/>
      <c r="JA309" s="4"/>
      <c r="JB309" s="8"/>
      <c r="JC309" s="7"/>
      <c r="JD309" s="7"/>
      <c r="JE309" s="2" t="s">
        <v>159</v>
      </c>
      <c r="JF309" s="2" t="s">
        <v>129</v>
      </c>
      <c r="JG309" s="2" t="s">
        <v>132</v>
      </c>
      <c r="JH309" s="2" t="s">
        <v>132</v>
      </c>
      <c r="JI309" s="2" t="s">
        <v>142</v>
      </c>
      <c r="JJ309" s="2" t="s">
        <v>132</v>
      </c>
      <c r="JK309" s="4"/>
      <c r="JL309" s="8"/>
      <c r="JM309" s="4"/>
      <c r="JN309" s="8"/>
      <c r="JO309" s="7"/>
      <c r="JP309" s="7"/>
      <c r="JQ309" s="2" t="s">
        <v>140</v>
      </c>
      <c r="JR309" s="2" t="s">
        <v>129</v>
      </c>
      <c r="JS309" s="2" t="s">
        <v>1091</v>
      </c>
      <c r="JT309" s="2" t="s">
        <v>132</v>
      </c>
      <c r="JU309" s="2" t="s">
        <v>142</v>
      </c>
      <c r="JV309" s="2" t="s">
        <v>132</v>
      </c>
      <c r="JW309" s="4"/>
      <c r="JX309" s="8"/>
      <c r="JY309" s="4"/>
      <c r="JZ309" s="8"/>
      <c r="KA309" s="7"/>
      <c r="KB309" s="7"/>
      <c r="KC309" s="2" t="s">
        <v>140</v>
      </c>
      <c r="KD309" s="2" t="s">
        <v>129</v>
      </c>
      <c r="KE309" s="2" t="s">
        <v>2377</v>
      </c>
      <c r="KF309" s="2" t="s">
        <v>132</v>
      </c>
      <c r="KG309" s="2" t="s">
        <v>142</v>
      </c>
      <c r="KH309" s="2" t="s">
        <v>132</v>
      </c>
      <c r="KI309" s="4"/>
      <c r="KJ309" s="8"/>
      <c r="KK309" s="4"/>
      <c r="KL309" s="8"/>
      <c r="KM309" s="7"/>
      <c r="KN309" s="7"/>
      <c r="KO309" s="2" t="s">
        <v>178</v>
      </c>
      <c r="KP309" s="2" t="s">
        <v>129</v>
      </c>
      <c r="KQ309" s="2" t="s">
        <v>132</v>
      </c>
      <c r="KR309" s="2" t="s">
        <v>132</v>
      </c>
      <c r="KS309" s="2" t="s">
        <v>142</v>
      </c>
      <c r="KT309" s="2" t="s">
        <v>132</v>
      </c>
      <c r="KU309" s="4"/>
      <c r="KV309" s="8"/>
      <c r="KW309" s="4"/>
      <c r="KX309" s="8"/>
      <c r="KY309" s="7"/>
      <c r="KZ309" s="7"/>
      <c r="LA309" s="2" t="s">
        <v>132</v>
      </c>
      <c r="LB309" s="2" t="s">
        <v>132</v>
      </c>
      <c r="LC309" s="2" t="s">
        <v>132</v>
      </c>
      <c r="LD309" s="2" t="s">
        <v>132</v>
      </c>
      <c r="LE309" s="2" t="s">
        <v>132</v>
      </c>
      <c r="LF309" s="2" t="s">
        <v>132</v>
      </c>
      <c r="LG309" s="4"/>
      <c r="LH309" s="8"/>
      <c r="LI309" s="4"/>
      <c r="LJ309" s="8"/>
      <c r="LK309" s="7"/>
      <c r="LL309" s="7"/>
      <c r="LM309" s="2" t="s">
        <v>178</v>
      </c>
      <c r="LN309" s="2" t="s">
        <v>129</v>
      </c>
      <c r="LO309" s="2" t="s">
        <v>132</v>
      </c>
      <c r="LP309" s="2" t="s">
        <v>132</v>
      </c>
      <c r="LQ309" s="2" t="s">
        <v>142</v>
      </c>
      <c r="LR309" s="2" t="s">
        <v>132</v>
      </c>
      <c r="LS309" s="4"/>
      <c r="LT309" s="8"/>
      <c r="LU309" s="4"/>
      <c r="LV309" s="8"/>
      <c r="LW309" s="7"/>
      <c r="LX309" s="7"/>
      <c r="LY309" s="2" t="s">
        <v>178</v>
      </c>
      <c r="LZ309" s="2" t="s">
        <v>166</v>
      </c>
      <c r="MA309" s="2" t="s">
        <v>132</v>
      </c>
      <c r="MB309" s="2" t="s">
        <v>132</v>
      </c>
      <c r="MC309" s="2" t="s">
        <v>142</v>
      </c>
      <c r="MD309" s="2" t="s">
        <v>132</v>
      </c>
      <c r="ME309" s="4"/>
      <c r="MF309" s="8"/>
      <c r="MG309" s="4"/>
      <c r="MH309" s="8"/>
      <c r="MI309" s="7"/>
      <c r="MJ309" s="7"/>
      <c r="MK309" s="2" t="s">
        <v>159</v>
      </c>
      <c r="ML309" s="2" t="s">
        <v>129</v>
      </c>
      <c r="MM309" s="2" t="s">
        <v>132</v>
      </c>
      <c r="MN309" s="2" t="s">
        <v>132</v>
      </c>
      <c r="MO309" s="2" t="s">
        <v>142</v>
      </c>
      <c r="MP309" s="2" t="s">
        <v>132</v>
      </c>
      <c r="MQ309" s="4"/>
      <c r="MR309" s="8"/>
      <c r="MS309" s="4"/>
      <c r="MT309" s="8"/>
      <c r="MU309" s="7"/>
      <c r="MV309" s="7"/>
      <c r="MW309" s="2" t="s">
        <v>140</v>
      </c>
      <c r="MX309" s="2" t="s">
        <v>129</v>
      </c>
      <c r="MY309" s="2" t="s">
        <v>179</v>
      </c>
      <c r="MZ309" s="2" t="s">
        <v>132</v>
      </c>
      <c r="NA309" s="2" t="s">
        <v>142</v>
      </c>
      <c r="NB309" s="2" t="s">
        <v>132</v>
      </c>
      <c r="NC309" s="4"/>
      <c r="ND309" s="8"/>
      <c r="NE309" s="4"/>
      <c r="NF309" s="8"/>
      <c r="NG309" s="7"/>
      <c r="NH309" s="7"/>
      <c r="NI309" s="2" t="s">
        <v>132</v>
      </c>
      <c r="NJ309" s="2" t="s">
        <v>132</v>
      </c>
      <c r="NK309" s="2" t="s">
        <v>132</v>
      </c>
      <c r="NL309" s="2" t="s">
        <v>132</v>
      </c>
      <c r="NM309" s="2" t="s">
        <v>132</v>
      </c>
      <c r="NN309" s="2" t="s">
        <v>132</v>
      </c>
      <c r="NO309" s="4"/>
      <c r="NP309" s="8"/>
      <c r="NQ309" s="4"/>
      <c r="NR309" s="8"/>
      <c r="NS309" s="7"/>
      <c r="NT309" s="7"/>
      <c r="NU309" s="2" t="s">
        <v>178</v>
      </c>
      <c r="NV309" s="2" t="s">
        <v>129</v>
      </c>
      <c r="NW309" s="2" t="s">
        <v>132</v>
      </c>
      <c r="NX309" s="2" t="s">
        <v>132</v>
      </c>
      <c r="NY309" s="2" t="s">
        <v>142</v>
      </c>
      <c r="NZ309" s="2" t="s">
        <v>132</v>
      </c>
      <c r="OA309" s="4"/>
      <c r="OB309" s="8"/>
      <c r="OC309" s="4"/>
      <c r="OD309" s="8"/>
      <c r="OE309" s="7"/>
      <c r="OF309" s="7"/>
      <c r="OG309" s="2" t="s">
        <v>178</v>
      </c>
      <c r="OH309" s="2" t="s">
        <v>129</v>
      </c>
      <c r="OI309" s="2" t="s">
        <v>132</v>
      </c>
      <c r="OJ309" s="2" t="s">
        <v>132</v>
      </c>
      <c r="OK309" s="2" t="s">
        <v>142</v>
      </c>
      <c r="OL309" s="2" t="s">
        <v>132</v>
      </c>
      <c r="OM309" s="4"/>
      <c r="ON309" s="8"/>
      <c r="OO309" s="4"/>
      <c r="OP309" s="8"/>
      <c r="OQ309" s="7"/>
      <c r="OR309" s="7"/>
      <c r="OS309" s="2" t="s">
        <v>132</v>
      </c>
      <c r="OT309" s="2" t="s">
        <v>132</v>
      </c>
      <c r="OU309" s="2" t="s">
        <v>132</v>
      </c>
      <c r="OV309" s="2" t="s">
        <v>132</v>
      </c>
      <c r="OW309" s="2" t="s">
        <v>132</v>
      </c>
      <c r="OX309" s="2" t="s">
        <v>132</v>
      </c>
      <c r="OY309" s="4"/>
      <c r="OZ309" s="8"/>
      <c r="PA309" s="4"/>
      <c r="PB309" s="8"/>
      <c r="PC309" s="7"/>
      <c r="PD309" s="7"/>
      <c r="PE309" s="2" t="s">
        <v>178</v>
      </c>
      <c r="PF309" s="2" t="s">
        <v>129</v>
      </c>
      <c r="PG309" s="2" t="s">
        <v>132</v>
      </c>
      <c r="PH309" s="2" t="s">
        <v>132</v>
      </c>
      <c r="PI309" s="2" t="s">
        <v>142</v>
      </c>
      <c r="PJ309" s="2" t="s">
        <v>132</v>
      </c>
      <c r="PK309" s="4"/>
      <c r="PL309" s="8"/>
      <c r="PM309" s="4"/>
      <c r="PN309" s="8"/>
      <c r="PO309" s="7"/>
      <c r="PP309" s="7"/>
      <c r="PQ309" s="2" t="s">
        <v>132</v>
      </c>
      <c r="PR309" s="2" t="s">
        <v>132</v>
      </c>
      <c r="PS309" s="2" t="s">
        <v>132</v>
      </c>
      <c r="PT309" s="2" t="s">
        <v>132</v>
      </c>
      <c r="PU309" s="2" t="s">
        <v>132</v>
      </c>
      <c r="PV309" s="2" t="s">
        <v>132</v>
      </c>
      <c r="PW309" s="4"/>
      <c r="PX309" s="8"/>
      <c r="PY309" s="4"/>
      <c r="PZ309" s="8"/>
      <c r="QA309" s="7"/>
      <c r="QB309" s="7"/>
      <c r="QC309" s="2" t="s">
        <v>178</v>
      </c>
      <c r="QD309" s="2" t="s">
        <v>129</v>
      </c>
      <c r="QE309" s="2" t="s">
        <v>132</v>
      </c>
      <c r="QF309" s="2" t="s">
        <v>132</v>
      </c>
      <c r="QG309" s="2" t="s">
        <v>142</v>
      </c>
      <c r="QH309" s="2" t="s">
        <v>132</v>
      </c>
      <c r="QI309" s="4"/>
      <c r="QJ309" s="8"/>
      <c r="QK309" s="4"/>
      <c r="QL309" s="8"/>
      <c r="QM309" s="7"/>
      <c r="QN309" s="7"/>
      <c r="QO309" s="2" t="s">
        <v>178</v>
      </c>
      <c r="QP309" s="2" t="s">
        <v>129</v>
      </c>
      <c r="QQ309" s="2" t="s">
        <v>132</v>
      </c>
      <c r="QR309" s="2" t="s">
        <v>132</v>
      </c>
      <c r="QS309" s="2" t="s">
        <v>142</v>
      </c>
      <c r="QT309" s="2" t="s">
        <v>132</v>
      </c>
      <c r="QU309" s="4"/>
      <c r="QV309" s="8"/>
      <c r="QW309" s="4"/>
      <c r="QX309" s="8"/>
      <c r="QY309" s="7"/>
      <c r="QZ309" s="7"/>
      <c r="RA309" s="2" t="s">
        <v>132</v>
      </c>
      <c r="RB309" s="2" t="s">
        <v>132</v>
      </c>
      <c r="RC309" s="2" t="s">
        <v>132</v>
      </c>
      <c r="RD309" s="2" t="s">
        <v>132</v>
      </c>
      <c r="RE309" s="2" t="s">
        <v>132</v>
      </c>
      <c r="RF309" s="2" t="s">
        <v>132</v>
      </c>
      <c r="RG309" s="4"/>
      <c r="RH309" s="8"/>
      <c r="RI309" s="4"/>
      <c r="RJ309" s="8"/>
      <c r="RK309" s="7"/>
      <c r="RL309" s="7"/>
      <c r="RM309" s="2" t="s">
        <v>178</v>
      </c>
      <c r="RN309" s="2" t="s">
        <v>129</v>
      </c>
      <c r="RO309" s="2" t="s">
        <v>132</v>
      </c>
      <c r="RP309" s="2" t="s">
        <v>132</v>
      </c>
      <c r="RQ309" s="2" t="s">
        <v>142</v>
      </c>
      <c r="RR309" s="2" t="s">
        <v>183</v>
      </c>
    </row>
    <row r="310">
      <c r="A310" s="2" t="s">
        <v>3500</v>
      </c>
      <c r="B310" s="2" t="s">
        <v>121</v>
      </c>
      <c r="C310" s="2" t="s">
        <v>3339</v>
      </c>
      <c r="D310" s="2" t="s">
        <v>123</v>
      </c>
      <c r="E310" s="2" t="s">
        <v>124</v>
      </c>
      <c r="F310" s="2" t="s">
        <v>3501</v>
      </c>
      <c r="G310" s="2" t="s">
        <v>3501</v>
      </c>
      <c r="H310" s="2" t="s">
        <v>3501</v>
      </c>
      <c r="I310" s="2" t="s">
        <v>3502</v>
      </c>
      <c r="J310" s="2" t="s">
        <v>127</v>
      </c>
      <c r="K310" s="2" t="s">
        <v>1381</v>
      </c>
      <c r="L310" s="3">
        <v>22.24</v>
      </c>
      <c r="M310" s="3">
        <v>23.35</v>
      </c>
      <c r="N310" s="3">
        <v>50.99</v>
      </c>
      <c r="O310" s="2" t="s">
        <v>129</v>
      </c>
      <c r="P310" s="2" t="s">
        <v>219</v>
      </c>
      <c r="Q310" s="2" t="s">
        <v>131</v>
      </c>
      <c r="R310" s="2" t="s">
        <v>132</v>
      </c>
      <c r="S310" s="2" t="s">
        <v>3503</v>
      </c>
      <c r="T310" s="2" t="s">
        <v>132</v>
      </c>
      <c r="U310" s="2" t="s">
        <v>468</v>
      </c>
      <c r="V310" s="2" t="s">
        <v>2667</v>
      </c>
      <c r="W310" s="2" t="s">
        <v>3343</v>
      </c>
      <c r="X310" s="2" t="s">
        <v>132</v>
      </c>
      <c r="Y310" s="2" t="s">
        <v>2175</v>
      </c>
      <c r="Z310" s="4">
        <v>90</v>
      </c>
      <c r="AA310" s="4">
        <f>=ROUNDDOWN(4.86486486486486,0)</f>
      </c>
      <c r="AB310" s="5">
        <v>18.5</v>
      </c>
      <c r="AC310" s="2" t="s">
        <v>138</v>
      </c>
      <c r="AD310" s="4">
        <v>400</v>
      </c>
      <c r="AE310" s="4">
        <v>400</v>
      </c>
      <c r="AF310" s="6">
        <v>65</v>
      </c>
      <c r="AG310" s="6"/>
      <c r="AH310" s="7">
        <v>0.9397</v>
      </c>
      <c r="AI310" s="4"/>
      <c r="AJ310" s="4">
        <f>=ROUNDDOWN({0},0)</f>
      </c>
      <c r="AK310" s="5"/>
      <c r="AL310" s="2" t="s">
        <v>132</v>
      </c>
      <c r="AM310" s="4"/>
      <c r="AN310" s="4"/>
      <c r="AO310" s="7"/>
      <c r="AP310" s="4">
        <v>908</v>
      </c>
      <c r="AQ310" s="8">
        <v>25100.07</v>
      </c>
      <c r="AR310" s="4">
        <v>817</v>
      </c>
      <c r="AS310" s="8">
        <v>23274.2</v>
      </c>
      <c r="AT310" s="7">
        <v>0.1114</v>
      </c>
      <c r="AU310" s="7">
        <v>0.0785</v>
      </c>
      <c r="AV310" s="4">
        <v>908</v>
      </c>
      <c r="AW310" s="8">
        <v>25100.07</v>
      </c>
      <c r="AX310" s="4">
        <v>817</v>
      </c>
      <c r="AY310" s="8">
        <v>23274.2</v>
      </c>
      <c r="AZ310" s="7">
        <v>0.1114</v>
      </c>
      <c r="BA310" s="7">
        <v>0.0785</v>
      </c>
      <c r="BB310" s="7">
        <v>1</v>
      </c>
      <c r="BC310" s="4">
        <v>908</v>
      </c>
      <c r="BD310" s="8">
        <v>25100.07</v>
      </c>
      <c r="BE310" s="4">
        <v>817</v>
      </c>
      <c r="BF310" s="8">
        <v>23274.2</v>
      </c>
      <c r="BG310" s="7">
        <v>0.1114</v>
      </c>
      <c r="BH310" s="7">
        <v>0.0785</v>
      </c>
      <c r="BI310" s="7">
        <v>1</v>
      </c>
      <c r="BJ310" s="4">
        <v>908</v>
      </c>
      <c r="BK310" s="8">
        <v>25100.07</v>
      </c>
      <c r="BL310" s="2" t="s">
        <v>3504</v>
      </c>
      <c r="BM310" s="7">
        <v>1</v>
      </c>
      <c r="BN310" s="7">
        <v>1</v>
      </c>
      <c r="BO310" s="4">
        <v>291</v>
      </c>
      <c r="BP310" s="8">
        <v>8334.24</v>
      </c>
      <c r="BQ310" s="4">
        <v>286</v>
      </c>
      <c r="BR310" s="8">
        <v>8191.04</v>
      </c>
      <c r="BS310" s="7">
        <v>0.0175</v>
      </c>
      <c r="BT310" s="7">
        <v>0.0175</v>
      </c>
      <c r="BU310" s="2" t="s">
        <v>140</v>
      </c>
      <c r="BV310" s="2" t="s">
        <v>129</v>
      </c>
      <c r="BW310" s="2" t="s">
        <v>132</v>
      </c>
      <c r="BX310" s="2" t="s">
        <v>1977</v>
      </c>
      <c r="BY310" s="2" t="s">
        <v>142</v>
      </c>
      <c r="BZ310" s="2" t="s">
        <v>132</v>
      </c>
      <c r="CA310" s="4">
        <v>95</v>
      </c>
      <c r="CB310" s="8">
        <v>2265.89</v>
      </c>
      <c r="CC310" s="4">
        <v>28</v>
      </c>
      <c r="CD310" s="8">
        <v>724.82</v>
      </c>
      <c r="CE310" s="7">
        <v>2.3929</v>
      </c>
      <c r="CF310" s="7">
        <v>2.1261</v>
      </c>
      <c r="CG310" s="2" t="s">
        <v>140</v>
      </c>
      <c r="CH310" s="2" t="s">
        <v>129</v>
      </c>
      <c r="CI310" s="2" t="s">
        <v>319</v>
      </c>
      <c r="CJ310" s="2" t="s">
        <v>1429</v>
      </c>
      <c r="CK310" s="2" t="s">
        <v>142</v>
      </c>
      <c r="CL310" s="2" t="s">
        <v>132</v>
      </c>
      <c r="CM310" s="4">
        <v>99</v>
      </c>
      <c r="CN310" s="8">
        <v>2959.98</v>
      </c>
      <c r="CO310" s="4">
        <v>54</v>
      </c>
      <c r="CP310" s="8">
        <v>1751.8</v>
      </c>
      <c r="CQ310" s="7">
        <v>0.8333</v>
      </c>
      <c r="CR310" s="7">
        <v>0.6897</v>
      </c>
      <c r="CS310" s="2" t="s">
        <v>140</v>
      </c>
      <c r="CT310" s="2" t="s">
        <v>129</v>
      </c>
      <c r="CU310" s="2" t="s">
        <v>2940</v>
      </c>
      <c r="CV310" s="2" t="s">
        <v>947</v>
      </c>
      <c r="CW310" s="2" t="s">
        <v>142</v>
      </c>
      <c r="CX310" s="2" t="s">
        <v>132</v>
      </c>
      <c r="CY310" s="4">
        <v>201</v>
      </c>
      <c r="CZ310" s="8">
        <v>5497.76</v>
      </c>
      <c r="DA310" s="4">
        <v>124</v>
      </c>
      <c r="DB310" s="8">
        <v>3526.56</v>
      </c>
      <c r="DC310" s="7">
        <v>0.621</v>
      </c>
      <c r="DD310" s="7">
        <v>0.559</v>
      </c>
      <c r="DE310" s="2" t="s">
        <v>140</v>
      </c>
      <c r="DF310" s="2" t="s">
        <v>129</v>
      </c>
      <c r="DG310" s="2" t="s">
        <v>584</v>
      </c>
      <c r="DH310" s="2" t="s">
        <v>1301</v>
      </c>
      <c r="DI310" s="2" t="s">
        <v>142</v>
      </c>
      <c r="DJ310" s="2" t="s">
        <v>132</v>
      </c>
      <c r="DK310" s="4">
        <v>164</v>
      </c>
      <c r="DL310" s="8">
        <v>4412.98</v>
      </c>
      <c r="DM310" s="4">
        <v>235</v>
      </c>
      <c r="DN310" s="8">
        <v>6483.65</v>
      </c>
      <c r="DO310" s="7">
        <v>-0.3021</v>
      </c>
      <c r="DP310" s="7">
        <v>-0.3194</v>
      </c>
      <c r="DQ310" s="2" t="s">
        <v>140</v>
      </c>
      <c r="DR310" s="2" t="s">
        <v>129</v>
      </c>
      <c r="DS310" s="2" t="s">
        <v>319</v>
      </c>
      <c r="DT310" s="2" t="s">
        <v>1631</v>
      </c>
      <c r="DU310" s="2" t="s">
        <v>142</v>
      </c>
      <c r="DV310" s="2" t="s">
        <v>132</v>
      </c>
      <c r="DW310" s="4">
        <v>15</v>
      </c>
      <c r="DX310" s="8">
        <v>438.6</v>
      </c>
      <c r="DY310" s="4">
        <v>27</v>
      </c>
      <c r="DZ310" s="8">
        <v>789.48</v>
      </c>
      <c r="EA310" s="7">
        <v>-0.4444</v>
      </c>
      <c r="EB310" s="7">
        <v>-0.4444</v>
      </c>
      <c r="EC310" s="2" t="s">
        <v>140</v>
      </c>
      <c r="ED310" s="2" t="s">
        <v>129</v>
      </c>
      <c r="EE310" s="2" t="s">
        <v>3505</v>
      </c>
      <c r="EF310" s="2" t="s">
        <v>3012</v>
      </c>
      <c r="EG310" s="2" t="s">
        <v>142</v>
      </c>
      <c r="EH310" s="2" t="s">
        <v>132</v>
      </c>
      <c r="EI310" s="4"/>
      <c r="EJ310" s="8"/>
      <c r="EK310" s="4">
        <v>4</v>
      </c>
      <c r="EL310" s="8">
        <v>122.52</v>
      </c>
      <c r="EM310" s="7">
        <v>-1</v>
      </c>
      <c r="EN310" s="7">
        <v>-1</v>
      </c>
      <c r="EO310" s="2" t="s">
        <v>140</v>
      </c>
      <c r="EP310" s="2" t="s">
        <v>129</v>
      </c>
      <c r="EQ310" s="2" t="s">
        <v>327</v>
      </c>
      <c r="ER310" s="2" t="s">
        <v>447</v>
      </c>
      <c r="ES310" s="2" t="s">
        <v>142</v>
      </c>
      <c r="ET310" s="2" t="s">
        <v>132</v>
      </c>
      <c r="EU310" s="4"/>
      <c r="EV310" s="8"/>
      <c r="EW310" s="4"/>
      <c r="EX310" s="8"/>
      <c r="EY310" s="7"/>
      <c r="EZ310" s="7"/>
      <c r="FA310" s="2" t="s">
        <v>140</v>
      </c>
      <c r="FB310" s="2" t="s">
        <v>166</v>
      </c>
      <c r="FC310" s="2" t="s">
        <v>326</v>
      </c>
      <c r="FD310" s="2" t="s">
        <v>1530</v>
      </c>
      <c r="FE310" s="2" t="s">
        <v>142</v>
      </c>
      <c r="FF310" s="2" t="s">
        <v>132</v>
      </c>
      <c r="FG310" s="4"/>
      <c r="FH310" s="8"/>
      <c r="FI310" s="4">
        <v>5</v>
      </c>
      <c r="FJ310" s="8">
        <v>137.35</v>
      </c>
      <c r="FK310" s="7">
        <v>-1</v>
      </c>
      <c r="FL310" s="7">
        <v>-1</v>
      </c>
      <c r="FM310" s="2" t="s">
        <v>140</v>
      </c>
      <c r="FN310" s="2" t="s">
        <v>129</v>
      </c>
      <c r="FO310" s="2" t="s">
        <v>329</v>
      </c>
      <c r="FP310" s="2" t="s">
        <v>1390</v>
      </c>
      <c r="FQ310" s="2" t="s">
        <v>142</v>
      </c>
      <c r="FR310" s="2" t="s">
        <v>132</v>
      </c>
      <c r="FS310" s="4">
        <v>11</v>
      </c>
      <c r="FT310" s="8">
        <v>313.02</v>
      </c>
      <c r="FU310" s="4">
        <v>5</v>
      </c>
      <c r="FV310" s="8">
        <v>148.35</v>
      </c>
      <c r="FW310" s="7">
        <v>1.2</v>
      </c>
      <c r="FX310" s="7">
        <v>1.11</v>
      </c>
      <c r="FY310" s="2" t="s">
        <v>140</v>
      </c>
      <c r="FZ310" s="2" t="s">
        <v>129</v>
      </c>
      <c r="GA310" s="2" t="s">
        <v>827</v>
      </c>
      <c r="GB310" s="2" t="s">
        <v>828</v>
      </c>
      <c r="GC310" s="2" t="s">
        <v>142</v>
      </c>
      <c r="GD310" s="2" t="s">
        <v>132</v>
      </c>
      <c r="GE310" s="4">
        <v>2</v>
      </c>
      <c r="GF310" s="8">
        <v>54.04</v>
      </c>
      <c r="GG310" s="4">
        <v>13</v>
      </c>
      <c r="GH310" s="8">
        <v>369.72</v>
      </c>
      <c r="GI310" s="7">
        <v>-0.8462</v>
      </c>
      <c r="GJ310" s="7">
        <v>-0.8538</v>
      </c>
      <c r="GK310" s="2" t="s">
        <v>140</v>
      </c>
      <c r="GL310" s="2" t="s">
        <v>129</v>
      </c>
      <c r="GM310" s="2" t="s">
        <v>332</v>
      </c>
      <c r="GN310" s="2" t="s">
        <v>2406</v>
      </c>
      <c r="GO310" s="2" t="s">
        <v>142</v>
      </c>
      <c r="GP310" s="2" t="s">
        <v>132</v>
      </c>
      <c r="GQ310" s="4">
        <v>15</v>
      </c>
      <c r="GR310" s="8">
        <v>399.69</v>
      </c>
      <c r="GS310" s="4">
        <v>7</v>
      </c>
      <c r="GT310" s="8">
        <v>192.29</v>
      </c>
      <c r="GU310" s="7">
        <v>1.1429</v>
      </c>
      <c r="GV310" s="7">
        <v>1.0786</v>
      </c>
      <c r="GW310" s="2" t="s">
        <v>140</v>
      </c>
      <c r="GX310" s="2" t="s">
        <v>129</v>
      </c>
      <c r="GY310" s="2" t="s">
        <v>334</v>
      </c>
      <c r="GZ310" s="2" t="s">
        <v>2759</v>
      </c>
      <c r="HA310" s="2" t="s">
        <v>142</v>
      </c>
      <c r="HB310" s="2" t="s">
        <v>132</v>
      </c>
      <c r="HC310" s="4">
        <v>7</v>
      </c>
      <c r="HD310" s="8">
        <v>197.56</v>
      </c>
      <c r="HE310" s="4">
        <v>7</v>
      </c>
      <c r="HF310" s="8">
        <v>201.88</v>
      </c>
      <c r="HG310" s="7"/>
      <c r="HH310" s="7">
        <v>-0.0214</v>
      </c>
      <c r="HI310" s="2" t="s">
        <v>140</v>
      </c>
      <c r="HJ310" s="2" t="s">
        <v>129</v>
      </c>
      <c r="HK310" s="2" t="s">
        <v>634</v>
      </c>
      <c r="HL310" s="2" t="s">
        <v>844</v>
      </c>
      <c r="HM310" s="2" t="s">
        <v>142</v>
      </c>
      <c r="HN310" s="2" t="s">
        <v>132</v>
      </c>
      <c r="HO310" s="4"/>
      <c r="HP310" s="8"/>
      <c r="HQ310" s="4"/>
      <c r="HR310" s="8"/>
      <c r="HS310" s="7"/>
      <c r="HT310" s="7"/>
      <c r="HU310" s="2" t="s">
        <v>165</v>
      </c>
      <c r="HV310" s="2" t="s">
        <v>129</v>
      </c>
      <c r="HW310" s="2" t="s">
        <v>132</v>
      </c>
      <c r="HX310" s="2" t="s">
        <v>132</v>
      </c>
      <c r="HY310" s="2" t="s">
        <v>142</v>
      </c>
      <c r="HZ310" s="2" t="s">
        <v>132</v>
      </c>
      <c r="IA310" s="4">
        <v>3</v>
      </c>
      <c r="IB310" s="8">
        <v>82.41</v>
      </c>
      <c r="IC310" s="4">
        <v>5</v>
      </c>
      <c r="ID310" s="8">
        <v>137.35</v>
      </c>
      <c r="IE310" s="7">
        <v>-0.4</v>
      </c>
      <c r="IF310" s="7">
        <v>-0.4</v>
      </c>
      <c r="IG310" s="2" t="s">
        <v>140</v>
      </c>
      <c r="IH310" s="2" t="s">
        <v>166</v>
      </c>
      <c r="II310" s="2" t="s">
        <v>3367</v>
      </c>
      <c r="IJ310" s="2" t="s">
        <v>3506</v>
      </c>
      <c r="IK310" s="2" t="s">
        <v>142</v>
      </c>
      <c r="IL310" s="2" t="s">
        <v>132</v>
      </c>
      <c r="IM310" s="4">
        <v>2</v>
      </c>
      <c r="IN310" s="8">
        <v>54.89</v>
      </c>
      <c r="IO310" s="4">
        <v>7</v>
      </c>
      <c r="IP310" s="8">
        <v>207.69</v>
      </c>
      <c r="IQ310" s="7">
        <v>-0.7143</v>
      </c>
      <c r="IR310" s="7">
        <v>-0.7357</v>
      </c>
      <c r="IS310" s="2" t="s">
        <v>140</v>
      </c>
      <c r="IT310" s="2" t="s">
        <v>129</v>
      </c>
      <c r="IU310" s="2" t="s">
        <v>614</v>
      </c>
      <c r="IV310" s="2" t="s">
        <v>667</v>
      </c>
      <c r="IW310" s="2" t="s">
        <v>142</v>
      </c>
      <c r="IX310" s="2" t="s">
        <v>132</v>
      </c>
      <c r="IY310" s="4"/>
      <c r="IZ310" s="8"/>
      <c r="JA310" s="4"/>
      <c r="JB310" s="8"/>
      <c r="JC310" s="7"/>
      <c r="JD310" s="7"/>
      <c r="JE310" s="2" t="s">
        <v>159</v>
      </c>
      <c r="JF310" s="2" t="s">
        <v>129</v>
      </c>
      <c r="JG310" s="2" t="s">
        <v>132</v>
      </c>
      <c r="JH310" s="2" t="s">
        <v>132</v>
      </c>
      <c r="JI310" s="2" t="s">
        <v>142</v>
      </c>
      <c r="JJ310" s="2" t="s">
        <v>132</v>
      </c>
      <c r="JK310" s="4"/>
      <c r="JL310" s="8"/>
      <c r="JM310" s="4"/>
      <c r="JN310" s="8"/>
      <c r="JO310" s="7"/>
      <c r="JP310" s="7"/>
      <c r="JQ310" s="2" t="s">
        <v>171</v>
      </c>
      <c r="JR310" s="2" t="s">
        <v>129</v>
      </c>
      <c r="JS310" s="2" t="s">
        <v>341</v>
      </c>
      <c r="JT310" s="2" t="s">
        <v>984</v>
      </c>
      <c r="JU310" s="2" t="s">
        <v>142</v>
      </c>
      <c r="JV310" s="2" t="s">
        <v>132</v>
      </c>
      <c r="JW310" s="4"/>
      <c r="JX310" s="8"/>
      <c r="JY310" s="4"/>
      <c r="JZ310" s="8"/>
      <c r="KA310" s="7"/>
      <c r="KB310" s="7"/>
      <c r="KC310" s="2" t="s">
        <v>140</v>
      </c>
      <c r="KD310" s="2" t="s">
        <v>129</v>
      </c>
      <c r="KE310" s="2" t="s">
        <v>2940</v>
      </c>
      <c r="KF310" s="2" t="s">
        <v>1158</v>
      </c>
      <c r="KG310" s="2" t="s">
        <v>142</v>
      </c>
      <c r="KH310" s="2" t="s">
        <v>132</v>
      </c>
      <c r="KI310" s="4">
        <v>3</v>
      </c>
      <c r="KJ310" s="8">
        <v>89.01</v>
      </c>
      <c r="KK310" s="4"/>
      <c r="KL310" s="8"/>
      <c r="KM310" s="7"/>
      <c r="KN310" s="7"/>
      <c r="KO310" s="2" t="s">
        <v>140</v>
      </c>
      <c r="KP310" s="2" t="s">
        <v>166</v>
      </c>
      <c r="KQ310" s="2" t="s">
        <v>575</v>
      </c>
      <c r="KR310" s="2" t="s">
        <v>3507</v>
      </c>
      <c r="KS310" s="2" t="s">
        <v>142</v>
      </c>
      <c r="KT310" s="2" t="s">
        <v>132</v>
      </c>
      <c r="KU310" s="4"/>
      <c r="KV310" s="8"/>
      <c r="KW310" s="4">
        <v>10</v>
      </c>
      <c r="KX310" s="8">
        <v>289.7</v>
      </c>
      <c r="KY310" s="7">
        <v>-1</v>
      </c>
      <c r="KZ310" s="7">
        <v>-1</v>
      </c>
      <c r="LA310" s="2" t="s">
        <v>140</v>
      </c>
      <c r="LB310" s="2" t="s">
        <v>166</v>
      </c>
      <c r="LC310" s="2" t="s">
        <v>320</v>
      </c>
      <c r="LD310" s="2" t="s">
        <v>1175</v>
      </c>
      <c r="LE310" s="2" t="s">
        <v>142</v>
      </c>
      <c r="LF310" s="2" t="s">
        <v>132</v>
      </c>
      <c r="LG310" s="4"/>
      <c r="LH310" s="8"/>
      <c r="LI310" s="4"/>
      <c r="LJ310" s="8"/>
      <c r="LK310" s="7"/>
      <c r="LL310" s="7"/>
      <c r="LM310" s="2" t="s">
        <v>178</v>
      </c>
      <c r="LN310" s="2" t="s">
        <v>129</v>
      </c>
      <c r="LO310" s="2" t="s">
        <v>132</v>
      </c>
      <c r="LP310" s="2" t="s">
        <v>132</v>
      </c>
      <c r="LQ310" s="2" t="s">
        <v>142</v>
      </c>
      <c r="LR310" s="2" t="s">
        <v>132</v>
      </c>
      <c r="LS310" s="4"/>
      <c r="LT310" s="8"/>
      <c r="LU310" s="4"/>
      <c r="LV310" s="8"/>
      <c r="LW310" s="7"/>
      <c r="LX310" s="7"/>
      <c r="LY310" s="2" t="s">
        <v>132</v>
      </c>
      <c r="LZ310" s="2" t="s">
        <v>132</v>
      </c>
      <c r="MA310" s="2" t="s">
        <v>132</v>
      </c>
      <c r="MB310" s="2" t="s">
        <v>132</v>
      </c>
      <c r="MC310" s="2" t="s">
        <v>132</v>
      </c>
      <c r="MD310" s="2" t="s">
        <v>132</v>
      </c>
      <c r="ME310" s="4"/>
      <c r="MF310" s="8"/>
      <c r="MG310" s="4"/>
      <c r="MH310" s="8"/>
      <c r="MI310" s="7"/>
      <c r="MJ310" s="7"/>
      <c r="MK310" s="2" t="s">
        <v>159</v>
      </c>
      <c r="ML310" s="2" t="s">
        <v>129</v>
      </c>
      <c r="MM310" s="2" t="s">
        <v>132</v>
      </c>
      <c r="MN310" s="2" t="s">
        <v>132</v>
      </c>
      <c r="MO310" s="2" t="s">
        <v>142</v>
      </c>
      <c r="MP310" s="2" t="s">
        <v>132</v>
      </c>
      <c r="MQ310" s="4"/>
      <c r="MR310" s="8"/>
      <c r="MS310" s="4"/>
      <c r="MT310" s="8"/>
      <c r="MU310" s="7"/>
      <c r="MV310" s="7"/>
      <c r="MW310" s="2" t="s">
        <v>140</v>
      </c>
      <c r="MX310" s="2" t="s">
        <v>129</v>
      </c>
      <c r="MY310" s="2" t="s">
        <v>179</v>
      </c>
      <c r="MZ310" s="2" t="s">
        <v>132</v>
      </c>
      <c r="NA310" s="2" t="s">
        <v>142</v>
      </c>
      <c r="NB310" s="2" t="s">
        <v>132</v>
      </c>
      <c r="NC310" s="4"/>
      <c r="ND310" s="8"/>
      <c r="NE310" s="4"/>
      <c r="NF310" s="8"/>
      <c r="NG310" s="7"/>
      <c r="NH310" s="7"/>
      <c r="NI310" s="2" t="s">
        <v>132</v>
      </c>
      <c r="NJ310" s="2" t="s">
        <v>132</v>
      </c>
      <c r="NK310" s="2" t="s">
        <v>132</v>
      </c>
      <c r="NL310" s="2" t="s">
        <v>132</v>
      </c>
      <c r="NM310" s="2" t="s">
        <v>132</v>
      </c>
      <c r="NN310" s="2" t="s">
        <v>132</v>
      </c>
      <c r="NO310" s="4"/>
      <c r="NP310" s="8"/>
      <c r="NQ310" s="4"/>
      <c r="NR310" s="8"/>
      <c r="NS310" s="7"/>
      <c r="NT310" s="7"/>
      <c r="NU310" s="2" t="s">
        <v>178</v>
      </c>
      <c r="NV310" s="2" t="s">
        <v>129</v>
      </c>
      <c r="NW310" s="2" t="s">
        <v>132</v>
      </c>
      <c r="NX310" s="2" t="s">
        <v>132</v>
      </c>
      <c r="NY310" s="2" t="s">
        <v>142</v>
      </c>
      <c r="NZ310" s="2" t="s">
        <v>132</v>
      </c>
      <c r="OA310" s="4"/>
      <c r="OB310" s="8"/>
      <c r="OC310" s="4"/>
      <c r="OD310" s="8"/>
      <c r="OE310" s="7"/>
      <c r="OF310" s="7"/>
      <c r="OG310" s="2" t="s">
        <v>178</v>
      </c>
      <c r="OH310" s="2" t="s">
        <v>129</v>
      </c>
      <c r="OI310" s="2" t="s">
        <v>132</v>
      </c>
      <c r="OJ310" s="2" t="s">
        <v>132</v>
      </c>
      <c r="OK310" s="2" t="s">
        <v>142</v>
      </c>
      <c r="OL310" s="2" t="s">
        <v>132</v>
      </c>
      <c r="OM310" s="4"/>
      <c r="ON310" s="8"/>
      <c r="OO310" s="4"/>
      <c r="OP310" s="8"/>
      <c r="OQ310" s="7"/>
      <c r="OR310" s="7"/>
      <c r="OS310" s="2" t="s">
        <v>132</v>
      </c>
      <c r="OT310" s="2" t="s">
        <v>132</v>
      </c>
      <c r="OU310" s="2" t="s">
        <v>132</v>
      </c>
      <c r="OV310" s="2" t="s">
        <v>132</v>
      </c>
      <c r="OW310" s="2" t="s">
        <v>132</v>
      </c>
      <c r="OX310" s="2" t="s">
        <v>132</v>
      </c>
      <c r="OY310" s="4"/>
      <c r="OZ310" s="8"/>
      <c r="PA310" s="4"/>
      <c r="PB310" s="8"/>
      <c r="PC310" s="7"/>
      <c r="PD310" s="7"/>
      <c r="PE310" s="2" t="s">
        <v>178</v>
      </c>
      <c r="PF310" s="2" t="s">
        <v>129</v>
      </c>
      <c r="PG310" s="2" t="s">
        <v>132</v>
      </c>
      <c r="PH310" s="2" t="s">
        <v>132</v>
      </c>
      <c r="PI310" s="2" t="s">
        <v>142</v>
      </c>
      <c r="PJ310" s="2" t="s">
        <v>132</v>
      </c>
      <c r="PK310" s="4"/>
      <c r="PL310" s="8"/>
      <c r="PM310" s="4"/>
      <c r="PN310" s="8"/>
      <c r="PO310" s="7"/>
      <c r="PP310" s="7"/>
      <c r="PQ310" s="2" t="s">
        <v>178</v>
      </c>
      <c r="PR310" s="2" t="s">
        <v>166</v>
      </c>
      <c r="PS310" s="2" t="s">
        <v>132</v>
      </c>
      <c r="PT310" s="2" t="s">
        <v>132</v>
      </c>
      <c r="PU310" s="2" t="s">
        <v>142</v>
      </c>
      <c r="PV310" s="2" t="s">
        <v>132</v>
      </c>
      <c r="PW310" s="4"/>
      <c r="PX310" s="8"/>
      <c r="PY310" s="4"/>
      <c r="PZ310" s="8"/>
      <c r="QA310" s="7"/>
      <c r="QB310" s="7"/>
      <c r="QC310" s="2" t="s">
        <v>182</v>
      </c>
      <c r="QD310" s="2" t="s">
        <v>129</v>
      </c>
      <c r="QE310" s="2" t="s">
        <v>132</v>
      </c>
      <c r="QF310" s="2" t="s">
        <v>132</v>
      </c>
      <c r="QG310" s="2" t="s">
        <v>142</v>
      </c>
      <c r="QH310" s="2" t="s">
        <v>132</v>
      </c>
      <c r="QI310" s="4"/>
      <c r="QJ310" s="8"/>
      <c r="QK310" s="4"/>
      <c r="QL310" s="8"/>
      <c r="QM310" s="7"/>
      <c r="QN310" s="7"/>
      <c r="QO310" s="2" t="s">
        <v>132</v>
      </c>
      <c r="QP310" s="2" t="s">
        <v>132</v>
      </c>
      <c r="QQ310" s="2" t="s">
        <v>132</v>
      </c>
      <c r="QR310" s="2" t="s">
        <v>132</v>
      </c>
      <c r="QS310" s="2" t="s">
        <v>132</v>
      </c>
      <c r="QT310" s="2" t="s">
        <v>132</v>
      </c>
      <c r="QU310" s="4"/>
      <c r="QV310" s="8"/>
      <c r="QW310" s="4"/>
      <c r="QX310" s="8"/>
      <c r="QY310" s="7"/>
      <c r="QZ310" s="7"/>
      <c r="RA310" s="2" t="s">
        <v>159</v>
      </c>
      <c r="RB310" s="2" t="s">
        <v>166</v>
      </c>
      <c r="RC310" s="2" t="s">
        <v>132</v>
      </c>
      <c r="RD310" s="2" t="s">
        <v>132</v>
      </c>
      <c r="RE310" s="2" t="s">
        <v>142</v>
      </c>
      <c r="RF310" s="2" t="s">
        <v>132</v>
      </c>
      <c r="RG310" s="4"/>
      <c r="RH310" s="8"/>
      <c r="RI310" s="4"/>
      <c r="RJ310" s="8"/>
      <c r="RK310" s="7"/>
      <c r="RL310" s="7"/>
      <c r="RM310" s="2" t="s">
        <v>181</v>
      </c>
      <c r="RN310" s="2" t="s">
        <v>129</v>
      </c>
      <c r="RO310" s="2" t="s">
        <v>132</v>
      </c>
      <c r="RP310" s="2" t="s">
        <v>132</v>
      </c>
      <c r="RQ310" s="2" t="s">
        <v>142</v>
      </c>
      <c r="RR310" s="2" t="s">
        <v>183</v>
      </c>
    </row>
    <row r="311">
      <c r="A311" s="2" t="s">
        <v>3508</v>
      </c>
      <c r="B311" s="2" t="s">
        <v>121</v>
      </c>
      <c r="C311" s="2" t="s">
        <v>3339</v>
      </c>
      <c r="D311" s="2" t="s">
        <v>123</v>
      </c>
      <c r="E311" s="2" t="s">
        <v>124</v>
      </c>
      <c r="F311" s="2" t="s">
        <v>3509</v>
      </c>
      <c r="G311" s="2" t="s">
        <v>3509</v>
      </c>
      <c r="H311" s="2" t="s">
        <v>3509</v>
      </c>
      <c r="I311" s="2" t="s">
        <v>3510</v>
      </c>
      <c r="J311" s="2" t="s">
        <v>127</v>
      </c>
      <c r="K311" s="2" t="s">
        <v>394</v>
      </c>
      <c r="L311" s="3">
        <v>66.56</v>
      </c>
      <c r="M311" s="3">
        <v>69.89</v>
      </c>
      <c r="N311" s="3">
        <v>144.49</v>
      </c>
      <c r="O311" s="2" t="s">
        <v>129</v>
      </c>
      <c r="P311" s="2" t="s">
        <v>348</v>
      </c>
      <c r="Q311" s="2" t="s">
        <v>131</v>
      </c>
      <c r="R311" s="2" t="s">
        <v>132</v>
      </c>
      <c r="S311" s="2" t="s">
        <v>3511</v>
      </c>
      <c r="T311" s="2" t="s">
        <v>132</v>
      </c>
      <c r="U311" s="2" t="s">
        <v>468</v>
      </c>
      <c r="V311" s="2" t="s">
        <v>2667</v>
      </c>
      <c r="W311" s="2" t="s">
        <v>247</v>
      </c>
      <c r="X311" s="2" t="s">
        <v>132</v>
      </c>
      <c r="Y311" s="2" t="s">
        <v>3512</v>
      </c>
      <c r="Z311" s="4">
        <v>128</v>
      </c>
      <c r="AA311" s="4">
        <f>=ROUNDDOWN(25.6,0)</f>
      </c>
      <c r="AB311" s="5">
        <v>5</v>
      </c>
      <c r="AC311" s="2" t="s">
        <v>132</v>
      </c>
      <c r="AD311" s="4"/>
      <c r="AE311" s="4"/>
      <c r="AF311" s="6">
        <v>65</v>
      </c>
      <c r="AG311" s="6"/>
      <c r="AH311" s="7">
        <v>0.5096</v>
      </c>
      <c r="AI311" s="4"/>
      <c r="AJ311" s="4">
        <f>=ROUNDDOWN({0},0)</f>
      </c>
      <c r="AK311" s="5"/>
      <c r="AL311" s="2" t="s">
        <v>132</v>
      </c>
      <c r="AM311" s="4"/>
      <c r="AN311" s="4"/>
      <c r="AO311" s="7"/>
      <c r="AP311" s="4">
        <v>191</v>
      </c>
      <c r="AQ311" s="8">
        <v>15662.34</v>
      </c>
      <c r="AR311" s="4">
        <v>134</v>
      </c>
      <c r="AS311" s="8">
        <v>12713.4</v>
      </c>
      <c r="AT311" s="7">
        <v>0.4254</v>
      </c>
      <c r="AU311" s="7">
        <v>0.232</v>
      </c>
      <c r="AV311" s="4">
        <v>191</v>
      </c>
      <c r="AW311" s="8">
        <v>15662.34</v>
      </c>
      <c r="AX311" s="4">
        <v>134</v>
      </c>
      <c r="AY311" s="8">
        <v>12713.4</v>
      </c>
      <c r="AZ311" s="7">
        <v>0.4254</v>
      </c>
      <c r="BA311" s="7">
        <v>0.232</v>
      </c>
      <c r="BB311" s="7">
        <v>1</v>
      </c>
      <c r="BC311" s="4">
        <v>191</v>
      </c>
      <c r="BD311" s="8">
        <v>15662.34</v>
      </c>
      <c r="BE311" s="4">
        <v>134</v>
      </c>
      <c r="BF311" s="8">
        <v>12713.4</v>
      </c>
      <c r="BG311" s="7">
        <v>0.4254</v>
      </c>
      <c r="BH311" s="7">
        <v>0.232</v>
      </c>
      <c r="BI311" s="7">
        <v>1</v>
      </c>
      <c r="BJ311" s="4">
        <v>191</v>
      </c>
      <c r="BK311" s="8">
        <v>15662.34</v>
      </c>
      <c r="BL311" s="2" t="s">
        <v>3513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511</v>
      </c>
      <c r="BV311" s="2" t="s">
        <v>166</v>
      </c>
      <c r="BW311" s="2" t="s">
        <v>3514</v>
      </c>
      <c r="BX311" s="2" t="s">
        <v>3515</v>
      </c>
      <c r="BY311" s="2" t="s">
        <v>142</v>
      </c>
      <c r="BZ311" s="2" t="s">
        <v>132</v>
      </c>
      <c r="CA311" s="4">
        <v>13</v>
      </c>
      <c r="CB311" s="8">
        <v>900.23</v>
      </c>
      <c r="CC311" s="4">
        <v>14</v>
      </c>
      <c r="CD311" s="8">
        <v>1160.9</v>
      </c>
      <c r="CE311" s="7">
        <v>-0.0714</v>
      </c>
      <c r="CF311" s="7">
        <v>-0.2245</v>
      </c>
      <c r="CG311" s="2" t="s">
        <v>140</v>
      </c>
      <c r="CH311" s="2" t="s">
        <v>129</v>
      </c>
      <c r="CI311" s="2" t="s">
        <v>931</v>
      </c>
      <c r="CJ311" s="2" t="s">
        <v>3372</v>
      </c>
      <c r="CK311" s="2" t="s">
        <v>142</v>
      </c>
      <c r="CL311" s="2" t="s">
        <v>132</v>
      </c>
      <c r="CM311" s="4">
        <v>37</v>
      </c>
      <c r="CN311" s="8">
        <v>2873.29</v>
      </c>
      <c r="CO311" s="4">
        <v>37</v>
      </c>
      <c r="CP311" s="8">
        <v>3501.63</v>
      </c>
      <c r="CQ311" s="7"/>
      <c r="CR311" s="7">
        <v>-0.1794</v>
      </c>
      <c r="CS311" s="2" t="s">
        <v>140</v>
      </c>
      <c r="CT311" s="2" t="s">
        <v>129</v>
      </c>
      <c r="CU311" s="2" t="s">
        <v>931</v>
      </c>
      <c r="CV311" s="2" t="s">
        <v>3516</v>
      </c>
      <c r="CW311" s="2" t="s">
        <v>142</v>
      </c>
      <c r="CX311" s="2" t="s">
        <v>132</v>
      </c>
      <c r="CY311" s="4">
        <v>98</v>
      </c>
      <c r="CZ311" s="8">
        <v>7865.46</v>
      </c>
      <c r="DA311" s="4">
        <v>19</v>
      </c>
      <c r="DB311" s="8">
        <v>1576.43</v>
      </c>
      <c r="DC311" s="7">
        <v>4.1579</v>
      </c>
      <c r="DD311" s="7">
        <v>3.9894</v>
      </c>
      <c r="DE311" s="2" t="s">
        <v>140</v>
      </c>
      <c r="DF311" s="2" t="s">
        <v>166</v>
      </c>
      <c r="DG311" s="2" t="s">
        <v>584</v>
      </c>
      <c r="DH311" s="2" t="s">
        <v>1301</v>
      </c>
      <c r="DI311" s="2" t="s">
        <v>142</v>
      </c>
      <c r="DJ311" s="2" t="s">
        <v>132</v>
      </c>
      <c r="DK311" s="4">
        <v>7</v>
      </c>
      <c r="DL311" s="8">
        <v>609.25</v>
      </c>
      <c r="DM311" s="4">
        <v>1</v>
      </c>
      <c r="DN311" s="8">
        <v>98</v>
      </c>
      <c r="DO311" s="7">
        <v>6</v>
      </c>
      <c r="DP311" s="7">
        <v>5.2168</v>
      </c>
      <c r="DQ311" s="2" t="s">
        <v>140</v>
      </c>
      <c r="DR311" s="2" t="s">
        <v>129</v>
      </c>
      <c r="DS311" s="2" t="s">
        <v>931</v>
      </c>
      <c r="DT311" s="2" t="s">
        <v>1922</v>
      </c>
      <c r="DU311" s="2" t="s">
        <v>142</v>
      </c>
      <c r="DV311" s="2" t="s">
        <v>132</v>
      </c>
      <c r="DW311" s="4">
        <v>20</v>
      </c>
      <c r="DX311" s="8">
        <v>1900.8</v>
      </c>
      <c r="DY311" s="4">
        <v>42</v>
      </c>
      <c r="DZ311" s="8">
        <v>4319</v>
      </c>
      <c r="EA311" s="7">
        <v>-0.5238</v>
      </c>
      <c r="EB311" s="7">
        <v>-0.5599</v>
      </c>
      <c r="EC311" s="2" t="s">
        <v>140</v>
      </c>
      <c r="ED311" s="2" t="s">
        <v>129</v>
      </c>
      <c r="EE311" s="2" t="s">
        <v>929</v>
      </c>
      <c r="EF311" s="2" t="s">
        <v>3517</v>
      </c>
      <c r="EG311" s="2" t="s">
        <v>142</v>
      </c>
      <c r="EH311" s="2" t="s">
        <v>132</v>
      </c>
      <c r="EI311" s="4">
        <v>3</v>
      </c>
      <c r="EJ311" s="8">
        <v>324</v>
      </c>
      <c r="EK311" s="4">
        <v>4</v>
      </c>
      <c r="EL311" s="8">
        <v>432</v>
      </c>
      <c r="EM311" s="7">
        <v>-0.25</v>
      </c>
      <c r="EN311" s="7">
        <v>-0.25</v>
      </c>
      <c r="EO311" s="2" t="s">
        <v>140</v>
      </c>
      <c r="EP311" s="2" t="s">
        <v>129</v>
      </c>
      <c r="EQ311" s="2" t="s">
        <v>1159</v>
      </c>
      <c r="ER311" s="2" t="s">
        <v>2522</v>
      </c>
      <c r="ES311" s="2" t="s">
        <v>142</v>
      </c>
      <c r="ET311" s="2" t="s">
        <v>132</v>
      </c>
      <c r="EU311" s="4"/>
      <c r="EV311" s="8"/>
      <c r="EW311" s="4"/>
      <c r="EX311" s="8"/>
      <c r="EY311" s="7"/>
      <c r="EZ311" s="7"/>
      <c r="FA311" s="2" t="s">
        <v>140</v>
      </c>
      <c r="FB311" s="2" t="s">
        <v>166</v>
      </c>
      <c r="FC311" s="2" t="s">
        <v>2265</v>
      </c>
      <c r="FD311" s="2" t="s">
        <v>3518</v>
      </c>
      <c r="FE311" s="2" t="s">
        <v>142</v>
      </c>
      <c r="FF311" s="2" t="s">
        <v>132</v>
      </c>
      <c r="FG311" s="4"/>
      <c r="FH311" s="8"/>
      <c r="FI311" s="4"/>
      <c r="FJ311" s="8"/>
      <c r="FK311" s="7"/>
      <c r="FL311" s="7"/>
      <c r="FM311" s="2" t="s">
        <v>140</v>
      </c>
      <c r="FN311" s="2" t="s">
        <v>129</v>
      </c>
      <c r="FO311" s="2" t="s">
        <v>292</v>
      </c>
      <c r="FP311" s="2" t="s">
        <v>1179</v>
      </c>
      <c r="FQ311" s="2" t="s">
        <v>142</v>
      </c>
      <c r="FR311" s="2" t="s">
        <v>132</v>
      </c>
      <c r="FS311" s="4">
        <v>7</v>
      </c>
      <c r="FT311" s="8">
        <v>608.22</v>
      </c>
      <c r="FU311" s="4">
        <v>9</v>
      </c>
      <c r="FV311" s="8">
        <v>878.07</v>
      </c>
      <c r="FW311" s="7">
        <v>-0.2222</v>
      </c>
      <c r="FX311" s="7">
        <v>-0.3073</v>
      </c>
      <c r="FY311" s="2" t="s">
        <v>140</v>
      </c>
      <c r="FZ311" s="2" t="s">
        <v>129</v>
      </c>
      <c r="GA311" s="2" t="s">
        <v>790</v>
      </c>
      <c r="GB311" s="2" t="s">
        <v>260</v>
      </c>
      <c r="GC311" s="2" t="s">
        <v>142</v>
      </c>
      <c r="GD311" s="2" t="s">
        <v>132</v>
      </c>
      <c r="GE311" s="4"/>
      <c r="GF311" s="8"/>
      <c r="GG311" s="4"/>
      <c r="GH311" s="8"/>
      <c r="GI311" s="7"/>
      <c r="GJ311" s="7"/>
      <c r="GK311" s="2" t="s">
        <v>140</v>
      </c>
      <c r="GL311" s="2" t="s">
        <v>129</v>
      </c>
      <c r="GM311" s="2" t="s">
        <v>1423</v>
      </c>
      <c r="GN311" s="2" t="s">
        <v>1986</v>
      </c>
      <c r="GO311" s="2" t="s">
        <v>142</v>
      </c>
      <c r="GP311" s="2" t="s">
        <v>132</v>
      </c>
      <c r="GQ311" s="4"/>
      <c r="GR311" s="8"/>
      <c r="GS311" s="4">
        <v>2</v>
      </c>
      <c r="GT311" s="8">
        <v>182.7</v>
      </c>
      <c r="GU311" s="7">
        <v>-1</v>
      </c>
      <c r="GV311" s="7">
        <v>-1</v>
      </c>
      <c r="GW311" s="2" t="s">
        <v>140</v>
      </c>
      <c r="GX311" s="2" t="s">
        <v>129</v>
      </c>
      <c r="GY311" s="2" t="s">
        <v>334</v>
      </c>
      <c r="GZ311" s="2" t="s">
        <v>373</v>
      </c>
      <c r="HA311" s="2" t="s">
        <v>142</v>
      </c>
      <c r="HB311" s="2" t="s">
        <v>132</v>
      </c>
      <c r="HC311" s="4"/>
      <c r="HD311" s="8"/>
      <c r="HE311" s="4"/>
      <c r="HF311" s="8"/>
      <c r="HG311" s="7"/>
      <c r="HH311" s="7"/>
      <c r="HI311" s="2" t="s">
        <v>140</v>
      </c>
      <c r="HJ311" s="2" t="s">
        <v>129</v>
      </c>
      <c r="HK311" s="2" t="s">
        <v>944</v>
      </c>
      <c r="HL311" s="2" t="s">
        <v>1026</v>
      </c>
      <c r="HM311" s="2" t="s">
        <v>142</v>
      </c>
      <c r="HN311" s="2" t="s">
        <v>132</v>
      </c>
      <c r="HO311" s="4"/>
      <c r="HP311" s="8"/>
      <c r="HQ311" s="4"/>
      <c r="HR311" s="8"/>
      <c r="HS311" s="7"/>
      <c r="HT311" s="7"/>
      <c r="HU311" s="2" t="s">
        <v>140</v>
      </c>
      <c r="HV311" s="2" t="s">
        <v>166</v>
      </c>
      <c r="HW311" s="2" t="s">
        <v>1654</v>
      </c>
      <c r="HX311" s="2" t="s">
        <v>132</v>
      </c>
      <c r="HY311" s="2" t="s">
        <v>142</v>
      </c>
      <c r="HZ311" s="2" t="s">
        <v>132</v>
      </c>
      <c r="IA311" s="4">
        <v>5</v>
      </c>
      <c r="IB311" s="8">
        <v>411.1</v>
      </c>
      <c r="IC311" s="4">
        <v>1</v>
      </c>
      <c r="ID311" s="8">
        <v>91.35</v>
      </c>
      <c r="IE311" s="7">
        <v>4</v>
      </c>
      <c r="IF311" s="7">
        <v>3.5003</v>
      </c>
      <c r="IG311" s="2" t="s">
        <v>140</v>
      </c>
      <c r="IH311" s="2" t="s">
        <v>166</v>
      </c>
      <c r="II311" s="2" t="s">
        <v>1934</v>
      </c>
      <c r="IJ311" s="2" t="s">
        <v>809</v>
      </c>
      <c r="IK311" s="2" t="s">
        <v>142</v>
      </c>
      <c r="IL311" s="2" t="s">
        <v>132</v>
      </c>
      <c r="IM311" s="4"/>
      <c r="IN311" s="8"/>
      <c r="IO311" s="4"/>
      <c r="IP311" s="8"/>
      <c r="IQ311" s="7"/>
      <c r="IR311" s="7"/>
      <c r="IS311" s="2" t="s">
        <v>140</v>
      </c>
      <c r="IT311" s="2" t="s">
        <v>129</v>
      </c>
      <c r="IU311" s="2" t="s">
        <v>3068</v>
      </c>
      <c r="IV311" s="2" t="s">
        <v>3519</v>
      </c>
      <c r="IW311" s="2" t="s">
        <v>142</v>
      </c>
      <c r="IX311" s="2" t="s">
        <v>132</v>
      </c>
      <c r="IY311" s="4"/>
      <c r="IZ311" s="8"/>
      <c r="JA311" s="4"/>
      <c r="JB311" s="8"/>
      <c r="JC311" s="7"/>
      <c r="JD311" s="7"/>
      <c r="JE311" s="2" t="s">
        <v>159</v>
      </c>
      <c r="JF311" s="2" t="s">
        <v>129</v>
      </c>
      <c r="JG311" s="2" t="s">
        <v>132</v>
      </c>
      <c r="JH311" s="2" t="s">
        <v>132</v>
      </c>
      <c r="JI311" s="2" t="s">
        <v>142</v>
      </c>
      <c r="JJ311" s="2" t="s">
        <v>132</v>
      </c>
      <c r="JK311" s="4"/>
      <c r="JL311" s="8"/>
      <c r="JM311" s="4">
        <v>2</v>
      </c>
      <c r="JN311" s="8">
        <v>197.32</v>
      </c>
      <c r="JO311" s="7">
        <v>-1</v>
      </c>
      <c r="JP311" s="7">
        <v>-1</v>
      </c>
      <c r="JQ311" s="2" t="s">
        <v>171</v>
      </c>
      <c r="JR311" s="2" t="s">
        <v>129</v>
      </c>
      <c r="JS311" s="2" t="s">
        <v>1266</v>
      </c>
      <c r="JT311" s="2" t="s">
        <v>461</v>
      </c>
      <c r="JU311" s="2" t="s">
        <v>142</v>
      </c>
      <c r="JV311" s="2" t="s">
        <v>132</v>
      </c>
      <c r="JW311" s="4">
        <v>1</v>
      </c>
      <c r="JX311" s="8">
        <v>169.99</v>
      </c>
      <c r="JY311" s="4"/>
      <c r="JZ311" s="8"/>
      <c r="KA311" s="7"/>
      <c r="KB311" s="7"/>
      <c r="KC311" s="2" t="s">
        <v>140</v>
      </c>
      <c r="KD311" s="2" t="s">
        <v>129</v>
      </c>
      <c r="KE311" s="2" t="s">
        <v>931</v>
      </c>
      <c r="KF311" s="2" t="s">
        <v>3520</v>
      </c>
      <c r="KG311" s="2" t="s">
        <v>142</v>
      </c>
      <c r="KH311" s="2" t="s">
        <v>132</v>
      </c>
      <c r="KI311" s="4"/>
      <c r="KJ311" s="8"/>
      <c r="KK311" s="4"/>
      <c r="KL311" s="8"/>
      <c r="KM311" s="7"/>
      <c r="KN311" s="7"/>
      <c r="KO311" s="2" t="s">
        <v>140</v>
      </c>
      <c r="KP311" s="2" t="s">
        <v>166</v>
      </c>
      <c r="KQ311" s="2" t="s">
        <v>575</v>
      </c>
      <c r="KR311" s="2" t="s">
        <v>132</v>
      </c>
      <c r="KS311" s="2" t="s">
        <v>142</v>
      </c>
      <c r="KT311" s="2" t="s">
        <v>132</v>
      </c>
      <c r="KU311" s="4"/>
      <c r="KV311" s="8"/>
      <c r="KW311" s="4">
        <v>3</v>
      </c>
      <c r="KX311" s="8">
        <v>276</v>
      </c>
      <c r="KY311" s="7">
        <v>-1</v>
      </c>
      <c r="KZ311" s="7">
        <v>-1</v>
      </c>
      <c r="LA311" s="2" t="s">
        <v>140</v>
      </c>
      <c r="LB311" s="2" t="s">
        <v>177</v>
      </c>
      <c r="LC311" s="2" t="s">
        <v>954</v>
      </c>
      <c r="LD311" s="2" t="s">
        <v>1978</v>
      </c>
      <c r="LE311" s="2" t="s">
        <v>142</v>
      </c>
      <c r="LF311" s="2" t="s">
        <v>132</v>
      </c>
      <c r="LG311" s="4"/>
      <c r="LH311" s="8"/>
      <c r="LI311" s="4"/>
      <c r="LJ311" s="8"/>
      <c r="LK311" s="7"/>
      <c r="LL311" s="7"/>
      <c r="LM311" s="2" t="s">
        <v>178</v>
      </c>
      <c r="LN311" s="2" t="s">
        <v>129</v>
      </c>
      <c r="LO311" s="2" t="s">
        <v>132</v>
      </c>
      <c r="LP311" s="2" t="s">
        <v>132</v>
      </c>
      <c r="LQ311" s="2" t="s">
        <v>142</v>
      </c>
      <c r="LR311" s="2" t="s">
        <v>132</v>
      </c>
      <c r="LS311" s="4"/>
      <c r="LT311" s="8"/>
      <c r="LU311" s="4"/>
      <c r="LV311" s="8"/>
      <c r="LW311" s="7"/>
      <c r="LX311" s="7"/>
      <c r="LY311" s="2" t="s">
        <v>132</v>
      </c>
      <c r="LZ311" s="2" t="s">
        <v>132</v>
      </c>
      <c r="MA311" s="2" t="s">
        <v>132</v>
      </c>
      <c r="MB311" s="2" t="s">
        <v>132</v>
      </c>
      <c r="MC311" s="2" t="s">
        <v>132</v>
      </c>
      <c r="MD311" s="2" t="s">
        <v>132</v>
      </c>
      <c r="ME311" s="4"/>
      <c r="MF311" s="8"/>
      <c r="MG311" s="4"/>
      <c r="MH311" s="8"/>
      <c r="MI311" s="7"/>
      <c r="MJ311" s="7"/>
      <c r="MK311" s="2" t="s">
        <v>159</v>
      </c>
      <c r="ML311" s="2" t="s">
        <v>129</v>
      </c>
      <c r="MM311" s="2" t="s">
        <v>132</v>
      </c>
      <c r="MN311" s="2" t="s">
        <v>132</v>
      </c>
      <c r="MO311" s="2" t="s">
        <v>142</v>
      </c>
      <c r="MP311" s="2" t="s">
        <v>132</v>
      </c>
      <c r="MQ311" s="4"/>
      <c r="MR311" s="8"/>
      <c r="MS311" s="4"/>
      <c r="MT311" s="8"/>
      <c r="MU311" s="7"/>
      <c r="MV311" s="7"/>
      <c r="MW311" s="2" t="s">
        <v>140</v>
      </c>
      <c r="MX311" s="2" t="s">
        <v>129</v>
      </c>
      <c r="MY311" s="2" t="s">
        <v>179</v>
      </c>
      <c r="MZ311" s="2" t="s">
        <v>132</v>
      </c>
      <c r="NA311" s="2" t="s">
        <v>142</v>
      </c>
      <c r="NB311" s="2" t="s">
        <v>132</v>
      </c>
      <c r="NC311" s="4"/>
      <c r="ND311" s="8"/>
      <c r="NE311" s="4"/>
      <c r="NF311" s="8"/>
      <c r="NG311" s="7"/>
      <c r="NH311" s="7"/>
      <c r="NI311" s="2" t="s">
        <v>132</v>
      </c>
      <c r="NJ311" s="2" t="s">
        <v>132</v>
      </c>
      <c r="NK311" s="2" t="s">
        <v>132</v>
      </c>
      <c r="NL311" s="2" t="s">
        <v>132</v>
      </c>
      <c r="NM311" s="2" t="s">
        <v>132</v>
      </c>
      <c r="NN311" s="2" t="s">
        <v>132</v>
      </c>
      <c r="NO311" s="4"/>
      <c r="NP311" s="8"/>
      <c r="NQ311" s="4"/>
      <c r="NR311" s="8"/>
      <c r="NS311" s="7"/>
      <c r="NT311" s="7"/>
      <c r="NU311" s="2" t="s">
        <v>178</v>
      </c>
      <c r="NV311" s="2" t="s">
        <v>129</v>
      </c>
      <c r="NW311" s="2" t="s">
        <v>132</v>
      </c>
      <c r="NX311" s="2" t="s">
        <v>132</v>
      </c>
      <c r="NY311" s="2" t="s">
        <v>142</v>
      </c>
      <c r="NZ311" s="2" t="s">
        <v>132</v>
      </c>
      <c r="OA311" s="4"/>
      <c r="OB311" s="8"/>
      <c r="OC311" s="4"/>
      <c r="OD311" s="8"/>
      <c r="OE311" s="7"/>
      <c r="OF311" s="7"/>
      <c r="OG311" s="2" t="s">
        <v>178</v>
      </c>
      <c r="OH311" s="2" t="s">
        <v>129</v>
      </c>
      <c r="OI311" s="2" t="s">
        <v>132</v>
      </c>
      <c r="OJ311" s="2" t="s">
        <v>132</v>
      </c>
      <c r="OK311" s="2" t="s">
        <v>142</v>
      </c>
      <c r="OL311" s="2" t="s">
        <v>132</v>
      </c>
      <c r="OM311" s="4"/>
      <c r="ON311" s="8"/>
      <c r="OO311" s="4"/>
      <c r="OP311" s="8"/>
      <c r="OQ311" s="7"/>
      <c r="OR311" s="7"/>
      <c r="OS311" s="2" t="s">
        <v>132</v>
      </c>
      <c r="OT311" s="2" t="s">
        <v>132</v>
      </c>
      <c r="OU311" s="2" t="s">
        <v>132</v>
      </c>
      <c r="OV311" s="2" t="s">
        <v>132</v>
      </c>
      <c r="OW311" s="2" t="s">
        <v>132</v>
      </c>
      <c r="OX311" s="2" t="s">
        <v>132</v>
      </c>
      <c r="OY311" s="4"/>
      <c r="OZ311" s="8"/>
      <c r="PA311" s="4"/>
      <c r="PB311" s="8"/>
      <c r="PC311" s="7"/>
      <c r="PD311" s="7"/>
      <c r="PE311" s="2" t="s">
        <v>178</v>
      </c>
      <c r="PF311" s="2" t="s">
        <v>129</v>
      </c>
      <c r="PG311" s="2" t="s">
        <v>132</v>
      </c>
      <c r="PH311" s="2" t="s">
        <v>132</v>
      </c>
      <c r="PI311" s="2" t="s">
        <v>142</v>
      </c>
      <c r="PJ311" s="2" t="s">
        <v>132</v>
      </c>
      <c r="PK311" s="4"/>
      <c r="PL311" s="8"/>
      <c r="PM311" s="4"/>
      <c r="PN311" s="8"/>
      <c r="PO311" s="7"/>
      <c r="PP311" s="7"/>
      <c r="PQ311" s="2" t="s">
        <v>178</v>
      </c>
      <c r="PR311" s="2" t="s">
        <v>166</v>
      </c>
      <c r="PS311" s="2" t="s">
        <v>132</v>
      </c>
      <c r="PT311" s="2" t="s">
        <v>132</v>
      </c>
      <c r="PU311" s="2" t="s">
        <v>142</v>
      </c>
      <c r="PV311" s="2" t="s">
        <v>132</v>
      </c>
      <c r="PW311" s="4"/>
      <c r="PX311" s="8"/>
      <c r="PY311" s="4"/>
      <c r="PZ311" s="8"/>
      <c r="QA311" s="7"/>
      <c r="QB311" s="7"/>
      <c r="QC311" s="2" t="s">
        <v>182</v>
      </c>
      <c r="QD311" s="2" t="s">
        <v>129</v>
      </c>
      <c r="QE311" s="2" t="s">
        <v>132</v>
      </c>
      <c r="QF311" s="2" t="s">
        <v>132</v>
      </c>
      <c r="QG311" s="2" t="s">
        <v>142</v>
      </c>
      <c r="QH311" s="2" t="s">
        <v>132</v>
      </c>
      <c r="QI311" s="4"/>
      <c r="QJ311" s="8"/>
      <c r="QK311" s="4"/>
      <c r="QL311" s="8"/>
      <c r="QM311" s="7"/>
      <c r="QN311" s="7"/>
      <c r="QO311" s="2" t="s">
        <v>132</v>
      </c>
      <c r="QP311" s="2" t="s">
        <v>132</v>
      </c>
      <c r="QQ311" s="2" t="s">
        <v>132</v>
      </c>
      <c r="QR311" s="2" t="s">
        <v>132</v>
      </c>
      <c r="QS311" s="2" t="s">
        <v>132</v>
      </c>
      <c r="QT311" s="2" t="s">
        <v>132</v>
      </c>
      <c r="QU311" s="4"/>
      <c r="QV311" s="8"/>
      <c r="QW311" s="4"/>
      <c r="QX311" s="8"/>
      <c r="QY311" s="7"/>
      <c r="QZ311" s="7"/>
      <c r="RA311" s="2" t="s">
        <v>159</v>
      </c>
      <c r="RB311" s="2" t="s">
        <v>166</v>
      </c>
      <c r="RC311" s="2" t="s">
        <v>132</v>
      </c>
      <c r="RD311" s="2" t="s">
        <v>132</v>
      </c>
      <c r="RE311" s="2" t="s">
        <v>142</v>
      </c>
      <c r="RF311" s="2" t="s">
        <v>132</v>
      </c>
      <c r="RG311" s="4"/>
      <c r="RH311" s="8"/>
      <c r="RI311" s="4"/>
      <c r="RJ311" s="8"/>
      <c r="RK311" s="7"/>
      <c r="RL311" s="7"/>
      <c r="RM311" s="2" t="s">
        <v>181</v>
      </c>
      <c r="RN311" s="2" t="s">
        <v>129</v>
      </c>
      <c r="RO311" s="2" t="s">
        <v>132</v>
      </c>
      <c r="RP311" s="2" t="s">
        <v>132</v>
      </c>
      <c r="RQ311" s="2" t="s">
        <v>142</v>
      </c>
      <c r="RR311" s="2" t="s">
        <v>183</v>
      </c>
    </row>
    <row r="312">
      <c r="A312" s="2" t="s">
        <v>3521</v>
      </c>
      <c r="B312" s="2" t="s">
        <v>121</v>
      </c>
      <c r="C312" s="2" t="s">
        <v>3339</v>
      </c>
      <c r="D312" s="2" t="s">
        <v>123</v>
      </c>
      <c r="E312" s="2" t="s">
        <v>124</v>
      </c>
      <c r="F312" s="2" t="s">
        <v>3522</v>
      </c>
      <c r="G312" s="2" t="s">
        <v>3522</v>
      </c>
      <c r="H312" s="2" t="s">
        <v>3522</v>
      </c>
      <c r="I312" s="2" t="s">
        <v>3523</v>
      </c>
      <c r="J312" s="2" t="s">
        <v>127</v>
      </c>
      <c r="K312" s="2" t="s">
        <v>394</v>
      </c>
      <c r="L312" s="3">
        <v>37.19</v>
      </c>
      <c r="M312" s="3">
        <v>39.05</v>
      </c>
      <c r="N312" s="3">
        <v>78.19</v>
      </c>
      <c r="O312" s="2" t="s">
        <v>129</v>
      </c>
      <c r="P312" s="2" t="s">
        <v>640</v>
      </c>
      <c r="Q312" s="2" t="s">
        <v>131</v>
      </c>
      <c r="R312" s="2" t="s">
        <v>132</v>
      </c>
      <c r="S312" s="2" t="s">
        <v>3524</v>
      </c>
      <c r="T312" s="2" t="s">
        <v>132</v>
      </c>
      <c r="U312" s="2" t="s">
        <v>468</v>
      </c>
      <c r="V312" s="2" t="s">
        <v>2667</v>
      </c>
      <c r="W312" s="2" t="s">
        <v>3343</v>
      </c>
      <c r="X312" s="2" t="s">
        <v>132</v>
      </c>
      <c r="Y312" s="2" t="s">
        <v>316</v>
      </c>
      <c r="Z312" s="4">
        <v>93</v>
      </c>
      <c r="AA312" s="4">
        <f>=ROUNDDOWN(31,0)</f>
      </c>
      <c r="AB312" s="5">
        <v>3</v>
      </c>
      <c r="AC312" s="2" t="s">
        <v>132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132</v>
      </c>
      <c r="AM312" s="4"/>
      <c r="AN312" s="4"/>
      <c r="AO312" s="7"/>
      <c r="AP312" s="4">
        <v>189</v>
      </c>
      <c r="AQ312" s="8">
        <v>9267.28</v>
      </c>
      <c r="AR312" s="4">
        <v>384</v>
      </c>
      <c r="AS312" s="8">
        <v>20558.19</v>
      </c>
      <c r="AT312" s="7">
        <v>-0.5078</v>
      </c>
      <c r="AU312" s="7">
        <v>-0.5492</v>
      </c>
      <c r="AV312" s="4">
        <v>189</v>
      </c>
      <c r="AW312" s="8">
        <v>9267.28</v>
      </c>
      <c r="AX312" s="4">
        <v>384</v>
      </c>
      <c r="AY312" s="8">
        <v>20558.19</v>
      </c>
      <c r="AZ312" s="7">
        <v>-0.5078</v>
      </c>
      <c r="BA312" s="7">
        <v>-0.5492</v>
      </c>
      <c r="BB312" s="7">
        <v>1</v>
      </c>
      <c r="BC312" s="4">
        <v>189</v>
      </c>
      <c r="BD312" s="8">
        <v>9267.28</v>
      </c>
      <c r="BE312" s="4">
        <v>384</v>
      </c>
      <c r="BF312" s="8">
        <v>20558.19</v>
      </c>
      <c r="BG312" s="7">
        <v>-0.5078</v>
      </c>
      <c r="BH312" s="7">
        <v>-0.5492</v>
      </c>
      <c r="BI312" s="7">
        <v>1</v>
      </c>
      <c r="BJ312" s="4">
        <v>189</v>
      </c>
      <c r="BK312" s="8">
        <v>9267.28</v>
      </c>
      <c r="BL312" s="2" t="s">
        <v>3525</v>
      </c>
      <c r="BM312" s="7">
        <v>1</v>
      </c>
      <c r="BN312" s="7">
        <v>1</v>
      </c>
      <c r="BO312" s="4"/>
      <c r="BP312" s="8"/>
      <c r="BQ312" s="4">
        <v>1</v>
      </c>
      <c r="BR312" s="8">
        <v>42.24</v>
      </c>
      <c r="BS312" s="7">
        <v>-1</v>
      </c>
      <c r="BT312" s="7">
        <v>-1</v>
      </c>
      <c r="BU312" s="2" t="s">
        <v>558</v>
      </c>
      <c r="BV312" s="2" t="s">
        <v>166</v>
      </c>
      <c r="BW312" s="2" t="s">
        <v>132</v>
      </c>
      <c r="BX312" s="2" t="s">
        <v>2774</v>
      </c>
      <c r="BY312" s="2" t="s">
        <v>142</v>
      </c>
      <c r="BZ312" s="2" t="s">
        <v>132</v>
      </c>
      <c r="CA312" s="4">
        <v>9</v>
      </c>
      <c r="CB312" s="8">
        <v>371.76</v>
      </c>
      <c r="CC312" s="4">
        <v>10</v>
      </c>
      <c r="CD312" s="8">
        <v>461.01</v>
      </c>
      <c r="CE312" s="7">
        <v>-0.1</v>
      </c>
      <c r="CF312" s="7">
        <v>-0.1936</v>
      </c>
      <c r="CG312" s="2" t="s">
        <v>140</v>
      </c>
      <c r="CH312" s="2" t="s">
        <v>129</v>
      </c>
      <c r="CI312" s="2" t="s">
        <v>319</v>
      </c>
      <c r="CJ312" s="2" t="s">
        <v>1419</v>
      </c>
      <c r="CK312" s="2" t="s">
        <v>142</v>
      </c>
      <c r="CL312" s="2" t="s">
        <v>132</v>
      </c>
      <c r="CM312" s="4">
        <v>38</v>
      </c>
      <c r="CN312" s="8">
        <v>1937.66</v>
      </c>
      <c r="CO312" s="4">
        <v>58</v>
      </c>
      <c r="CP312" s="8">
        <v>3378.26</v>
      </c>
      <c r="CQ312" s="7">
        <v>-0.3448</v>
      </c>
      <c r="CR312" s="7">
        <v>-0.4264</v>
      </c>
      <c r="CS312" s="2" t="s">
        <v>140</v>
      </c>
      <c r="CT312" s="2" t="s">
        <v>129</v>
      </c>
      <c r="CU312" s="2" t="s">
        <v>2940</v>
      </c>
      <c r="CV312" s="2" t="s">
        <v>322</v>
      </c>
      <c r="CW312" s="2" t="s">
        <v>142</v>
      </c>
      <c r="CX312" s="2" t="s">
        <v>132</v>
      </c>
      <c r="CY312" s="4">
        <v>3</v>
      </c>
      <c r="CZ312" s="8">
        <v>147.23</v>
      </c>
      <c r="DA312" s="4">
        <v>25</v>
      </c>
      <c r="DB312" s="8">
        <v>1269.25</v>
      </c>
      <c r="DC312" s="7">
        <v>-0.88</v>
      </c>
      <c r="DD312" s="7">
        <v>-0.884</v>
      </c>
      <c r="DE312" s="2" t="s">
        <v>140</v>
      </c>
      <c r="DF312" s="2" t="s">
        <v>129</v>
      </c>
      <c r="DG312" s="2" t="s">
        <v>584</v>
      </c>
      <c r="DH312" s="2" t="s">
        <v>3437</v>
      </c>
      <c r="DI312" s="2" t="s">
        <v>142</v>
      </c>
      <c r="DJ312" s="2" t="s">
        <v>132</v>
      </c>
      <c r="DK312" s="4">
        <v>10</v>
      </c>
      <c r="DL312" s="8">
        <v>507.7</v>
      </c>
      <c r="DM312" s="4">
        <v>30</v>
      </c>
      <c r="DN312" s="8">
        <v>1523.1</v>
      </c>
      <c r="DO312" s="7">
        <v>-0.6667</v>
      </c>
      <c r="DP312" s="7">
        <v>-0.6667</v>
      </c>
      <c r="DQ312" s="2" t="s">
        <v>140</v>
      </c>
      <c r="DR312" s="2" t="s">
        <v>129</v>
      </c>
      <c r="DS312" s="2" t="s">
        <v>319</v>
      </c>
      <c r="DT312" s="2" t="s">
        <v>1721</v>
      </c>
      <c r="DU312" s="2" t="s">
        <v>142</v>
      </c>
      <c r="DV312" s="2" t="s">
        <v>132</v>
      </c>
      <c r="DW312" s="4">
        <v>35</v>
      </c>
      <c r="DX312" s="8">
        <v>1891.75</v>
      </c>
      <c r="DY312" s="4">
        <v>89</v>
      </c>
      <c r="DZ312" s="8">
        <v>4810.45</v>
      </c>
      <c r="EA312" s="7">
        <v>-0.6067</v>
      </c>
      <c r="EB312" s="7">
        <v>-0.6067</v>
      </c>
      <c r="EC312" s="2" t="s">
        <v>140</v>
      </c>
      <c r="ED312" s="2" t="s">
        <v>129</v>
      </c>
      <c r="EE312" s="2" t="s">
        <v>3526</v>
      </c>
      <c r="EF312" s="2" t="s">
        <v>1288</v>
      </c>
      <c r="EG312" s="2" t="s">
        <v>142</v>
      </c>
      <c r="EH312" s="2" t="s">
        <v>132</v>
      </c>
      <c r="EI312" s="4">
        <v>15</v>
      </c>
      <c r="EJ312" s="8">
        <v>825</v>
      </c>
      <c r="EK312" s="4">
        <v>76</v>
      </c>
      <c r="EL312" s="8">
        <v>4180</v>
      </c>
      <c r="EM312" s="7">
        <v>-0.8026</v>
      </c>
      <c r="EN312" s="7">
        <v>-0.8026</v>
      </c>
      <c r="EO312" s="2" t="s">
        <v>140</v>
      </c>
      <c r="EP312" s="2" t="s">
        <v>129</v>
      </c>
      <c r="EQ312" s="2" t="s">
        <v>327</v>
      </c>
      <c r="ER312" s="2" t="s">
        <v>515</v>
      </c>
      <c r="ES312" s="2" t="s">
        <v>142</v>
      </c>
      <c r="ET312" s="2" t="s">
        <v>132</v>
      </c>
      <c r="EU312" s="4"/>
      <c r="EV312" s="8"/>
      <c r="EW312" s="4"/>
      <c r="EX312" s="8"/>
      <c r="EY312" s="7"/>
      <c r="EZ312" s="7"/>
      <c r="FA312" s="2" t="s">
        <v>140</v>
      </c>
      <c r="FB312" s="2" t="s">
        <v>166</v>
      </c>
      <c r="FC312" s="2" t="s">
        <v>326</v>
      </c>
      <c r="FD312" s="2" t="s">
        <v>2410</v>
      </c>
      <c r="FE312" s="2" t="s">
        <v>142</v>
      </c>
      <c r="FF312" s="2" t="s">
        <v>132</v>
      </c>
      <c r="FG312" s="4">
        <v>15</v>
      </c>
      <c r="FH312" s="8">
        <v>668.43</v>
      </c>
      <c r="FI312" s="4">
        <v>2</v>
      </c>
      <c r="FJ312" s="8">
        <v>91.88</v>
      </c>
      <c r="FK312" s="7">
        <v>6.5</v>
      </c>
      <c r="FL312" s="7">
        <v>6.275</v>
      </c>
      <c r="FM312" s="2" t="s">
        <v>140</v>
      </c>
      <c r="FN312" s="2" t="s">
        <v>129</v>
      </c>
      <c r="FO312" s="2" t="s">
        <v>329</v>
      </c>
      <c r="FP312" s="2" t="s">
        <v>2486</v>
      </c>
      <c r="FQ312" s="2" t="s">
        <v>142</v>
      </c>
      <c r="FR312" s="2" t="s">
        <v>132</v>
      </c>
      <c r="FS312" s="4">
        <v>5</v>
      </c>
      <c r="FT312" s="8">
        <v>230.69</v>
      </c>
      <c r="FU312" s="4">
        <v>4</v>
      </c>
      <c r="FV312" s="8">
        <v>203.66</v>
      </c>
      <c r="FW312" s="7">
        <v>0.25</v>
      </c>
      <c r="FX312" s="7">
        <v>0.1327</v>
      </c>
      <c r="FY312" s="2" t="s">
        <v>140</v>
      </c>
      <c r="FZ312" s="2" t="s">
        <v>129</v>
      </c>
      <c r="GA312" s="2" t="s">
        <v>827</v>
      </c>
      <c r="GB312" s="2" t="s">
        <v>1042</v>
      </c>
      <c r="GC312" s="2" t="s">
        <v>142</v>
      </c>
      <c r="GD312" s="2" t="s">
        <v>132</v>
      </c>
      <c r="GE312" s="4"/>
      <c r="GF312" s="8"/>
      <c r="GG312" s="4"/>
      <c r="GH312" s="8"/>
      <c r="GI312" s="7"/>
      <c r="GJ312" s="7"/>
      <c r="GK312" s="2" t="s">
        <v>140</v>
      </c>
      <c r="GL312" s="2" t="s">
        <v>129</v>
      </c>
      <c r="GM312" s="2" t="s">
        <v>408</v>
      </c>
      <c r="GN312" s="2" t="s">
        <v>2221</v>
      </c>
      <c r="GO312" s="2" t="s">
        <v>142</v>
      </c>
      <c r="GP312" s="2" t="s">
        <v>132</v>
      </c>
      <c r="GQ312" s="4">
        <v>14</v>
      </c>
      <c r="GR312" s="8">
        <v>608.71</v>
      </c>
      <c r="GS312" s="4">
        <v>8</v>
      </c>
      <c r="GT312" s="8">
        <v>386.8</v>
      </c>
      <c r="GU312" s="7">
        <v>0.75</v>
      </c>
      <c r="GV312" s="7">
        <v>0.5737</v>
      </c>
      <c r="GW312" s="2" t="s">
        <v>140</v>
      </c>
      <c r="GX312" s="2" t="s">
        <v>129</v>
      </c>
      <c r="GY312" s="2" t="s">
        <v>334</v>
      </c>
      <c r="GZ312" s="2" t="s">
        <v>2492</v>
      </c>
      <c r="HA312" s="2" t="s">
        <v>142</v>
      </c>
      <c r="HB312" s="2" t="s">
        <v>132</v>
      </c>
      <c r="HC312" s="4"/>
      <c r="HD312" s="8"/>
      <c r="HE312" s="4">
        <v>1</v>
      </c>
      <c r="HF312" s="8">
        <v>50.77</v>
      </c>
      <c r="HG312" s="7">
        <v>-1</v>
      </c>
      <c r="HH312" s="7">
        <v>-1</v>
      </c>
      <c r="HI312" s="2" t="s">
        <v>140</v>
      </c>
      <c r="HJ312" s="2" t="s">
        <v>129</v>
      </c>
      <c r="HK312" s="2" t="s">
        <v>233</v>
      </c>
      <c r="HL312" s="2" t="s">
        <v>2611</v>
      </c>
      <c r="HM312" s="2" t="s">
        <v>142</v>
      </c>
      <c r="HN312" s="2" t="s">
        <v>132</v>
      </c>
      <c r="HO312" s="4">
        <v>36</v>
      </c>
      <c r="HP312" s="8">
        <v>1666.92</v>
      </c>
      <c r="HQ312" s="4">
        <v>74</v>
      </c>
      <c r="HR312" s="8">
        <v>3861.67</v>
      </c>
      <c r="HS312" s="7">
        <v>-0.5135</v>
      </c>
      <c r="HT312" s="7">
        <v>-0.5683</v>
      </c>
      <c r="HU312" s="2" t="s">
        <v>140</v>
      </c>
      <c r="HV312" s="2" t="s">
        <v>129</v>
      </c>
      <c r="HW312" s="2" t="s">
        <v>1654</v>
      </c>
      <c r="HX312" s="2" t="s">
        <v>1533</v>
      </c>
      <c r="HY312" s="2" t="s">
        <v>142</v>
      </c>
      <c r="HZ312" s="2" t="s">
        <v>132</v>
      </c>
      <c r="IA312" s="4">
        <v>4</v>
      </c>
      <c r="IB312" s="8">
        <v>176.87</v>
      </c>
      <c r="IC312" s="4">
        <v>3</v>
      </c>
      <c r="ID312" s="8">
        <v>145.05</v>
      </c>
      <c r="IE312" s="7">
        <v>0.3333</v>
      </c>
      <c r="IF312" s="7">
        <v>0.2194</v>
      </c>
      <c r="IG312" s="2" t="s">
        <v>140</v>
      </c>
      <c r="IH312" s="2" t="s">
        <v>166</v>
      </c>
      <c r="II312" s="2" t="s">
        <v>3367</v>
      </c>
      <c r="IJ312" s="2" t="s">
        <v>196</v>
      </c>
      <c r="IK312" s="2" t="s">
        <v>142</v>
      </c>
      <c r="IL312" s="2" t="s">
        <v>132</v>
      </c>
      <c r="IM312" s="4">
        <v>4</v>
      </c>
      <c r="IN312" s="8">
        <v>183.56</v>
      </c>
      <c r="IO312" s="4">
        <v>2</v>
      </c>
      <c r="IP312" s="8">
        <v>101.83</v>
      </c>
      <c r="IQ312" s="7">
        <v>1</v>
      </c>
      <c r="IR312" s="7">
        <v>0.8026</v>
      </c>
      <c r="IS312" s="2" t="s">
        <v>140</v>
      </c>
      <c r="IT312" s="2" t="s">
        <v>129</v>
      </c>
      <c r="IU312" s="2" t="s">
        <v>614</v>
      </c>
      <c r="IV312" s="2" t="s">
        <v>894</v>
      </c>
      <c r="IW312" s="2" t="s">
        <v>142</v>
      </c>
      <c r="IX312" s="2" t="s">
        <v>132</v>
      </c>
      <c r="IY312" s="4"/>
      <c r="IZ312" s="8"/>
      <c r="JA312" s="4"/>
      <c r="JB312" s="8"/>
      <c r="JC312" s="7"/>
      <c r="JD312" s="7"/>
      <c r="JE312" s="2" t="s">
        <v>159</v>
      </c>
      <c r="JF312" s="2" t="s">
        <v>129</v>
      </c>
      <c r="JG312" s="2" t="s">
        <v>132</v>
      </c>
      <c r="JH312" s="2" t="s">
        <v>132</v>
      </c>
      <c r="JI312" s="2" t="s">
        <v>142</v>
      </c>
      <c r="JJ312" s="2" t="s">
        <v>132</v>
      </c>
      <c r="JK312" s="4"/>
      <c r="JL312" s="8"/>
      <c r="JM312" s="4"/>
      <c r="JN312" s="8"/>
      <c r="JO312" s="7"/>
      <c r="JP312" s="7"/>
      <c r="JQ312" s="2" t="s">
        <v>171</v>
      </c>
      <c r="JR312" s="2" t="s">
        <v>129</v>
      </c>
      <c r="JS312" s="2" t="s">
        <v>341</v>
      </c>
      <c r="JT312" s="2" t="s">
        <v>1445</v>
      </c>
      <c r="JU312" s="2" t="s">
        <v>142</v>
      </c>
      <c r="JV312" s="2" t="s">
        <v>132</v>
      </c>
      <c r="JW312" s="4"/>
      <c r="JX312" s="8"/>
      <c r="JY312" s="4"/>
      <c r="JZ312" s="8"/>
      <c r="KA312" s="7"/>
      <c r="KB312" s="7"/>
      <c r="KC312" s="2" t="s">
        <v>140</v>
      </c>
      <c r="KD312" s="2" t="s">
        <v>129</v>
      </c>
      <c r="KE312" s="2" t="s">
        <v>2940</v>
      </c>
      <c r="KF312" s="2" t="s">
        <v>418</v>
      </c>
      <c r="KG312" s="2" t="s">
        <v>142</v>
      </c>
      <c r="KH312" s="2" t="s">
        <v>132</v>
      </c>
      <c r="KI312" s="4"/>
      <c r="KJ312" s="8"/>
      <c r="KK312" s="4">
        <v>1</v>
      </c>
      <c r="KL312" s="8">
        <v>52.22</v>
      </c>
      <c r="KM312" s="7">
        <v>-1</v>
      </c>
      <c r="KN312" s="7">
        <v>-1</v>
      </c>
      <c r="KO312" s="2" t="s">
        <v>140</v>
      </c>
      <c r="KP312" s="2" t="s">
        <v>166</v>
      </c>
      <c r="KQ312" s="2" t="s">
        <v>575</v>
      </c>
      <c r="KR312" s="2" t="s">
        <v>760</v>
      </c>
      <c r="KS312" s="2" t="s">
        <v>142</v>
      </c>
      <c r="KT312" s="2" t="s">
        <v>132</v>
      </c>
      <c r="KU312" s="4">
        <v>1</v>
      </c>
      <c r="KV312" s="8">
        <v>51</v>
      </c>
      <c r="KW312" s="4"/>
      <c r="KX312" s="8"/>
      <c r="KY312" s="7"/>
      <c r="KZ312" s="7"/>
      <c r="LA312" s="2" t="s">
        <v>140</v>
      </c>
      <c r="LB312" s="2" t="s">
        <v>177</v>
      </c>
      <c r="LC312" s="2" t="s">
        <v>320</v>
      </c>
      <c r="LD312" s="2" t="s">
        <v>2803</v>
      </c>
      <c r="LE312" s="2" t="s">
        <v>142</v>
      </c>
      <c r="LF312" s="2" t="s">
        <v>132</v>
      </c>
      <c r="LG312" s="4"/>
      <c r="LH312" s="8"/>
      <c r="LI312" s="4"/>
      <c r="LJ312" s="8"/>
      <c r="LK312" s="7"/>
      <c r="LL312" s="7"/>
      <c r="LM312" s="2" t="s">
        <v>178</v>
      </c>
      <c r="LN312" s="2" t="s">
        <v>129</v>
      </c>
      <c r="LO312" s="2" t="s">
        <v>132</v>
      </c>
      <c r="LP312" s="2" t="s">
        <v>132</v>
      </c>
      <c r="LQ312" s="2" t="s">
        <v>142</v>
      </c>
      <c r="LR312" s="2" t="s">
        <v>132</v>
      </c>
      <c r="LS312" s="4"/>
      <c r="LT312" s="8"/>
      <c r="LU312" s="4"/>
      <c r="LV312" s="8"/>
      <c r="LW312" s="7"/>
      <c r="LX312" s="7"/>
      <c r="LY312" s="2" t="s">
        <v>132</v>
      </c>
      <c r="LZ312" s="2" t="s">
        <v>132</v>
      </c>
      <c r="MA312" s="2" t="s">
        <v>132</v>
      </c>
      <c r="MB312" s="2" t="s">
        <v>132</v>
      </c>
      <c r="MC312" s="2" t="s">
        <v>132</v>
      </c>
      <c r="MD312" s="2" t="s">
        <v>132</v>
      </c>
      <c r="ME312" s="4"/>
      <c r="MF312" s="8"/>
      <c r="MG312" s="4"/>
      <c r="MH312" s="8"/>
      <c r="MI312" s="7"/>
      <c r="MJ312" s="7"/>
      <c r="MK312" s="2" t="s">
        <v>159</v>
      </c>
      <c r="ML312" s="2" t="s">
        <v>129</v>
      </c>
      <c r="MM312" s="2" t="s">
        <v>132</v>
      </c>
      <c r="MN312" s="2" t="s">
        <v>132</v>
      </c>
      <c r="MO312" s="2" t="s">
        <v>142</v>
      </c>
      <c r="MP312" s="2" t="s">
        <v>132</v>
      </c>
      <c r="MQ312" s="4"/>
      <c r="MR312" s="8"/>
      <c r="MS312" s="4"/>
      <c r="MT312" s="8"/>
      <c r="MU312" s="7"/>
      <c r="MV312" s="7"/>
      <c r="MW312" s="2" t="s">
        <v>140</v>
      </c>
      <c r="MX312" s="2" t="s">
        <v>129</v>
      </c>
      <c r="MY312" s="2" t="s">
        <v>179</v>
      </c>
      <c r="MZ312" s="2" t="s">
        <v>277</v>
      </c>
      <c r="NA312" s="2" t="s">
        <v>142</v>
      </c>
      <c r="NB312" s="2" t="s">
        <v>132</v>
      </c>
      <c r="NC312" s="4"/>
      <c r="ND312" s="8"/>
      <c r="NE312" s="4"/>
      <c r="NF312" s="8"/>
      <c r="NG312" s="7"/>
      <c r="NH312" s="7"/>
      <c r="NI312" s="2" t="s">
        <v>132</v>
      </c>
      <c r="NJ312" s="2" t="s">
        <v>132</v>
      </c>
      <c r="NK312" s="2" t="s">
        <v>132</v>
      </c>
      <c r="NL312" s="2" t="s">
        <v>132</v>
      </c>
      <c r="NM312" s="2" t="s">
        <v>132</v>
      </c>
      <c r="NN312" s="2" t="s">
        <v>132</v>
      </c>
      <c r="NO312" s="4"/>
      <c r="NP312" s="8"/>
      <c r="NQ312" s="4"/>
      <c r="NR312" s="8"/>
      <c r="NS312" s="7"/>
      <c r="NT312" s="7"/>
      <c r="NU312" s="2" t="s">
        <v>178</v>
      </c>
      <c r="NV312" s="2" t="s">
        <v>129</v>
      </c>
      <c r="NW312" s="2" t="s">
        <v>132</v>
      </c>
      <c r="NX312" s="2" t="s">
        <v>132</v>
      </c>
      <c r="NY312" s="2" t="s">
        <v>142</v>
      </c>
      <c r="NZ312" s="2" t="s">
        <v>132</v>
      </c>
      <c r="OA312" s="4"/>
      <c r="OB312" s="8"/>
      <c r="OC312" s="4"/>
      <c r="OD312" s="8"/>
      <c r="OE312" s="7"/>
      <c r="OF312" s="7"/>
      <c r="OG312" s="2" t="s">
        <v>178</v>
      </c>
      <c r="OH312" s="2" t="s">
        <v>129</v>
      </c>
      <c r="OI312" s="2" t="s">
        <v>132</v>
      </c>
      <c r="OJ312" s="2" t="s">
        <v>132</v>
      </c>
      <c r="OK312" s="2" t="s">
        <v>142</v>
      </c>
      <c r="OL312" s="2" t="s">
        <v>132</v>
      </c>
      <c r="OM312" s="4"/>
      <c r="ON312" s="8"/>
      <c r="OO312" s="4"/>
      <c r="OP312" s="8"/>
      <c r="OQ312" s="7"/>
      <c r="OR312" s="7"/>
      <c r="OS312" s="2" t="s">
        <v>132</v>
      </c>
      <c r="OT312" s="2" t="s">
        <v>132</v>
      </c>
      <c r="OU312" s="2" t="s">
        <v>132</v>
      </c>
      <c r="OV312" s="2" t="s">
        <v>132</v>
      </c>
      <c r="OW312" s="2" t="s">
        <v>132</v>
      </c>
      <c r="OX312" s="2" t="s">
        <v>132</v>
      </c>
      <c r="OY312" s="4"/>
      <c r="OZ312" s="8"/>
      <c r="PA312" s="4"/>
      <c r="PB312" s="8"/>
      <c r="PC312" s="7"/>
      <c r="PD312" s="7"/>
      <c r="PE312" s="2" t="s">
        <v>178</v>
      </c>
      <c r="PF312" s="2" t="s">
        <v>129</v>
      </c>
      <c r="PG312" s="2" t="s">
        <v>132</v>
      </c>
      <c r="PH312" s="2" t="s">
        <v>132</v>
      </c>
      <c r="PI312" s="2" t="s">
        <v>142</v>
      </c>
      <c r="PJ312" s="2" t="s">
        <v>132</v>
      </c>
      <c r="PK312" s="4"/>
      <c r="PL312" s="8"/>
      <c r="PM312" s="4"/>
      <c r="PN312" s="8"/>
      <c r="PO312" s="7"/>
      <c r="PP312" s="7"/>
      <c r="PQ312" s="2" t="s">
        <v>178</v>
      </c>
      <c r="PR312" s="2" t="s">
        <v>166</v>
      </c>
      <c r="PS312" s="2" t="s">
        <v>132</v>
      </c>
      <c r="PT312" s="2" t="s">
        <v>132</v>
      </c>
      <c r="PU312" s="2" t="s">
        <v>142</v>
      </c>
      <c r="PV312" s="2" t="s">
        <v>132</v>
      </c>
      <c r="PW312" s="4"/>
      <c r="PX312" s="8"/>
      <c r="PY312" s="4"/>
      <c r="PZ312" s="8"/>
      <c r="QA312" s="7"/>
      <c r="QB312" s="7"/>
      <c r="QC312" s="2" t="s">
        <v>132</v>
      </c>
      <c r="QD312" s="2" t="s">
        <v>132</v>
      </c>
      <c r="QE312" s="2" t="s">
        <v>132</v>
      </c>
      <c r="QF312" s="2" t="s">
        <v>132</v>
      </c>
      <c r="QG312" s="2" t="s">
        <v>132</v>
      </c>
      <c r="QH312" s="2" t="s">
        <v>132</v>
      </c>
      <c r="QI312" s="4"/>
      <c r="QJ312" s="8"/>
      <c r="QK312" s="4"/>
      <c r="QL312" s="8"/>
      <c r="QM312" s="7"/>
      <c r="QN312" s="7"/>
      <c r="QO312" s="2" t="s">
        <v>132</v>
      </c>
      <c r="QP312" s="2" t="s">
        <v>132</v>
      </c>
      <c r="QQ312" s="2" t="s">
        <v>132</v>
      </c>
      <c r="QR312" s="2" t="s">
        <v>132</v>
      </c>
      <c r="QS312" s="2" t="s">
        <v>132</v>
      </c>
      <c r="QT312" s="2" t="s">
        <v>132</v>
      </c>
      <c r="QU312" s="4"/>
      <c r="QV312" s="8"/>
      <c r="QW312" s="4"/>
      <c r="QX312" s="8"/>
      <c r="QY312" s="7"/>
      <c r="QZ312" s="7"/>
      <c r="RA312" s="2" t="s">
        <v>159</v>
      </c>
      <c r="RB312" s="2" t="s">
        <v>166</v>
      </c>
      <c r="RC312" s="2" t="s">
        <v>132</v>
      </c>
      <c r="RD312" s="2" t="s">
        <v>132</v>
      </c>
      <c r="RE312" s="2" t="s">
        <v>142</v>
      </c>
      <c r="RF312" s="2" t="s">
        <v>132</v>
      </c>
      <c r="RG312" s="4"/>
      <c r="RH312" s="8"/>
      <c r="RI312" s="4"/>
      <c r="RJ312" s="8"/>
      <c r="RK312" s="7"/>
      <c r="RL312" s="7"/>
      <c r="RM312" s="2" t="s">
        <v>178</v>
      </c>
      <c r="RN312" s="2" t="s">
        <v>129</v>
      </c>
      <c r="RO312" s="2" t="s">
        <v>132</v>
      </c>
      <c r="RP312" s="2" t="s">
        <v>132</v>
      </c>
      <c r="RQ312" s="2" t="s">
        <v>142</v>
      </c>
      <c r="RR312" s="2" t="s">
        <v>183</v>
      </c>
    </row>
    <row r="313">
      <c r="A313" s="2" t="s">
        <v>3527</v>
      </c>
      <c r="B313" s="2" t="s">
        <v>121</v>
      </c>
      <c r="C313" s="2" t="s">
        <v>3339</v>
      </c>
      <c r="D313" s="2" t="s">
        <v>123</v>
      </c>
      <c r="E313" s="2" t="s">
        <v>124</v>
      </c>
      <c r="F313" s="2" t="s">
        <v>3528</v>
      </c>
      <c r="G313" s="2" t="s">
        <v>3528</v>
      </c>
      <c r="H313" s="2" t="s">
        <v>3528</v>
      </c>
      <c r="I313" s="2" t="s">
        <v>3529</v>
      </c>
      <c r="J313" s="2" t="s">
        <v>127</v>
      </c>
      <c r="K313" s="2" t="s">
        <v>3045</v>
      </c>
      <c r="L313" s="3">
        <v>35.58</v>
      </c>
      <c r="M313" s="3">
        <v>37.36</v>
      </c>
      <c r="N313" s="3">
        <v>76.49</v>
      </c>
      <c r="O313" s="2" t="s">
        <v>655</v>
      </c>
      <c r="P313" s="2" t="s">
        <v>422</v>
      </c>
      <c r="Q313" s="2" t="s">
        <v>131</v>
      </c>
      <c r="R313" s="2" t="s">
        <v>132</v>
      </c>
      <c r="S313" s="2" t="s">
        <v>132</v>
      </c>
      <c r="T313" s="2" t="s">
        <v>132</v>
      </c>
      <c r="U313" s="2" t="s">
        <v>468</v>
      </c>
      <c r="V313" s="2" t="s">
        <v>2667</v>
      </c>
      <c r="W313" s="2" t="s">
        <v>3343</v>
      </c>
      <c r="X313" s="2" t="s">
        <v>132</v>
      </c>
      <c r="Y313" s="2" t="s">
        <v>2175</v>
      </c>
      <c r="Z313" s="4"/>
      <c r="AA313" s="4">
        <f>=ROUNDDOWN({0},0)</f>
      </c>
      <c r="AB313" s="5">
        <v>4</v>
      </c>
      <c r="AC313" s="2" t="s">
        <v>132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132</v>
      </c>
      <c r="AM313" s="4"/>
      <c r="AN313" s="4"/>
      <c r="AO313" s="7"/>
      <c r="AP313" s="4">
        <v>185</v>
      </c>
      <c r="AQ313" s="8">
        <v>7719.16</v>
      </c>
      <c r="AR313" s="4">
        <v>485</v>
      </c>
      <c r="AS313" s="8">
        <v>22120.58</v>
      </c>
      <c r="AT313" s="7">
        <v>-0.6186</v>
      </c>
      <c r="AU313" s="7">
        <v>-0.651</v>
      </c>
      <c r="AV313" s="4">
        <v>185</v>
      </c>
      <c r="AW313" s="8">
        <v>7719.16</v>
      </c>
      <c r="AX313" s="4">
        <v>485</v>
      </c>
      <c r="AY313" s="8">
        <v>22120.58</v>
      </c>
      <c r="AZ313" s="7">
        <v>-0.6186</v>
      </c>
      <c r="BA313" s="7">
        <v>-0.651</v>
      </c>
      <c r="BB313" s="7">
        <v>1</v>
      </c>
      <c r="BC313" s="4">
        <v>185</v>
      </c>
      <c r="BD313" s="8">
        <v>7719.16</v>
      </c>
      <c r="BE313" s="4">
        <v>485</v>
      </c>
      <c r="BF313" s="8">
        <v>22120.58</v>
      </c>
      <c r="BG313" s="7">
        <v>-0.6186</v>
      </c>
      <c r="BH313" s="7">
        <v>-0.651</v>
      </c>
      <c r="BI313" s="7">
        <v>1</v>
      </c>
      <c r="BJ313" s="4">
        <v>185</v>
      </c>
      <c r="BK313" s="8">
        <v>7719.16</v>
      </c>
      <c r="BL313" s="2" t="s">
        <v>3530</v>
      </c>
      <c r="BM313" s="7">
        <v>1</v>
      </c>
      <c r="BN313" s="7">
        <v>1</v>
      </c>
      <c r="BO313" s="4"/>
      <c r="BP313" s="8"/>
      <c r="BQ313" s="4">
        <v>32</v>
      </c>
      <c r="BR313" s="8">
        <v>1486.72</v>
      </c>
      <c r="BS313" s="7">
        <v>-1</v>
      </c>
      <c r="BT313" s="7">
        <v>-1</v>
      </c>
      <c r="BU313" s="2" t="s">
        <v>511</v>
      </c>
      <c r="BV313" s="2" t="s">
        <v>166</v>
      </c>
      <c r="BW313" s="2" t="s">
        <v>132</v>
      </c>
      <c r="BX313" s="2" t="s">
        <v>3531</v>
      </c>
      <c r="BY313" s="2" t="s">
        <v>142</v>
      </c>
      <c r="BZ313" s="2" t="s">
        <v>132</v>
      </c>
      <c r="CA313" s="4">
        <v>40</v>
      </c>
      <c r="CB313" s="8">
        <v>1115.35</v>
      </c>
      <c r="CC313" s="4">
        <v>21</v>
      </c>
      <c r="CD313" s="8">
        <v>827.81</v>
      </c>
      <c r="CE313" s="7">
        <v>0.9048</v>
      </c>
      <c r="CF313" s="7">
        <v>0.3474</v>
      </c>
      <c r="CG313" s="2" t="s">
        <v>140</v>
      </c>
      <c r="CH313" s="2" t="s">
        <v>166</v>
      </c>
      <c r="CI313" s="2" t="s">
        <v>1531</v>
      </c>
      <c r="CJ313" s="2" t="s">
        <v>3354</v>
      </c>
      <c r="CK313" s="2" t="s">
        <v>142</v>
      </c>
      <c r="CL313" s="2" t="s">
        <v>132</v>
      </c>
      <c r="CM313" s="4">
        <v>26</v>
      </c>
      <c r="CN313" s="8">
        <v>1282.65</v>
      </c>
      <c r="CO313" s="4">
        <v>138</v>
      </c>
      <c r="CP313" s="8">
        <v>6334.34</v>
      </c>
      <c r="CQ313" s="7">
        <v>-0.8116</v>
      </c>
      <c r="CR313" s="7">
        <v>-0.7975</v>
      </c>
      <c r="CS313" s="2" t="s">
        <v>140</v>
      </c>
      <c r="CT313" s="2" t="s">
        <v>166</v>
      </c>
      <c r="CU313" s="2" t="s">
        <v>2243</v>
      </c>
      <c r="CV313" s="2" t="s">
        <v>3532</v>
      </c>
      <c r="CW313" s="2" t="s">
        <v>142</v>
      </c>
      <c r="CX313" s="2" t="s">
        <v>132</v>
      </c>
      <c r="CY313" s="4">
        <v>42</v>
      </c>
      <c r="CZ313" s="8">
        <v>1770.79</v>
      </c>
      <c r="DA313" s="4">
        <v>49</v>
      </c>
      <c r="DB313" s="8">
        <v>2230.48</v>
      </c>
      <c r="DC313" s="7">
        <v>-0.1429</v>
      </c>
      <c r="DD313" s="7">
        <v>-0.2061</v>
      </c>
      <c r="DE313" s="2" t="s">
        <v>140</v>
      </c>
      <c r="DF313" s="2" t="s">
        <v>166</v>
      </c>
      <c r="DG313" s="2" t="s">
        <v>584</v>
      </c>
      <c r="DH313" s="2" t="s">
        <v>515</v>
      </c>
      <c r="DI313" s="2" t="s">
        <v>142</v>
      </c>
      <c r="DJ313" s="2" t="s">
        <v>132</v>
      </c>
      <c r="DK313" s="4">
        <v>26</v>
      </c>
      <c r="DL313" s="8">
        <v>1147.9</v>
      </c>
      <c r="DM313" s="4">
        <v>74</v>
      </c>
      <c r="DN313" s="8">
        <v>3267.1</v>
      </c>
      <c r="DO313" s="7">
        <v>-0.6486</v>
      </c>
      <c r="DP313" s="7">
        <v>-0.6486</v>
      </c>
      <c r="DQ313" s="2" t="s">
        <v>140</v>
      </c>
      <c r="DR313" s="2" t="s">
        <v>166</v>
      </c>
      <c r="DS313" s="2" t="s">
        <v>3533</v>
      </c>
      <c r="DT313" s="2" t="s">
        <v>3534</v>
      </c>
      <c r="DU313" s="2" t="s">
        <v>142</v>
      </c>
      <c r="DV313" s="2" t="s">
        <v>132</v>
      </c>
      <c r="DW313" s="4">
        <v>17</v>
      </c>
      <c r="DX313" s="8">
        <v>795.43</v>
      </c>
      <c r="DY313" s="4">
        <v>82</v>
      </c>
      <c r="DZ313" s="8">
        <v>3836.78</v>
      </c>
      <c r="EA313" s="7">
        <v>-0.7927</v>
      </c>
      <c r="EB313" s="7">
        <v>-0.7927</v>
      </c>
      <c r="EC313" s="2" t="s">
        <v>140</v>
      </c>
      <c r="ED313" s="2" t="s">
        <v>166</v>
      </c>
      <c r="EE313" s="2" t="s">
        <v>2187</v>
      </c>
      <c r="EF313" s="2" t="s">
        <v>3535</v>
      </c>
      <c r="EG313" s="2" t="s">
        <v>142</v>
      </c>
      <c r="EH313" s="2" t="s">
        <v>132</v>
      </c>
      <c r="EI313" s="4">
        <v>8</v>
      </c>
      <c r="EJ313" s="8">
        <v>392.08</v>
      </c>
      <c r="EK313" s="4">
        <v>13</v>
      </c>
      <c r="EL313" s="8">
        <v>637.13</v>
      </c>
      <c r="EM313" s="7">
        <v>-0.3846</v>
      </c>
      <c r="EN313" s="7">
        <v>-0.3846</v>
      </c>
      <c r="EO313" s="2" t="s">
        <v>140</v>
      </c>
      <c r="EP313" s="2" t="s">
        <v>166</v>
      </c>
      <c r="EQ313" s="2" t="s">
        <v>327</v>
      </c>
      <c r="ER313" s="2" t="s">
        <v>3093</v>
      </c>
      <c r="ES313" s="2" t="s">
        <v>142</v>
      </c>
      <c r="ET313" s="2" t="s">
        <v>132</v>
      </c>
      <c r="EU313" s="4"/>
      <c r="EV313" s="8"/>
      <c r="EW313" s="4"/>
      <c r="EX313" s="8"/>
      <c r="EY313" s="7"/>
      <c r="EZ313" s="7"/>
      <c r="FA313" s="2" t="s">
        <v>140</v>
      </c>
      <c r="FB313" s="2" t="s">
        <v>166</v>
      </c>
      <c r="FC313" s="2" t="s">
        <v>2975</v>
      </c>
      <c r="FD313" s="2" t="s">
        <v>1128</v>
      </c>
      <c r="FE313" s="2" t="s">
        <v>142</v>
      </c>
      <c r="FF313" s="2" t="s">
        <v>132</v>
      </c>
      <c r="FG313" s="4">
        <v>10</v>
      </c>
      <c r="FH313" s="8">
        <v>439.5</v>
      </c>
      <c r="FI313" s="4">
        <v>4</v>
      </c>
      <c r="FJ313" s="8">
        <v>175.8</v>
      </c>
      <c r="FK313" s="7">
        <v>1.5</v>
      </c>
      <c r="FL313" s="7">
        <v>1.5</v>
      </c>
      <c r="FM313" s="2" t="s">
        <v>140</v>
      </c>
      <c r="FN313" s="2" t="s">
        <v>166</v>
      </c>
      <c r="FO313" s="2" t="s">
        <v>329</v>
      </c>
      <c r="FP313" s="2" t="s">
        <v>293</v>
      </c>
      <c r="FQ313" s="2" t="s">
        <v>142</v>
      </c>
      <c r="FR313" s="2" t="s">
        <v>132</v>
      </c>
      <c r="FS313" s="4">
        <v>7</v>
      </c>
      <c r="FT313" s="8">
        <v>299.37</v>
      </c>
      <c r="FU313" s="4">
        <v>16</v>
      </c>
      <c r="FV313" s="8">
        <v>773.76</v>
      </c>
      <c r="FW313" s="7">
        <v>-0.5625</v>
      </c>
      <c r="FX313" s="7">
        <v>-0.6131</v>
      </c>
      <c r="FY313" s="2" t="s">
        <v>140</v>
      </c>
      <c r="FZ313" s="2" t="s">
        <v>166</v>
      </c>
      <c r="GA313" s="2" t="s">
        <v>3536</v>
      </c>
      <c r="GB313" s="2" t="s">
        <v>685</v>
      </c>
      <c r="GC313" s="2" t="s">
        <v>142</v>
      </c>
      <c r="GD313" s="2" t="s">
        <v>132</v>
      </c>
      <c r="GE313" s="4">
        <v>3</v>
      </c>
      <c r="GF313" s="8">
        <v>132.01</v>
      </c>
      <c r="GG313" s="4">
        <v>11</v>
      </c>
      <c r="GH313" s="8">
        <v>500.72</v>
      </c>
      <c r="GI313" s="7">
        <v>-0.7273</v>
      </c>
      <c r="GJ313" s="7">
        <v>-0.7364</v>
      </c>
      <c r="GK313" s="2" t="s">
        <v>140</v>
      </c>
      <c r="GL313" s="2" t="s">
        <v>166</v>
      </c>
      <c r="GM313" s="2" t="s">
        <v>1169</v>
      </c>
      <c r="GN313" s="2" t="s">
        <v>1431</v>
      </c>
      <c r="GO313" s="2" t="s">
        <v>142</v>
      </c>
      <c r="GP313" s="2" t="s">
        <v>132</v>
      </c>
      <c r="GQ313" s="4">
        <v>2</v>
      </c>
      <c r="GR313" s="8">
        <v>87.9</v>
      </c>
      <c r="GS313" s="4">
        <v>6</v>
      </c>
      <c r="GT313" s="8">
        <v>263.7</v>
      </c>
      <c r="GU313" s="7">
        <v>-0.6667</v>
      </c>
      <c r="GV313" s="7">
        <v>-0.6667</v>
      </c>
      <c r="GW313" s="2" t="s">
        <v>140</v>
      </c>
      <c r="GX313" s="2" t="s">
        <v>166</v>
      </c>
      <c r="GY313" s="2" t="s">
        <v>252</v>
      </c>
      <c r="GZ313" s="2" t="s">
        <v>205</v>
      </c>
      <c r="HA313" s="2" t="s">
        <v>142</v>
      </c>
      <c r="HB313" s="2" t="s">
        <v>132</v>
      </c>
      <c r="HC313" s="4"/>
      <c r="HD313" s="8"/>
      <c r="HE313" s="4">
        <v>3</v>
      </c>
      <c r="HF313" s="8">
        <v>138.45</v>
      </c>
      <c r="HG313" s="7">
        <v>-1</v>
      </c>
      <c r="HH313" s="7">
        <v>-1</v>
      </c>
      <c r="HI313" s="2" t="s">
        <v>140</v>
      </c>
      <c r="HJ313" s="2" t="s">
        <v>166</v>
      </c>
      <c r="HK313" s="2" t="s">
        <v>233</v>
      </c>
      <c r="HL313" s="2" t="s">
        <v>236</v>
      </c>
      <c r="HM313" s="2" t="s">
        <v>142</v>
      </c>
      <c r="HN313" s="2" t="s">
        <v>132</v>
      </c>
      <c r="HO313" s="4"/>
      <c r="HP313" s="8"/>
      <c r="HQ313" s="4">
        <v>2</v>
      </c>
      <c r="HR313" s="8">
        <v>87.1</v>
      </c>
      <c r="HS313" s="7">
        <v>-1</v>
      </c>
      <c r="HT313" s="7">
        <v>-1</v>
      </c>
      <c r="HU313" s="2" t="s">
        <v>140</v>
      </c>
      <c r="HV313" s="2" t="s">
        <v>166</v>
      </c>
      <c r="HW313" s="2" t="s">
        <v>1304</v>
      </c>
      <c r="HX313" s="2" t="s">
        <v>1033</v>
      </c>
      <c r="HY313" s="2" t="s">
        <v>142</v>
      </c>
      <c r="HZ313" s="2" t="s">
        <v>132</v>
      </c>
      <c r="IA313" s="4">
        <v>2</v>
      </c>
      <c r="IB313" s="8">
        <v>87.9</v>
      </c>
      <c r="IC313" s="4">
        <v>6</v>
      </c>
      <c r="ID313" s="8">
        <v>257.11</v>
      </c>
      <c r="IE313" s="7">
        <v>-0.6667</v>
      </c>
      <c r="IF313" s="7">
        <v>-0.6581</v>
      </c>
      <c r="IG313" s="2" t="s">
        <v>140</v>
      </c>
      <c r="IH313" s="2" t="s">
        <v>166</v>
      </c>
      <c r="II313" s="2" t="s">
        <v>3367</v>
      </c>
      <c r="IJ313" s="2" t="s">
        <v>225</v>
      </c>
      <c r="IK313" s="2" t="s">
        <v>142</v>
      </c>
      <c r="IL313" s="2" t="s">
        <v>132</v>
      </c>
      <c r="IM313" s="4"/>
      <c r="IN313" s="8"/>
      <c r="IO313" s="4">
        <v>5</v>
      </c>
      <c r="IP313" s="8">
        <v>237.3</v>
      </c>
      <c r="IQ313" s="7">
        <v>-1</v>
      </c>
      <c r="IR313" s="7">
        <v>-1</v>
      </c>
      <c r="IS313" s="2" t="s">
        <v>140</v>
      </c>
      <c r="IT313" s="2" t="s">
        <v>166</v>
      </c>
      <c r="IU313" s="2" t="s">
        <v>614</v>
      </c>
      <c r="IV313" s="2" t="s">
        <v>2728</v>
      </c>
      <c r="IW313" s="2" t="s">
        <v>142</v>
      </c>
      <c r="IX313" s="2" t="s">
        <v>132</v>
      </c>
      <c r="IY313" s="4"/>
      <c r="IZ313" s="8"/>
      <c r="JA313" s="4"/>
      <c r="JB313" s="8"/>
      <c r="JC313" s="7"/>
      <c r="JD313" s="7"/>
      <c r="JE313" s="2" t="s">
        <v>159</v>
      </c>
      <c r="JF313" s="2" t="s">
        <v>166</v>
      </c>
      <c r="JG313" s="2" t="s">
        <v>132</v>
      </c>
      <c r="JH313" s="2" t="s">
        <v>132</v>
      </c>
      <c r="JI313" s="2" t="s">
        <v>142</v>
      </c>
      <c r="JJ313" s="2" t="s">
        <v>132</v>
      </c>
      <c r="JK313" s="4"/>
      <c r="JL313" s="8"/>
      <c r="JM313" s="4"/>
      <c r="JN313" s="8"/>
      <c r="JO313" s="7"/>
      <c r="JP313" s="7"/>
      <c r="JQ313" s="2" t="s">
        <v>140</v>
      </c>
      <c r="JR313" s="2" t="s">
        <v>166</v>
      </c>
      <c r="JS313" s="2" t="s">
        <v>1132</v>
      </c>
      <c r="JT313" s="2" t="s">
        <v>2007</v>
      </c>
      <c r="JU313" s="2" t="s">
        <v>142</v>
      </c>
      <c r="JV313" s="2" t="s">
        <v>132</v>
      </c>
      <c r="JW313" s="4">
        <v>2</v>
      </c>
      <c r="JX313" s="8">
        <v>168.28</v>
      </c>
      <c r="JY313" s="4"/>
      <c r="JZ313" s="8"/>
      <c r="KA313" s="7"/>
      <c r="KB313" s="7"/>
      <c r="KC313" s="2" t="s">
        <v>140</v>
      </c>
      <c r="KD313" s="2" t="s">
        <v>166</v>
      </c>
      <c r="KE313" s="2" t="s">
        <v>2243</v>
      </c>
      <c r="KF313" s="2" t="s">
        <v>3532</v>
      </c>
      <c r="KG313" s="2" t="s">
        <v>142</v>
      </c>
      <c r="KH313" s="2" t="s">
        <v>132</v>
      </c>
      <c r="KI313" s="4"/>
      <c r="KJ313" s="8"/>
      <c r="KK313" s="4"/>
      <c r="KL313" s="8"/>
      <c r="KM313" s="7"/>
      <c r="KN313" s="7"/>
      <c r="KO313" s="2" t="s">
        <v>140</v>
      </c>
      <c r="KP313" s="2" t="s">
        <v>166</v>
      </c>
      <c r="KQ313" s="2" t="s">
        <v>214</v>
      </c>
      <c r="KR313" s="2" t="s">
        <v>132</v>
      </c>
      <c r="KS313" s="2" t="s">
        <v>142</v>
      </c>
      <c r="KT313" s="2" t="s">
        <v>132</v>
      </c>
      <c r="KU313" s="4"/>
      <c r="KV313" s="8"/>
      <c r="KW313" s="4">
        <v>23</v>
      </c>
      <c r="KX313" s="8">
        <v>1066.28</v>
      </c>
      <c r="KY313" s="7">
        <v>-1</v>
      </c>
      <c r="KZ313" s="7">
        <v>-1</v>
      </c>
      <c r="LA313" s="2" t="s">
        <v>140</v>
      </c>
      <c r="LB313" s="2" t="s">
        <v>166</v>
      </c>
      <c r="LC313" s="2" t="s">
        <v>3537</v>
      </c>
      <c r="LD313" s="2" t="s">
        <v>1441</v>
      </c>
      <c r="LE313" s="2" t="s">
        <v>142</v>
      </c>
      <c r="LF313" s="2" t="s">
        <v>132</v>
      </c>
      <c r="LG313" s="4"/>
      <c r="LH313" s="8"/>
      <c r="LI313" s="4"/>
      <c r="LJ313" s="8"/>
      <c r="LK313" s="7"/>
      <c r="LL313" s="7"/>
      <c r="LM313" s="2" t="s">
        <v>178</v>
      </c>
      <c r="LN313" s="2" t="s">
        <v>166</v>
      </c>
      <c r="LO313" s="2" t="s">
        <v>132</v>
      </c>
      <c r="LP313" s="2" t="s">
        <v>132</v>
      </c>
      <c r="LQ313" s="2" t="s">
        <v>142</v>
      </c>
      <c r="LR313" s="2" t="s">
        <v>132</v>
      </c>
      <c r="LS313" s="4"/>
      <c r="LT313" s="8"/>
      <c r="LU313" s="4"/>
      <c r="LV313" s="8"/>
      <c r="LW313" s="7"/>
      <c r="LX313" s="7"/>
      <c r="LY313" s="2" t="s">
        <v>132</v>
      </c>
      <c r="LZ313" s="2" t="s">
        <v>132</v>
      </c>
      <c r="MA313" s="2" t="s">
        <v>132</v>
      </c>
      <c r="MB313" s="2" t="s">
        <v>132</v>
      </c>
      <c r="MC313" s="2" t="s">
        <v>132</v>
      </c>
      <c r="MD313" s="2" t="s">
        <v>132</v>
      </c>
      <c r="ME313" s="4"/>
      <c r="MF313" s="8"/>
      <c r="MG313" s="4"/>
      <c r="MH313" s="8"/>
      <c r="MI313" s="7"/>
      <c r="MJ313" s="7"/>
      <c r="MK313" s="2" t="s">
        <v>159</v>
      </c>
      <c r="ML313" s="2" t="s">
        <v>166</v>
      </c>
      <c r="MM313" s="2" t="s">
        <v>132</v>
      </c>
      <c r="MN313" s="2" t="s">
        <v>132</v>
      </c>
      <c r="MO313" s="2" t="s">
        <v>142</v>
      </c>
      <c r="MP313" s="2" t="s">
        <v>132</v>
      </c>
      <c r="MQ313" s="4"/>
      <c r="MR313" s="8"/>
      <c r="MS313" s="4"/>
      <c r="MT313" s="8"/>
      <c r="MU313" s="7"/>
      <c r="MV313" s="7"/>
      <c r="MW313" s="2" t="s">
        <v>140</v>
      </c>
      <c r="MX313" s="2" t="s">
        <v>166</v>
      </c>
      <c r="MY313" s="2" t="s">
        <v>179</v>
      </c>
      <c r="MZ313" s="2" t="s">
        <v>132</v>
      </c>
      <c r="NA313" s="2" t="s">
        <v>142</v>
      </c>
      <c r="NB313" s="2" t="s">
        <v>132</v>
      </c>
      <c r="NC313" s="4"/>
      <c r="ND313" s="8"/>
      <c r="NE313" s="4"/>
      <c r="NF313" s="8"/>
      <c r="NG313" s="7"/>
      <c r="NH313" s="7"/>
      <c r="NI313" s="2" t="s">
        <v>132</v>
      </c>
      <c r="NJ313" s="2" t="s">
        <v>132</v>
      </c>
      <c r="NK313" s="2" t="s">
        <v>132</v>
      </c>
      <c r="NL313" s="2" t="s">
        <v>132</v>
      </c>
      <c r="NM313" s="2" t="s">
        <v>132</v>
      </c>
      <c r="NN313" s="2" t="s">
        <v>132</v>
      </c>
      <c r="NO313" s="4"/>
      <c r="NP313" s="8"/>
      <c r="NQ313" s="4"/>
      <c r="NR313" s="8"/>
      <c r="NS313" s="7"/>
      <c r="NT313" s="7"/>
      <c r="NU313" s="2" t="s">
        <v>178</v>
      </c>
      <c r="NV313" s="2" t="s">
        <v>166</v>
      </c>
      <c r="NW313" s="2" t="s">
        <v>132</v>
      </c>
      <c r="NX313" s="2" t="s">
        <v>132</v>
      </c>
      <c r="NY313" s="2" t="s">
        <v>142</v>
      </c>
      <c r="NZ313" s="2" t="s">
        <v>132</v>
      </c>
      <c r="OA313" s="4"/>
      <c r="OB313" s="8"/>
      <c r="OC313" s="4"/>
      <c r="OD313" s="8"/>
      <c r="OE313" s="7"/>
      <c r="OF313" s="7"/>
      <c r="OG313" s="2" t="s">
        <v>178</v>
      </c>
      <c r="OH313" s="2" t="s">
        <v>166</v>
      </c>
      <c r="OI313" s="2" t="s">
        <v>132</v>
      </c>
      <c r="OJ313" s="2" t="s">
        <v>132</v>
      </c>
      <c r="OK313" s="2" t="s">
        <v>142</v>
      </c>
      <c r="OL313" s="2" t="s">
        <v>132</v>
      </c>
      <c r="OM313" s="4"/>
      <c r="ON313" s="8"/>
      <c r="OO313" s="4"/>
      <c r="OP313" s="8"/>
      <c r="OQ313" s="7"/>
      <c r="OR313" s="7"/>
      <c r="OS313" s="2" t="s">
        <v>132</v>
      </c>
      <c r="OT313" s="2" t="s">
        <v>132</v>
      </c>
      <c r="OU313" s="2" t="s">
        <v>132</v>
      </c>
      <c r="OV313" s="2" t="s">
        <v>132</v>
      </c>
      <c r="OW313" s="2" t="s">
        <v>132</v>
      </c>
      <c r="OX313" s="2" t="s">
        <v>132</v>
      </c>
      <c r="OY313" s="4"/>
      <c r="OZ313" s="8"/>
      <c r="PA313" s="4"/>
      <c r="PB313" s="8"/>
      <c r="PC313" s="7"/>
      <c r="PD313" s="7"/>
      <c r="PE313" s="2" t="s">
        <v>181</v>
      </c>
      <c r="PF313" s="2" t="s">
        <v>166</v>
      </c>
      <c r="PG313" s="2" t="s">
        <v>132</v>
      </c>
      <c r="PH313" s="2" t="s">
        <v>132</v>
      </c>
      <c r="PI313" s="2" t="s">
        <v>142</v>
      </c>
      <c r="PJ313" s="2" t="s">
        <v>132</v>
      </c>
      <c r="PK313" s="4"/>
      <c r="PL313" s="8"/>
      <c r="PM313" s="4"/>
      <c r="PN313" s="8"/>
      <c r="PO313" s="7"/>
      <c r="PP313" s="7"/>
      <c r="PQ313" s="2" t="s">
        <v>178</v>
      </c>
      <c r="PR313" s="2" t="s">
        <v>166</v>
      </c>
      <c r="PS313" s="2" t="s">
        <v>132</v>
      </c>
      <c r="PT313" s="2" t="s">
        <v>132</v>
      </c>
      <c r="PU313" s="2" t="s">
        <v>142</v>
      </c>
      <c r="PV313" s="2" t="s">
        <v>132</v>
      </c>
      <c r="PW313" s="4"/>
      <c r="PX313" s="8"/>
      <c r="PY313" s="4"/>
      <c r="PZ313" s="8"/>
      <c r="QA313" s="7"/>
      <c r="QB313" s="7"/>
      <c r="QC313" s="2" t="s">
        <v>132</v>
      </c>
      <c r="QD313" s="2" t="s">
        <v>132</v>
      </c>
      <c r="QE313" s="2" t="s">
        <v>132</v>
      </c>
      <c r="QF313" s="2" t="s">
        <v>132</v>
      </c>
      <c r="QG313" s="2" t="s">
        <v>132</v>
      </c>
      <c r="QH313" s="2" t="s">
        <v>132</v>
      </c>
      <c r="QI313" s="4"/>
      <c r="QJ313" s="8"/>
      <c r="QK313" s="4"/>
      <c r="QL313" s="8"/>
      <c r="QM313" s="7"/>
      <c r="QN313" s="7"/>
      <c r="QO313" s="2" t="s">
        <v>132</v>
      </c>
      <c r="QP313" s="2" t="s">
        <v>132</v>
      </c>
      <c r="QQ313" s="2" t="s">
        <v>132</v>
      </c>
      <c r="QR313" s="2" t="s">
        <v>132</v>
      </c>
      <c r="QS313" s="2" t="s">
        <v>132</v>
      </c>
      <c r="QT313" s="2" t="s">
        <v>132</v>
      </c>
      <c r="QU313" s="4"/>
      <c r="QV313" s="8"/>
      <c r="QW313" s="4"/>
      <c r="QX313" s="8"/>
      <c r="QY313" s="7"/>
      <c r="QZ313" s="7"/>
      <c r="RA313" s="2" t="s">
        <v>159</v>
      </c>
      <c r="RB313" s="2" t="s">
        <v>166</v>
      </c>
      <c r="RC313" s="2" t="s">
        <v>132</v>
      </c>
      <c r="RD313" s="2" t="s">
        <v>132</v>
      </c>
      <c r="RE313" s="2" t="s">
        <v>142</v>
      </c>
      <c r="RF313" s="2" t="s">
        <v>132</v>
      </c>
      <c r="RG313" s="4"/>
      <c r="RH313" s="8"/>
      <c r="RI313" s="4"/>
      <c r="RJ313" s="8"/>
      <c r="RK313" s="7"/>
      <c r="RL313" s="7"/>
      <c r="RM313" s="2" t="s">
        <v>181</v>
      </c>
      <c r="RN313" s="2" t="s">
        <v>166</v>
      </c>
      <c r="RO313" s="2" t="s">
        <v>132</v>
      </c>
      <c r="RP313" s="2" t="s">
        <v>132</v>
      </c>
      <c r="RQ313" s="2" t="s">
        <v>142</v>
      </c>
      <c r="RR313" s="2" t="s">
        <v>132</v>
      </c>
    </row>
    <row r="314">
      <c r="A314" s="2" t="s">
        <v>3538</v>
      </c>
      <c r="B314" s="2" t="s">
        <v>121</v>
      </c>
      <c r="C314" s="2" t="s">
        <v>3339</v>
      </c>
      <c r="D314" s="2" t="s">
        <v>123</v>
      </c>
      <c r="E314" s="2" t="s">
        <v>124</v>
      </c>
      <c r="F314" s="2" t="s">
        <v>3539</v>
      </c>
      <c r="G314" s="2" t="s">
        <v>3539</v>
      </c>
      <c r="H314" s="2" t="s">
        <v>3539</v>
      </c>
      <c r="I314" s="2" t="s">
        <v>3540</v>
      </c>
      <c r="J314" s="2" t="s">
        <v>127</v>
      </c>
      <c r="K314" s="2" t="s">
        <v>840</v>
      </c>
      <c r="L314" s="3">
        <v>52.38</v>
      </c>
      <c r="M314" s="3">
        <v>55</v>
      </c>
      <c r="N314" s="3">
        <v>109.99</v>
      </c>
      <c r="O314" s="2" t="s">
        <v>129</v>
      </c>
      <c r="P314" s="2" t="s">
        <v>640</v>
      </c>
      <c r="Q314" s="2" t="s">
        <v>131</v>
      </c>
      <c r="R314" s="2" t="s">
        <v>132</v>
      </c>
      <c r="S314" s="2" t="s">
        <v>132</v>
      </c>
      <c r="T314" s="2" t="s">
        <v>132</v>
      </c>
      <c r="U314" s="2" t="s">
        <v>468</v>
      </c>
      <c r="V314" s="2" t="s">
        <v>815</v>
      </c>
      <c r="W314" s="2" t="s">
        <v>247</v>
      </c>
      <c r="X314" s="2" t="s">
        <v>745</v>
      </c>
      <c r="Y314" s="2" t="s">
        <v>2372</v>
      </c>
      <c r="Z314" s="4">
        <v>59</v>
      </c>
      <c r="AA314" s="4">
        <f>=ROUNDDOWN(29.5,0)</f>
      </c>
      <c r="AB314" s="5">
        <v>2</v>
      </c>
      <c r="AC314" s="2" t="s">
        <v>132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132</v>
      </c>
      <c r="AM314" s="4"/>
      <c r="AN314" s="4"/>
      <c r="AO314" s="7"/>
      <c r="AP314" s="4">
        <v>8</v>
      </c>
      <c r="AQ314" s="8">
        <v>440</v>
      </c>
      <c r="AR314" s="4"/>
      <c r="AS314" s="8"/>
      <c r="AT314" s="7"/>
      <c r="AU314" s="7"/>
      <c r="AV314" s="4">
        <v>8</v>
      </c>
      <c r="AW314" s="8">
        <v>440</v>
      </c>
      <c r="AX314" s="4"/>
      <c r="AY314" s="8"/>
      <c r="AZ314" s="7"/>
      <c r="BA314" s="7"/>
      <c r="BB314" s="7">
        <v>1</v>
      </c>
      <c r="BC314" s="4">
        <v>8</v>
      </c>
      <c r="BD314" s="8">
        <v>440</v>
      </c>
      <c r="BE314" s="4"/>
      <c r="BF314" s="8"/>
      <c r="BG314" s="7"/>
      <c r="BH314" s="7"/>
      <c r="BI314" s="7">
        <v>1</v>
      </c>
      <c r="BJ314" s="4">
        <v>8</v>
      </c>
      <c r="BK314" s="8">
        <v>440</v>
      </c>
      <c r="BL314" s="2" t="s">
        <v>18</v>
      </c>
      <c r="BM314" s="7">
        <v>1</v>
      </c>
      <c r="BN314" s="7">
        <v>1</v>
      </c>
      <c r="BO314" s="4"/>
      <c r="BP314" s="8"/>
      <c r="BQ314" s="4"/>
      <c r="BR314" s="8"/>
      <c r="BS314" s="7"/>
      <c r="BT314" s="7"/>
      <c r="BU314" s="2" t="s">
        <v>159</v>
      </c>
      <c r="BV314" s="2" t="s">
        <v>129</v>
      </c>
      <c r="BW314" s="2" t="s">
        <v>132</v>
      </c>
      <c r="BX314" s="2" t="s">
        <v>132</v>
      </c>
      <c r="BY314" s="2" t="s">
        <v>142</v>
      </c>
      <c r="BZ314" s="2" t="s">
        <v>132</v>
      </c>
      <c r="CA314" s="4"/>
      <c r="CB314" s="8"/>
      <c r="CC314" s="4"/>
      <c r="CD314" s="8"/>
      <c r="CE314" s="7"/>
      <c r="CF314" s="7"/>
      <c r="CG314" s="2" t="s">
        <v>140</v>
      </c>
      <c r="CH314" s="2" t="s">
        <v>129</v>
      </c>
      <c r="CI314" s="2" t="s">
        <v>1088</v>
      </c>
      <c r="CJ314" s="2" t="s">
        <v>132</v>
      </c>
      <c r="CK314" s="2" t="s">
        <v>142</v>
      </c>
      <c r="CL314" s="2" t="s">
        <v>132</v>
      </c>
      <c r="CM314" s="4">
        <v>8</v>
      </c>
      <c r="CN314" s="8">
        <v>440</v>
      </c>
      <c r="CO314" s="4"/>
      <c r="CP314" s="8"/>
      <c r="CQ314" s="7"/>
      <c r="CR314" s="7"/>
      <c r="CS314" s="2" t="s">
        <v>140</v>
      </c>
      <c r="CT314" s="2" t="s">
        <v>129</v>
      </c>
      <c r="CU314" s="2" t="s">
        <v>457</v>
      </c>
      <c r="CV314" s="2" t="s">
        <v>1088</v>
      </c>
      <c r="CW314" s="2" t="s">
        <v>142</v>
      </c>
      <c r="CX314" s="2" t="s">
        <v>132</v>
      </c>
      <c r="CY314" s="4"/>
      <c r="CZ314" s="8"/>
      <c r="DA314" s="4"/>
      <c r="DB314" s="8"/>
      <c r="DC314" s="7"/>
      <c r="DD314" s="7"/>
      <c r="DE314" s="2" t="s">
        <v>165</v>
      </c>
      <c r="DF314" s="2" t="s">
        <v>129</v>
      </c>
      <c r="DG314" s="2" t="s">
        <v>132</v>
      </c>
      <c r="DH314" s="2" t="s">
        <v>132</v>
      </c>
      <c r="DI314" s="2" t="s">
        <v>142</v>
      </c>
      <c r="DJ314" s="2" t="s">
        <v>132</v>
      </c>
      <c r="DK314" s="4"/>
      <c r="DL314" s="8"/>
      <c r="DM314" s="4"/>
      <c r="DN314" s="8"/>
      <c r="DO314" s="7"/>
      <c r="DP314" s="7"/>
      <c r="DQ314" s="2" t="s">
        <v>140</v>
      </c>
      <c r="DR314" s="2" t="s">
        <v>129</v>
      </c>
      <c r="DS314" s="2" t="s">
        <v>216</v>
      </c>
      <c r="DT314" s="2" t="s">
        <v>132</v>
      </c>
      <c r="DU314" s="2" t="s">
        <v>142</v>
      </c>
      <c r="DV314" s="2" t="s">
        <v>132</v>
      </c>
      <c r="DW314" s="4"/>
      <c r="DX314" s="8"/>
      <c r="DY314" s="4"/>
      <c r="DZ314" s="8"/>
      <c r="EA314" s="7"/>
      <c r="EB314" s="7"/>
      <c r="EC314" s="2" t="s">
        <v>140</v>
      </c>
      <c r="ED314" s="2" t="s">
        <v>129</v>
      </c>
      <c r="EE314" s="2" t="s">
        <v>968</v>
      </c>
      <c r="EF314" s="2" t="s">
        <v>2083</v>
      </c>
      <c r="EG314" s="2" t="s">
        <v>142</v>
      </c>
      <c r="EH314" s="2" t="s">
        <v>132</v>
      </c>
      <c r="EI314" s="4"/>
      <c r="EJ314" s="8"/>
      <c r="EK314" s="4"/>
      <c r="EL314" s="8"/>
      <c r="EM314" s="7"/>
      <c r="EN314" s="7"/>
      <c r="EO314" s="2" t="s">
        <v>140</v>
      </c>
      <c r="EP314" s="2" t="s">
        <v>129</v>
      </c>
      <c r="EQ314" s="2" t="s">
        <v>1100</v>
      </c>
      <c r="ER314" s="2" t="s">
        <v>132</v>
      </c>
      <c r="ES314" s="2" t="s">
        <v>142</v>
      </c>
      <c r="ET314" s="2" t="s">
        <v>132</v>
      </c>
      <c r="EU314" s="4"/>
      <c r="EV314" s="8"/>
      <c r="EW314" s="4"/>
      <c r="EX314" s="8"/>
      <c r="EY314" s="7"/>
      <c r="EZ314" s="7"/>
      <c r="FA314" s="2" t="s">
        <v>182</v>
      </c>
      <c r="FB314" s="2" t="s">
        <v>129</v>
      </c>
      <c r="FC314" s="2" t="s">
        <v>132</v>
      </c>
      <c r="FD314" s="2" t="s">
        <v>132</v>
      </c>
      <c r="FE314" s="2" t="s">
        <v>142</v>
      </c>
      <c r="FF314" s="2" t="s">
        <v>132</v>
      </c>
      <c r="FG314" s="4"/>
      <c r="FH314" s="8"/>
      <c r="FI314" s="4"/>
      <c r="FJ314" s="8"/>
      <c r="FK314" s="7"/>
      <c r="FL314" s="7"/>
      <c r="FM314" s="2" t="s">
        <v>140</v>
      </c>
      <c r="FN314" s="2" t="s">
        <v>129</v>
      </c>
      <c r="FO314" s="2" t="s">
        <v>156</v>
      </c>
      <c r="FP314" s="2" t="s">
        <v>132</v>
      </c>
      <c r="FQ314" s="2" t="s">
        <v>142</v>
      </c>
      <c r="FR314" s="2" t="s">
        <v>132</v>
      </c>
      <c r="FS314" s="4"/>
      <c r="FT314" s="8"/>
      <c r="FU314" s="4"/>
      <c r="FV314" s="8"/>
      <c r="FW314" s="7"/>
      <c r="FX314" s="7"/>
      <c r="FY314" s="2" t="s">
        <v>178</v>
      </c>
      <c r="FZ314" s="2" t="s">
        <v>129</v>
      </c>
      <c r="GA314" s="2" t="s">
        <v>132</v>
      </c>
      <c r="GB314" s="2" t="s">
        <v>132</v>
      </c>
      <c r="GC314" s="2" t="s">
        <v>142</v>
      </c>
      <c r="GD314" s="2" t="s">
        <v>132</v>
      </c>
      <c r="GE314" s="4"/>
      <c r="GF314" s="8"/>
      <c r="GG314" s="4"/>
      <c r="GH314" s="8"/>
      <c r="GI314" s="7"/>
      <c r="GJ314" s="7"/>
      <c r="GK314" s="2" t="s">
        <v>140</v>
      </c>
      <c r="GL314" s="2" t="s">
        <v>129</v>
      </c>
      <c r="GM314" s="2" t="s">
        <v>1089</v>
      </c>
      <c r="GN314" s="2" t="s">
        <v>497</v>
      </c>
      <c r="GO314" s="2" t="s">
        <v>142</v>
      </c>
      <c r="GP314" s="2" t="s">
        <v>132</v>
      </c>
      <c r="GQ314" s="4"/>
      <c r="GR314" s="8"/>
      <c r="GS314" s="4"/>
      <c r="GT314" s="8"/>
      <c r="GU314" s="7"/>
      <c r="GV314" s="7"/>
      <c r="GW314" s="2" t="s">
        <v>178</v>
      </c>
      <c r="GX314" s="2" t="s">
        <v>129</v>
      </c>
      <c r="GY314" s="2" t="s">
        <v>132</v>
      </c>
      <c r="GZ314" s="2" t="s">
        <v>132</v>
      </c>
      <c r="HA314" s="2" t="s">
        <v>142</v>
      </c>
      <c r="HB314" s="2" t="s">
        <v>132</v>
      </c>
      <c r="HC314" s="4"/>
      <c r="HD314" s="8"/>
      <c r="HE314" s="4"/>
      <c r="HF314" s="8"/>
      <c r="HG314" s="7"/>
      <c r="HH314" s="7"/>
      <c r="HI314" s="2" t="s">
        <v>178</v>
      </c>
      <c r="HJ314" s="2" t="s">
        <v>129</v>
      </c>
      <c r="HK314" s="2" t="s">
        <v>132</v>
      </c>
      <c r="HL314" s="2" t="s">
        <v>132</v>
      </c>
      <c r="HM314" s="2" t="s">
        <v>142</v>
      </c>
      <c r="HN314" s="2" t="s">
        <v>132</v>
      </c>
      <c r="HO314" s="4"/>
      <c r="HP314" s="8"/>
      <c r="HQ314" s="4"/>
      <c r="HR314" s="8"/>
      <c r="HS314" s="7"/>
      <c r="HT314" s="7"/>
      <c r="HU314" s="2" t="s">
        <v>165</v>
      </c>
      <c r="HV314" s="2" t="s">
        <v>129</v>
      </c>
      <c r="HW314" s="2" t="s">
        <v>132</v>
      </c>
      <c r="HX314" s="2" t="s">
        <v>132</v>
      </c>
      <c r="HY314" s="2" t="s">
        <v>142</v>
      </c>
      <c r="HZ314" s="2" t="s">
        <v>132</v>
      </c>
      <c r="IA314" s="4"/>
      <c r="IB314" s="8"/>
      <c r="IC314" s="4"/>
      <c r="ID314" s="8"/>
      <c r="IE314" s="7"/>
      <c r="IF314" s="7"/>
      <c r="IG314" s="2" t="s">
        <v>178</v>
      </c>
      <c r="IH314" s="2" t="s">
        <v>129</v>
      </c>
      <c r="II314" s="2" t="s">
        <v>132</v>
      </c>
      <c r="IJ314" s="2" t="s">
        <v>132</v>
      </c>
      <c r="IK314" s="2" t="s">
        <v>142</v>
      </c>
      <c r="IL314" s="2" t="s">
        <v>132</v>
      </c>
      <c r="IM314" s="4"/>
      <c r="IN314" s="8"/>
      <c r="IO314" s="4"/>
      <c r="IP314" s="8"/>
      <c r="IQ314" s="7"/>
      <c r="IR314" s="7"/>
      <c r="IS314" s="2" t="s">
        <v>140</v>
      </c>
      <c r="IT314" s="2" t="s">
        <v>129</v>
      </c>
      <c r="IU314" s="2" t="s">
        <v>1601</v>
      </c>
      <c r="IV314" s="2" t="s">
        <v>132</v>
      </c>
      <c r="IW314" s="2" t="s">
        <v>142</v>
      </c>
      <c r="IX314" s="2" t="s">
        <v>132</v>
      </c>
      <c r="IY314" s="4"/>
      <c r="IZ314" s="8"/>
      <c r="JA314" s="4"/>
      <c r="JB314" s="8"/>
      <c r="JC314" s="7"/>
      <c r="JD314" s="7"/>
      <c r="JE314" s="2" t="s">
        <v>159</v>
      </c>
      <c r="JF314" s="2" t="s">
        <v>129</v>
      </c>
      <c r="JG314" s="2" t="s">
        <v>132</v>
      </c>
      <c r="JH314" s="2" t="s">
        <v>132</v>
      </c>
      <c r="JI314" s="2" t="s">
        <v>142</v>
      </c>
      <c r="JJ314" s="2" t="s">
        <v>132</v>
      </c>
      <c r="JK314" s="4"/>
      <c r="JL314" s="8"/>
      <c r="JM314" s="4"/>
      <c r="JN314" s="8"/>
      <c r="JO314" s="7"/>
      <c r="JP314" s="7"/>
      <c r="JQ314" s="2" t="s">
        <v>159</v>
      </c>
      <c r="JR314" s="2" t="s">
        <v>129</v>
      </c>
      <c r="JS314" s="2" t="s">
        <v>132</v>
      </c>
      <c r="JT314" s="2" t="s">
        <v>132</v>
      </c>
      <c r="JU314" s="2" t="s">
        <v>142</v>
      </c>
      <c r="JV314" s="2" t="s">
        <v>132</v>
      </c>
      <c r="JW314" s="4"/>
      <c r="JX314" s="8"/>
      <c r="JY314" s="4"/>
      <c r="JZ314" s="8"/>
      <c r="KA314" s="7"/>
      <c r="KB314" s="7"/>
      <c r="KC314" s="2" t="s">
        <v>140</v>
      </c>
      <c r="KD314" s="2" t="s">
        <v>129</v>
      </c>
      <c r="KE314" s="2" t="s">
        <v>457</v>
      </c>
      <c r="KF314" s="2" t="s">
        <v>132</v>
      </c>
      <c r="KG314" s="2" t="s">
        <v>142</v>
      </c>
      <c r="KH314" s="2" t="s">
        <v>132</v>
      </c>
      <c r="KI314" s="4"/>
      <c r="KJ314" s="8"/>
      <c r="KK314" s="4"/>
      <c r="KL314" s="8"/>
      <c r="KM314" s="7"/>
      <c r="KN314" s="7"/>
      <c r="KO314" s="2" t="s">
        <v>178</v>
      </c>
      <c r="KP314" s="2" t="s">
        <v>129</v>
      </c>
      <c r="KQ314" s="2" t="s">
        <v>132</v>
      </c>
      <c r="KR314" s="2" t="s">
        <v>132</v>
      </c>
      <c r="KS314" s="2" t="s">
        <v>142</v>
      </c>
      <c r="KT314" s="2" t="s">
        <v>132</v>
      </c>
      <c r="KU314" s="4"/>
      <c r="KV314" s="8"/>
      <c r="KW314" s="4"/>
      <c r="KX314" s="8"/>
      <c r="KY314" s="7"/>
      <c r="KZ314" s="7"/>
      <c r="LA314" s="2" t="s">
        <v>132</v>
      </c>
      <c r="LB314" s="2" t="s">
        <v>132</v>
      </c>
      <c r="LC314" s="2" t="s">
        <v>132</v>
      </c>
      <c r="LD314" s="2" t="s">
        <v>132</v>
      </c>
      <c r="LE314" s="2" t="s">
        <v>132</v>
      </c>
      <c r="LF314" s="2" t="s">
        <v>132</v>
      </c>
      <c r="LG314" s="4"/>
      <c r="LH314" s="8"/>
      <c r="LI314" s="4"/>
      <c r="LJ314" s="8"/>
      <c r="LK314" s="7"/>
      <c r="LL314" s="7"/>
      <c r="LM314" s="2" t="s">
        <v>178</v>
      </c>
      <c r="LN314" s="2" t="s">
        <v>129</v>
      </c>
      <c r="LO314" s="2" t="s">
        <v>132</v>
      </c>
      <c r="LP314" s="2" t="s">
        <v>132</v>
      </c>
      <c r="LQ314" s="2" t="s">
        <v>142</v>
      </c>
      <c r="LR314" s="2" t="s">
        <v>132</v>
      </c>
      <c r="LS314" s="4"/>
      <c r="LT314" s="8"/>
      <c r="LU314" s="4"/>
      <c r="LV314" s="8"/>
      <c r="LW314" s="7"/>
      <c r="LX314" s="7"/>
      <c r="LY314" s="2" t="s">
        <v>178</v>
      </c>
      <c r="LZ314" s="2" t="s">
        <v>166</v>
      </c>
      <c r="MA314" s="2" t="s">
        <v>132</v>
      </c>
      <c r="MB314" s="2" t="s">
        <v>132</v>
      </c>
      <c r="MC314" s="2" t="s">
        <v>142</v>
      </c>
      <c r="MD314" s="2" t="s">
        <v>132</v>
      </c>
      <c r="ME314" s="4"/>
      <c r="MF314" s="8"/>
      <c r="MG314" s="4"/>
      <c r="MH314" s="8"/>
      <c r="MI314" s="7"/>
      <c r="MJ314" s="7"/>
      <c r="MK314" s="2" t="s">
        <v>159</v>
      </c>
      <c r="ML314" s="2" t="s">
        <v>129</v>
      </c>
      <c r="MM314" s="2" t="s">
        <v>132</v>
      </c>
      <c r="MN314" s="2" t="s">
        <v>132</v>
      </c>
      <c r="MO314" s="2" t="s">
        <v>142</v>
      </c>
      <c r="MP314" s="2" t="s">
        <v>132</v>
      </c>
      <c r="MQ314" s="4"/>
      <c r="MR314" s="8"/>
      <c r="MS314" s="4"/>
      <c r="MT314" s="8"/>
      <c r="MU314" s="7"/>
      <c r="MV314" s="7"/>
      <c r="MW314" s="2" t="s">
        <v>140</v>
      </c>
      <c r="MX314" s="2" t="s">
        <v>129</v>
      </c>
      <c r="MY314" s="2" t="s">
        <v>179</v>
      </c>
      <c r="MZ314" s="2" t="s">
        <v>132</v>
      </c>
      <c r="NA314" s="2" t="s">
        <v>142</v>
      </c>
      <c r="NB314" s="2" t="s">
        <v>132</v>
      </c>
      <c r="NC314" s="4"/>
      <c r="ND314" s="8"/>
      <c r="NE314" s="4"/>
      <c r="NF314" s="8"/>
      <c r="NG314" s="7"/>
      <c r="NH314" s="7"/>
      <c r="NI314" s="2" t="s">
        <v>178</v>
      </c>
      <c r="NJ314" s="2" t="s">
        <v>129</v>
      </c>
      <c r="NK314" s="2" t="s">
        <v>132</v>
      </c>
      <c r="NL314" s="2" t="s">
        <v>132</v>
      </c>
      <c r="NM314" s="2" t="s">
        <v>142</v>
      </c>
      <c r="NN314" s="2" t="s">
        <v>132</v>
      </c>
      <c r="NO314" s="4"/>
      <c r="NP314" s="8"/>
      <c r="NQ314" s="4"/>
      <c r="NR314" s="8"/>
      <c r="NS314" s="7"/>
      <c r="NT314" s="7"/>
      <c r="NU314" s="2" t="s">
        <v>178</v>
      </c>
      <c r="NV314" s="2" t="s">
        <v>129</v>
      </c>
      <c r="NW314" s="2" t="s">
        <v>132</v>
      </c>
      <c r="NX314" s="2" t="s">
        <v>132</v>
      </c>
      <c r="NY314" s="2" t="s">
        <v>142</v>
      </c>
      <c r="NZ314" s="2" t="s">
        <v>132</v>
      </c>
      <c r="OA314" s="4"/>
      <c r="OB314" s="8"/>
      <c r="OC314" s="4"/>
      <c r="OD314" s="8"/>
      <c r="OE314" s="7"/>
      <c r="OF314" s="7"/>
      <c r="OG314" s="2" t="s">
        <v>178</v>
      </c>
      <c r="OH314" s="2" t="s">
        <v>129</v>
      </c>
      <c r="OI314" s="2" t="s">
        <v>132</v>
      </c>
      <c r="OJ314" s="2" t="s">
        <v>132</v>
      </c>
      <c r="OK314" s="2" t="s">
        <v>142</v>
      </c>
      <c r="OL314" s="2" t="s">
        <v>132</v>
      </c>
      <c r="OM314" s="4"/>
      <c r="ON314" s="8"/>
      <c r="OO314" s="4"/>
      <c r="OP314" s="8"/>
      <c r="OQ314" s="7"/>
      <c r="OR314" s="7"/>
      <c r="OS314" s="2" t="s">
        <v>132</v>
      </c>
      <c r="OT314" s="2" t="s">
        <v>132</v>
      </c>
      <c r="OU314" s="2" t="s">
        <v>132</v>
      </c>
      <c r="OV314" s="2" t="s">
        <v>132</v>
      </c>
      <c r="OW314" s="2" t="s">
        <v>132</v>
      </c>
      <c r="OX314" s="2" t="s">
        <v>132</v>
      </c>
      <c r="OY314" s="4"/>
      <c r="OZ314" s="8"/>
      <c r="PA314" s="4"/>
      <c r="PB314" s="8"/>
      <c r="PC314" s="7"/>
      <c r="PD314" s="7"/>
      <c r="PE314" s="2" t="s">
        <v>178</v>
      </c>
      <c r="PF314" s="2" t="s">
        <v>129</v>
      </c>
      <c r="PG314" s="2" t="s">
        <v>132</v>
      </c>
      <c r="PH314" s="2" t="s">
        <v>132</v>
      </c>
      <c r="PI314" s="2" t="s">
        <v>142</v>
      </c>
      <c r="PJ314" s="2" t="s">
        <v>132</v>
      </c>
      <c r="PK314" s="4"/>
      <c r="PL314" s="8"/>
      <c r="PM314" s="4"/>
      <c r="PN314" s="8"/>
      <c r="PO314" s="7"/>
      <c r="PP314" s="7"/>
      <c r="PQ314" s="2" t="s">
        <v>178</v>
      </c>
      <c r="PR314" s="2" t="s">
        <v>129</v>
      </c>
      <c r="PS314" s="2" t="s">
        <v>132</v>
      </c>
      <c r="PT314" s="2" t="s">
        <v>132</v>
      </c>
      <c r="PU314" s="2" t="s">
        <v>142</v>
      </c>
      <c r="PV314" s="2" t="s">
        <v>132</v>
      </c>
      <c r="PW314" s="4"/>
      <c r="PX314" s="8"/>
      <c r="PY314" s="4"/>
      <c r="PZ314" s="8"/>
      <c r="QA314" s="7"/>
      <c r="QB314" s="7"/>
      <c r="QC314" s="2" t="s">
        <v>178</v>
      </c>
      <c r="QD314" s="2" t="s">
        <v>129</v>
      </c>
      <c r="QE314" s="2" t="s">
        <v>132</v>
      </c>
      <c r="QF314" s="2" t="s">
        <v>132</v>
      </c>
      <c r="QG314" s="2" t="s">
        <v>142</v>
      </c>
      <c r="QH314" s="2" t="s">
        <v>132</v>
      </c>
      <c r="QI314" s="4"/>
      <c r="QJ314" s="8"/>
      <c r="QK314" s="4"/>
      <c r="QL314" s="8"/>
      <c r="QM314" s="7"/>
      <c r="QN314" s="7"/>
      <c r="QO314" s="2" t="s">
        <v>178</v>
      </c>
      <c r="QP314" s="2" t="s">
        <v>129</v>
      </c>
      <c r="QQ314" s="2" t="s">
        <v>132</v>
      </c>
      <c r="QR314" s="2" t="s">
        <v>132</v>
      </c>
      <c r="QS314" s="2" t="s">
        <v>142</v>
      </c>
      <c r="QT314" s="2" t="s">
        <v>132</v>
      </c>
      <c r="QU314" s="4"/>
      <c r="QV314" s="8"/>
      <c r="QW314" s="4"/>
      <c r="QX314" s="8"/>
      <c r="QY314" s="7"/>
      <c r="QZ314" s="7"/>
      <c r="RA314" s="2" t="s">
        <v>132</v>
      </c>
      <c r="RB314" s="2" t="s">
        <v>132</v>
      </c>
      <c r="RC314" s="2" t="s">
        <v>132</v>
      </c>
      <c r="RD314" s="2" t="s">
        <v>132</v>
      </c>
      <c r="RE314" s="2" t="s">
        <v>132</v>
      </c>
      <c r="RF314" s="2" t="s">
        <v>132</v>
      </c>
      <c r="RG314" s="4"/>
      <c r="RH314" s="8"/>
      <c r="RI314" s="4"/>
      <c r="RJ314" s="8"/>
      <c r="RK314" s="7"/>
      <c r="RL314" s="7"/>
      <c r="RM314" s="2" t="s">
        <v>178</v>
      </c>
      <c r="RN314" s="2" t="s">
        <v>129</v>
      </c>
      <c r="RO314" s="2" t="s">
        <v>132</v>
      </c>
      <c r="RP314" s="2" t="s">
        <v>132</v>
      </c>
      <c r="RQ314" s="2" t="s">
        <v>142</v>
      </c>
      <c r="RR314" s="2" t="s">
        <v>132</v>
      </c>
    </row>
    <row r="315">
      <c r="A315" s="2" t="s">
        <v>3541</v>
      </c>
      <c r="B315" s="2" t="s">
        <v>121</v>
      </c>
      <c r="C315" s="2" t="s">
        <v>3339</v>
      </c>
      <c r="D315" s="2" t="s">
        <v>123</v>
      </c>
      <c r="E315" s="2" t="s">
        <v>124</v>
      </c>
      <c r="F315" s="2" t="s">
        <v>3542</v>
      </c>
      <c r="G315" s="2" t="s">
        <v>3542</v>
      </c>
      <c r="H315" s="2" t="s">
        <v>3542</v>
      </c>
      <c r="I315" s="2" t="s">
        <v>124</v>
      </c>
      <c r="J315" s="2" t="s">
        <v>127</v>
      </c>
      <c r="K315" s="2" t="s">
        <v>347</v>
      </c>
      <c r="L315" s="3">
        <v>48.14</v>
      </c>
      <c r="M315" s="3">
        <v>50.55</v>
      </c>
      <c r="N315" s="3">
        <v>99.99</v>
      </c>
      <c r="O315" s="2" t="s">
        <v>421</v>
      </c>
      <c r="P315" s="2" t="s">
        <v>422</v>
      </c>
      <c r="Q315" s="2" t="s">
        <v>131</v>
      </c>
      <c r="R315" s="2" t="s">
        <v>132</v>
      </c>
      <c r="S315" s="2" t="s">
        <v>3543</v>
      </c>
      <c r="T315" s="2" t="s">
        <v>132</v>
      </c>
      <c r="U315" s="2" t="s">
        <v>468</v>
      </c>
      <c r="V315" s="2" t="s">
        <v>2667</v>
      </c>
      <c r="W315" s="2" t="s">
        <v>3343</v>
      </c>
      <c r="X315" s="2" t="s">
        <v>132</v>
      </c>
      <c r="Y315" s="2" t="s">
        <v>316</v>
      </c>
      <c r="Z315" s="4"/>
      <c r="AA315" s="4">
        <f>=ROUNDDOWN({0},0)</f>
      </c>
      <c r="AB315" s="5">
        <v>0.1</v>
      </c>
      <c r="AC315" s="2" t="s">
        <v>132</v>
      </c>
      <c r="AD315" s="4"/>
      <c r="AE315" s="4"/>
      <c r="AF315" s="6">
        <v>65</v>
      </c>
      <c r="AG315" s="6"/>
      <c r="AH315" s="7">
        <v>0.2356</v>
      </c>
      <c r="AI315" s="4"/>
      <c r="AJ315" s="4">
        <f>=ROUNDDOWN({0},0)</f>
      </c>
      <c r="AK315" s="5"/>
      <c r="AL315" s="2" t="s">
        <v>132</v>
      </c>
      <c r="AM315" s="4"/>
      <c r="AN315" s="4"/>
      <c r="AO315" s="7"/>
      <c r="AP315" s="4"/>
      <c r="AQ315" s="8"/>
      <c r="AR315" s="4">
        <v>483</v>
      </c>
      <c r="AS315" s="8">
        <v>24829.28</v>
      </c>
      <c r="AT315" s="7">
        <v>-1</v>
      </c>
      <c r="AU315" s="7">
        <v>-1</v>
      </c>
      <c r="AV315" s="4"/>
      <c r="AW315" s="8"/>
      <c r="AX315" s="4">
        <v>483</v>
      </c>
      <c r="AY315" s="8">
        <v>24829.28</v>
      </c>
      <c r="AZ315" s="7">
        <v>-1</v>
      </c>
      <c r="BA315" s="7">
        <v>-1</v>
      </c>
      <c r="BB315" s="7"/>
      <c r="BC315" s="4"/>
      <c r="BD315" s="8"/>
      <c r="BE315" s="4">
        <v>483</v>
      </c>
      <c r="BF315" s="8">
        <v>24829.28</v>
      </c>
      <c r="BG315" s="7">
        <v>-1</v>
      </c>
      <c r="BH315" s="7">
        <v>-1</v>
      </c>
      <c r="BI315" s="7"/>
      <c r="BJ315" s="4"/>
      <c r="BK315" s="8"/>
      <c r="BL315" s="2" t="s">
        <v>3544</v>
      </c>
      <c r="BM315" s="7"/>
      <c r="BN315" s="7"/>
      <c r="BO315" s="4"/>
      <c r="BP315" s="8"/>
      <c r="BQ315" s="4">
        <v>98</v>
      </c>
      <c r="BR315" s="8">
        <v>4769.15</v>
      </c>
      <c r="BS315" s="7">
        <v>-1</v>
      </c>
      <c r="BT315" s="7">
        <v>-1</v>
      </c>
      <c r="BU315" s="2" t="s">
        <v>140</v>
      </c>
      <c r="BV315" s="2" t="s">
        <v>166</v>
      </c>
      <c r="BW315" s="2" t="s">
        <v>132</v>
      </c>
      <c r="BX315" s="2" t="s">
        <v>3545</v>
      </c>
      <c r="BY315" s="2" t="s">
        <v>142</v>
      </c>
      <c r="BZ315" s="2" t="s">
        <v>132</v>
      </c>
      <c r="CA315" s="4"/>
      <c r="CB315" s="8"/>
      <c r="CC315" s="4">
        <v>7</v>
      </c>
      <c r="CD315" s="8">
        <v>322.13</v>
      </c>
      <c r="CE315" s="7">
        <v>-1</v>
      </c>
      <c r="CF315" s="7">
        <v>-1</v>
      </c>
      <c r="CG315" s="2" t="s">
        <v>140</v>
      </c>
      <c r="CH315" s="2" t="s">
        <v>166</v>
      </c>
      <c r="CI315" s="2" t="s">
        <v>319</v>
      </c>
      <c r="CJ315" s="2" t="s">
        <v>2208</v>
      </c>
      <c r="CK315" s="2" t="s">
        <v>142</v>
      </c>
      <c r="CL315" s="2" t="s">
        <v>132</v>
      </c>
      <c r="CM315" s="4"/>
      <c r="CN315" s="8"/>
      <c r="CO315" s="4">
        <v>15</v>
      </c>
      <c r="CP315" s="8">
        <v>811.7</v>
      </c>
      <c r="CQ315" s="7">
        <v>-1</v>
      </c>
      <c r="CR315" s="7">
        <v>-1</v>
      </c>
      <c r="CS315" s="2" t="s">
        <v>140</v>
      </c>
      <c r="CT315" s="2" t="s">
        <v>166</v>
      </c>
      <c r="CU315" s="2" t="s">
        <v>2940</v>
      </c>
      <c r="CV315" s="2" t="s">
        <v>322</v>
      </c>
      <c r="CW315" s="2" t="s">
        <v>142</v>
      </c>
      <c r="CX315" s="2" t="s">
        <v>132</v>
      </c>
      <c r="CY315" s="4"/>
      <c r="CZ315" s="8"/>
      <c r="DA315" s="4">
        <v>9</v>
      </c>
      <c r="DB315" s="8">
        <v>477.63</v>
      </c>
      <c r="DC315" s="7">
        <v>-1</v>
      </c>
      <c r="DD315" s="7">
        <v>-1</v>
      </c>
      <c r="DE315" s="2" t="s">
        <v>140</v>
      </c>
      <c r="DF315" s="2" t="s">
        <v>166</v>
      </c>
      <c r="DG315" s="2" t="s">
        <v>584</v>
      </c>
      <c r="DH315" s="2" t="s">
        <v>3437</v>
      </c>
      <c r="DI315" s="2" t="s">
        <v>142</v>
      </c>
      <c r="DJ315" s="2" t="s">
        <v>132</v>
      </c>
      <c r="DK315" s="4"/>
      <c r="DL315" s="8"/>
      <c r="DM315" s="4">
        <v>203</v>
      </c>
      <c r="DN315" s="8">
        <v>10306.31</v>
      </c>
      <c r="DO315" s="7">
        <v>-1</v>
      </c>
      <c r="DP315" s="7">
        <v>-1</v>
      </c>
      <c r="DQ315" s="2" t="s">
        <v>140</v>
      </c>
      <c r="DR315" s="2" t="s">
        <v>166</v>
      </c>
      <c r="DS315" s="2" t="s">
        <v>319</v>
      </c>
      <c r="DT315" s="2" t="s">
        <v>324</v>
      </c>
      <c r="DU315" s="2" t="s">
        <v>142</v>
      </c>
      <c r="DV315" s="2" t="s">
        <v>132</v>
      </c>
      <c r="DW315" s="4"/>
      <c r="DX315" s="8"/>
      <c r="DY315" s="4">
        <v>75</v>
      </c>
      <c r="DZ315" s="8">
        <v>4140</v>
      </c>
      <c r="EA315" s="7">
        <v>-1</v>
      </c>
      <c r="EB315" s="7">
        <v>-1</v>
      </c>
      <c r="EC315" s="2" t="s">
        <v>140</v>
      </c>
      <c r="ED315" s="2" t="s">
        <v>166</v>
      </c>
      <c r="EE315" s="2" t="s">
        <v>1969</v>
      </c>
      <c r="EF315" s="2" t="s">
        <v>1525</v>
      </c>
      <c r="EG315" s="2" t="s">
        <v>142</v>
      </c>
      <c r="EH315" s="2" t="s">
        <v>132</v>
      </c>
      <c r="EI315" s="4"/>
      <c r="EJ315" s="8"/>
      <c r="EK315" s="4"/>
      <c r="EL315" s="8"/>
      <c r="EM315" s="7"/>
      <c r="EN315" s="7"/>
      <c r="EO315" s="2" t="s">
        <v>165</v>
      </c>
      <c r="EP315" s="2" t="s">
        <v>166</v>
      </c>
      <c r="EQ315" s="2" t="s">
        <v>132</v>
      </c>
      <c r="ER315" s="2" t="s">
        <v>132</v>
      </c>
      <c r="ES315" s="2" t="s">
        <v>142</v>
      </c>
      <c r="ET315" s="2" t="s">
        <v>132</v>
      </c>
      <c r="EU315" s="4"/>
      <c r="EV315" s="8"/>
      <c r="EW315" s="4"/>
      <c r="EX315" s="8"/>
      <c r="EY315" s="7"/>
      <c r="EZ315" s="7"/>
      <c r="FA315" s="2" t="s">
        <v>140</v>
      </c>
      <c r="FB315" s="2" t="s">
        <v>166</v>
      </c>
      <c r="FC315" s="2" t="s">
        <v>326</v>
      </c>
      <c r="FD315" s="2" t="s">
        <v>403</v>
      </c>
      <c r="FE315" s="2" t="s">
        <v>142</v>
      </c>
      <c r="FF315" s="2" t="s">
        <v>132</v>
      </c>
      <c r="FG315" s="4"/>
      <c r="FH315" s="8"/>
      <c r="FI315" s="4"/>
      <c r="FJ315" s="8"/>
      <c r="FK315" s="7"/>
      <c r="FL315" s="7"/>
      <c r="FM315" s="2" t="s">
        <v>178</v>
      </c>
      <c r="FN315" s="2" t="s">
        <v>166</v>
      </c>
      <c r="FO315" s="2" t="s">
        <v>132</v>
      </c>
      <c r="FP315" s="2" t="s">
        <v>132</v>
      </c>
      <c r="FQ315" s="2" t="s">
        <v>142</v>
      </c>
      <c r="FR315" s="2" t="s">
        <v>132</v>
      </c>
      <c r="FS315" s="4"/>
      <c r="FT315" s="8"/>
      <c r="FU315" s="4">
        <v>6</v>
      </c>
      <c r="FV315" s="8">
        <v>327.54</v>
      </c>
      <c r="FW315" s="7">
        <v>-1</v>
      </c>
      <c r="FX315" s="7">
        <v>-1</v>
      </c>
      <c r="FY315" s="2" t="s">
        <v>140</v>
      </c>
      <c r="FZ315" s="2" t="s">
        <v>166</v>
      </c>
      <c r="GA315" s="2" t="s">
        <v>827</v>
      </c>
      <c r="GB315" s="2" t="s">
        <v>293</v>
      </c>
      <c r="GC315" s="2" t="s">
        <v>142</v>
      </c>
      <c r="GD315" s="2" t="s">
        <v>132</v>
      </c>
      <c r="GE315" s="4"/>
      <c r="GF315" s="8"/>
      <c r="GG315" s="4">
        <v>33</v>
      </c>
      <c r="GH315" s="8">
        <v>1751.31</v>
      </c>
      <c r="GI315" s="7">
        <v>-1</v>
      </c>
      <c r="GJ315" s="7">
        <v>-1</v>
      </c>
      <c r="GK315" s="2" t="s">
        <v>140</v>
      </c>
      <c r="GL315" s="2" t="s">
        <v>166</v>
      </c>
      <c r="GM315" s="2" t="s">
        <v>408</v>
      </c>
      <c r="GN315" s="2" t="s">
        <v>3546</v>
      </c>
      <c r="GO315" s="2" t="s">
        <v>142</v>
      </c>
      <c r="GP315" s="2" t="s">
        <v>132</v>
      </c>
      <c r="GQ315" s="4"/>
      <c r="GR315" s="8"/>
      <c r="GS315" s="4">
        <v>20</v>
      </c>
      <c r="GT315" s="8">
        <v>1011</v>
      </c>
      <c r="GU315" s="7">
        <v>-1</v>
      </c>
      <c r="GV315" s="7">
        <v>-1</v>
      </c>
      <c r="GW315" s="2" t="s">
        <v>140</v>
      </c>
      <c r="GX315" s="2" t="s">
        <v>166</v>
      </c>
      <c r="GY315" s="2" t="s">
        <v>608</v>
      </c>
      <c r="GZ315" s="2" t="s">
        <v>1444</v>
      </c>
      <c r="HA315" s="2" t="s">
        <v>142</v>
      </c>
      <c r="HB315" s="2" t="s">
        <v>132</v>
      </c>
      <c r="HC315" s="4"/>
      <c r="HD315" s="8"/>
      <c r="HE315" s="4">
        <v>3</v>
      </c>
      <c r="HF315" s="8">
        <v>159.21</v>
      </c>
      <c r="HG315" s="7">
        <v>-1</v>
      </c>
      <c r="HH315" s="7">
        <v>-1</v>
      </c>
      <c r="HI315" s="2" t="s">
        <v>140</v>
      </c>
      <c r="HJ315" s="2" t="s">
        <v>166</v>
      </c>
      <c r="HK315" s="2" t="s">
        <v>233</v>
      </c>
      <c r="HL315" s="2" t="s">
        <v>3189</v>
      </c>
      <c r="HM315" s="2" t="s">
        <v>142</v>
      </c>
      <c r="HN315" s="2" t="s">
        <v>132</v>
      </c>
      <c r="HO315" s="4"/>
      <c r="HP315" s="8"/>
      <c r="HQ315" s="4"/>
      <c r="HR315" s="8"/>
      <c r="HS315" s="7"/>
      <c r="HT315" s="7"/>
      <c r="HU315" s="2" t="s">
        <v>165</v>
      </c>
      <c r="HV315" s="2" t="s">
        <v>166</v>
      </c>
      <c r="HW315" s="2" t="s">
        <v>132</v>
      </c>
      <c r="HX315" s="2" t="s">
        <v>132</v>
      </c>
      <c r="HY315" s="2" t="s">
        <v>142</v>
      </c>
      <c r="HZ315" s="2" t="s">
        <v>132</v>
      </c>
      <c r="IA315" s="4"/>
      <c r="IB315" s="8"/>
      <c r="IC315" s="4">
        <v>4</v>
      </c>
      <c r="ID315" s="8">
        <v>202.2</v>
      </c>
      <c r="IE315" s="7">
        <v>-1</v>
      </c>
      <c r="IF315" s="7">
        <v>-1</v>
      </c>
      <c r="IG315" s="2" t="s">
        <v>140</v>
      </c>
      <c r="IH315" s="2" t="s">
        <v>166</v>
      </c>
      <c r="II315" s="2" t="s">
        <v>776</v>
      </c>
      <c r="IJ315" s="2" t="s">
        <v>878</v>
      </c>
      <c r="IK315" s="2" t="s">
        <v>142</v>
      </c>
      <c r="IL315" s="2" t="s">
        <v>132</v>
      </c>
      <c r="IM315" s="4"/>
      <c r="IN315" s="8"/>
      <c r="IO315" s="4">
        <v>4</v>
      </c>
      <c r="IP315" s="8">
        <v>218.36</v>
      </c>
      <c r="IQ315" s="7">
        <v>-1</v>
      </c>
      <c r="IR315" s="7">
        <v>-1</v>
      </c>
      <c r="IS315" s="2" t="s">
        <v>140</v>
      </c>
      <c r="IT315" s="2" t="s">
        <v>166</v>
      </c>
      <c r="IU315" s="2" t="s">
        <v>614</v>
      </c>
      <c r="IV315" s="2" t="s">
        <v>1205</v>
      </c>
      <c r="IW315" s="2" t="s">
        <v>142</v>
      </c>
      <c r="IX315" s="2" t="s">
        <v>132</v>
      </c>
      <c r="IY315" s="4"/>
      <c r="IZ315" s="8"/>
      <c r="JA315" s="4"/>
      <c r="JB315" s="8"/>
      <c r="JC315" s="7"/>
      <c r="JD315" s="7"/>
      <c r="JE315" s="2" t="s">
        <v>178</v>
      </c>
      <c r="JF315" s="2" t="s">
        <v>166</v>
      </c>
      <c r="JG315" s="2" t="s">
        <v>132</v>
      </c>
      <c r="JH315" s="2" t="s">
        <v>132</v>
      </c>
      <c r="JI315" s="2" t="s">
        <v>142</v>
      </c>
      <c r="JJ315" s="2" t="s">
        <v>132</v>
      </c>
      <c r="JK315" s="4"/>
      <c r="JL315" s="8"/>
      <c r="JM315" s="4"/>
      <c r="JN315" s="8"/>
      <c r="JO315" s="7"/>
      <c r="JP315" s="7"/>
      <c r="JQ315" s="2" t="s">
        <v>140</v>
      </c>
      <c r="JR315" s="2" t="s">
        <v>166</v>
      </c>
      <c r="JS315" s="2" t="s">
        <v>341</v>
      </c>
      <c r="JT315" s="2" t="s">
        <v>3547</v>
      </c>
      <c r="JU315" s="2" t="s">
        <v>142</v>
      </c>
      <c r="JV315" s="2" t="s">
        <v>132</v>
      </c>
      <c r="JW315" s="4"/>
      <c r="JX315" s="8"/>
      <c r="JY315" s="4"/>
      <c r="JZ315" s="8"/>
      <c r="KA315" s="7"/>
      <c r="KB315" s="7"/>
      <c r="KC315" s="2" t="s">
        <v>140</v>
      </c>
      <c r="KD315" s="2" t="s">
        <v>166</v>
      </c>
      <c r="KE315" s="2" t="s">
        <v>3548</v>
      </c>
      <c r="KF315" s="2" t="s">
        <v>1719</v>
      </c>
      <c r="KG315" s="2" t="s">
        <v>142</v>
      </c>
      <c r="KH315" s="2" t="s">
        <v>132</v>
      </c>
      <c r="KI315" s="4"/>
      <c r="KJ315" s="8"/>
      <c r="KK315" s="4">
        <v>1</v>
      </c>
      <c r="KL315" s="8">
        <v>54.59</v>
      </c>
      <c r="KM315" s="7">
        <v>-1</v>
      </c>
      <c r="KN315" s="7">
        <v>-1</v>
      </c>
      <c r="KO315" s="2" t="s">
        <v>140</v>
      </c>
      <c r="KP315" s="2" t="s">
        <v>166</v>
      </c>
      <c r="KQ315" s="2" t="s">
        <v>610</v>
      </c>
      <c r="KR315" s="2" t="s">
        <v>190</v>
      </c>
      <c r="KS315" s="2" t="s">
        <v>142</v>
      </c>
      <c r="KT315" s="2" t="s">
        <v>132</v>
      </c>
      <c r="KU315" s="4"/>
      <c r="KV315" s="8"/>
      <c r="KW315" s="4">
        <v>5</v>
      </c>
      <c r="KX315" s="8">
        <v>278.15</v>
      </c>
      <c r="KY315" s="7">
        <v>-1</v>
      </c>
      <c r="KZ315" s="7">
        <v>-1</v>
      </c>
      <c r="LA315" s="2" t="s">
        <v>140</v>
      </c>
      <c r="LB315" s="2" t="s">
        <v>166</v>
      </c>
      <c r="LC315" s="2" t="s">
        <v>320</v>
      </c>
      <c r="LD315" s="2" t="s">
        <v>2135</v>
      </c>
      <c r="LE315" s="2" t="s">
        <v>183</v>
      </c>
      <c r="LF315" s="2" t="s">
        <v>132</v>
      </c>
      <c r="LG315" s="4"/>
      <c r="LH315" s="8"/>
      <c r="LI315" s="4"/>
      <c r="LJ315" s="8"/>
      <c r="LK315" s="7"/>
      <c r="LL315" s="7"/>
      <c r="LM315" s="2" t="s">
        <v>178</v>
      </c>
      <c r="LN315" s="2" t="s">
        <v>166</v>
      </c>
      <c r="LO315" s="2" t="s">
        <v>132</v>
      </c>
      <c r="LP315" s="2" t="s">
        <v>132</v>
      </c>
      <c r="LQ315" s="2" t="s">
        <v>142</v>
      </c>
      <c r="LR315" s="2" t="s">
        <v>132</v>
      </c>
      <c r="LS315" s="4"/>
      <c r="LT315" s="8"/>
      <c r="LU315" s="4"/>
      <c r="LV315" s="8"/>
      <c r="LW315" s="7"/>
      <c r="LX315" s="7"/>
      <c r="LY315" s="2" t="s">
        <v>132</v>
      </c>
      <c r="LZ315" s="2" t="s">
        <v>132</v>
      </c>
      <c r="MA315" s="2" t="s">
        <v>132</v>
      </c>
      <c r="MB315" s="2" t="s">
        <v>132</v>
      </c>
      <c r="MC315" s="2" t="s">
        <v>132</v>
      </c>
      <c r="MD315" s="2" t="s">
        <v>132</v>
      </c>
      <c r="ME315" s="4"/>
      <c r="MF315" s="8"/>
      <c r="MG315" s="4"/>
      <c r="MH315" s="8"/>
      <c r="MI315" s="7"/>
      <c r="MJ315" s="7"/>
      <c r="MK315" s="2" t="s">
        <v>159</v>
      </c>
      <c r="ML315" s="2" t="s">
        <v>166</v>
      </c>
      <c r="MM315" s="2" t="s">
        <v>132</v>
      </c>
      <c r="MN315" s="2" t="s">
        <v>132</v>
      </c>
      <c r="MO315" s="2" t="s">
        <v>142</v>
      </c>
      <c r="MP315" s="2" t="s">
        <v>132</v>
      </c>
      <c r="MQ315" s="4"/>
      <c r="MR315" s="8"/>
      <c r="MS315" s="4"/>
      <c r="MT315" s="8"/>
      <c r="MU315" s="7"/>
      <c r="MV315" s="7"/>
      <c r="MW315" s="2" t="s">
        <v>132</v>
      </c>
      <c r="MX315" s="2" t="s">
        <v>132</v>
      </c>
      <c r="MY315" s="2" t="s">
        <v>132</v>
      </c>
      <c r="MZ315" s="2" t="s">
        <v>132</v>
      </c>
      <c r="NA315" s="2" t="s">
        <v>132</v>
      </c>
      <c r="NB315" s="2" t="s">
        <v>132</v>
      </c>
      <c r="NC315" s="4"/>
      <c r="ND315" s="8"/>
      <c r="NE315" s="4"/>
      <c r="NF315" s="8"/>
      <c r="NG315" s="7"/>
      <c r="NH315" s="7"/>
      <c r="NI315" s="2" t="s">
        <v>132</v>
      </c>
      <c r="NJ315" s="2" t="s">
        <v>132</v>
      </c>
      <c r="NK315" s="2" t="s">
        <v>132</v>
      </c>
      <c r="NL315" s="2" t="s">
        <v>132</v>
      </c>
      <c r="NM315" s="2" t="s">
        <v>132</v>
      </c>
      <c r="NN315" s="2" t="s">
        <v>132</v>
      </c>
      <c r="NO315" s="4"/>
      <c r="NP315" s="8"/>
      <c r="NQ315" s="4"/>
      <c r="NR315" s="8"/>
      <c r="NS315" s="7"/>
      <c r="NT315" s="7"/>
      <c r="NU315" s="2" t="s">
        <v>178</v>
      </c>
      <c r="NV315" s="2" t="s">
        <v>166</v>
      </c>
      <c r="NW315" s="2" t="s">
        <v>132</v>
      </c>
      <c r="NX315" s="2" t="s">
        <v>132</v>
      </c>
      <c r="NY315" s="2" t="s">
        <v>142</v>
      </c>
      <c r="NZ315" s="2" t="s">
        <v>132</v>
      </c>
      <c r="OA315" s="4"/>
      <c r="OB315" s="8"/>
      <c r="OC315" s="4"/>
      <c r="OD315" s="8"/>
      <c r="OE315" s="7"/>
      <c r="OF315" s="7"/>
      <c r="OG315" s="2" t="s">
        <v>132</v>
      </c>
      <c r="OH315" s="2" t="s">
        <v>132</v>
      </c>
      <c r="OI315" s="2" t="s">
        <v>132</v>
      </c>
      <c r="OJ315" s="2" t="s">
        <v>132</v>
      </c>
      <c r="OK315" s="2" t="s">
        <v>132</v>
      </c>
      <c r="OL315" s="2" t="s">
        <v>132</v>
      </c>
      <c r="OM315" s="4"/>
      <c r="ON315" s="8"/>
      <c r="OO315" s="4"/>
      <c r="OP315" s="8"/>
      <c r="OQ315" s="7"/>
      <c r="OR315" s="7"/>
      <c r="OS315" s="2" t="s">
        <v>132</v>
      </c>
      <c r="OT315" s="2" t="s">
        <v>132</v>
      </c>
      <c r="OU315" s="2" t="s">
        <v>132</v>
      </c>
      <c r="OV315" s="2" t="s">
        <v>132</v>
      </c>
      <c r="OW315" s="2" t="s">
        <v>132</v>
      </c>
      <c r="OX315" s="2" t="s">
        <v>132</v>
      </c>
      <c r="OY315" s="4"/>
      <c r="OZ315" s="8"/>
      <c r="PA315" s="4"/>
      <c r="PB315" s="8"/>
      <c r="PC315" s="7"/>
      <c r="PD315" s="7"/>
      <c r="PE315" s="2" t="s">
        <v>181</v>
      </c>
      <c r="PF315" s="2" t="s">
        <v>166</v>
      </c>
      <c r="PG315" s="2" t="s">
        <v>132</v>
      </c>
      <c r="PH315" s="2" t="s">
        <v>132</v>
      </c>
      <c r="PI315" s="2" t="s">
        <v>142</v>
      </c>
      <c r="PJ315" s="2" t="s">
        <v>132</v>
      </c>
      <c r="PK315" s="4"/>
      <c r="PL315" s="8"/>
      <c r="PM315" s="4"/>
      <c r="PN315" s="8"/>
      <c r="PO315" s="7"/>
      <c r="PP315" s="7"/>
      <c r="PQ315" s="2" t="s">
        <v>178</v>
      </c>
      <c r="PR315" s="2" t="s">
        <v>166</v>
      </c>
      <c r="PS315" s="2" t="s">
        <v>132</v>
      </c>
      <c r="PT315" s="2" t="s">
        <v>132</v>
      </c>
      <c r="PU315" s="2" t="s">
        <v>142</v>
      </c>
      <c r="PV315" s="2" t="s">
        <v>132</v>
      </c>
      <c r="PW315" s="4"/>
      <c r="PX315" s="8"/>
      <c r="PY315" s="4"/>
      <c r="PZ315" s="8"/>
      <c r="QA315" s="7"/>
      <c r="QB315" s="7"/>
      <c r="QC315" s="2" t="s">
        <v>132</v>
      </c>
      <c r="QD315" s="2" t="s">
        <v>132</v>
      </c>
      <c r="QE315" s="2" t="s">
        <v>132</v>
      </c>
      <c r="QF315" s="2" t="s">
        <v>132</v>
      </c>
      <c r="QG315" s="2" t="s">
        <v>132</v>
      </c>
      <c r="QH315" s="2" t="s">
        <v>132</v>
      </c>
      <c r="QI315" s="4"/>
      <c r="QJ315" s="8"/>
      <c r="QK315" s="4"/>
      <c r="QL315" s="8"/>
      <c r="QM315" s="7"/>
      <c r="QN315" s="7"/>
      <c r="QO315" s="2" t="s">
        <v>132</v>
      </c>
      <c r="QP315" s="2" t="s">
        <v>132</v>
      </c>
      <c r="QQ315" s="2" t="s">
        <v>132</v>
      </c>
      <c r="QR315" s="2" t="s">
        <v>132</v>
      </c>
      <c r="QS315" s="2" t="s">
        <v>132</v>
      </c>
      <c r="QT315" s="2" t="s">
        <v>132</v>
      </c>
      <c r="QU315" s="4"/>
      <c r="QV315" s="8"/>
      <c r="QW315" s="4"/>
      <c r="QX315" s="8"/>
      <c r="QY315" s="7"/>
      <c r="QZ315" s="7"/>
      <c r="RA315" s="2" t="s">
        <v>159</v>
      </c>
      <c r="RB315" s="2" t="s">
        <v>166</v>
      </c>
      <c r="RC315" s="2" t="s">
        <v>132</v>
      </c>
      <c r="RD315" s="2" t="s">
        <v>132</v>
      </c>
      <c r="RE315" s="2" t="s">
        <v>142</v>
      </c>
      <c r="RF315" s="2" t="s">
        <v>132</v>
      </c>
      <c r="RG315" s="4"/>
      <c r="RH315" s="8"/>
      <c r="RI315" s="4"/>
      <c r="RJ315" s="8"/>
      <c r="RK315" s="7"/>
      <c r="RL315" s="7"/>
      <c r="RM315" s="2" t="s">
        <v>181</v>
      </c>
      <c r="RN315" s="2" t="s">
        <v>166</v>
      </c>
      <c r="RO315" s="2" t="s">
        <v>132</v>
      </c>
      <c r="RP315" s="2" t="s">
        <v>132</v>
      </c>
      <c r="RQ315" s="2" t="s">
        <v>142</v>
      </c>
      <c r="RR315" s="2" t="s">
        <v>132</v>
      </c>
    </row>
    <row r="316">
      <c r="A316" s="2" t="s">
        <v>3549</v>
      </c>
      <c r="B316" s="2" t="s">
        <v>121</v>
      </c>
      <c r="C316" s="2" t="s">
        <v>3339</v>
      </c>
      <c r="D316" s="2" t="s">
        <v>123</v>
      </c>
      <c r="E316" s="2" t="s">
        <v>1004</v>
      </c>
      <c r="F316" s="2" t="s">
        <v>3550</v>
      </c>
      <c r="G316" s="2" t="s">
        <v>3550</v>
      </c>
      <c r="H316" s="2" t="s">
        <v>3550</v>
      </c>
      <c r="I316" s="2" t="s">
        <v>3551</v>
      </c>
      <c r="J316" s="2" t="s">
        <v>127</v>
      </c>
      <c r="K316" s="2" t="s">
        <v>840</v>
      </c>
      <c r="L316" s="3">
        <v>52.62</v>
      </c>
      <c r="M316" s="3">
        <v>55.25</v>
      </c>
      <c r="N316" s="3">
        <v>110.49</v>
      </c>
      <c r="O316" s="2" t="s">
        <v>129</v>
      </c>
      <c r="P316" s="2" t="s">
        <v>348</v>
      </c>
      <c r="Q316" s="2" t="s">
        <v>131</v>
      </c>
      <c r="R316" s="2" t="s">
        <v>132</v>
      </c>
      <c r="S316" s="2" t="s">
        <v>3552</v>
      </c>
      <c r="T316" s="2" t="s">
        <v>132</v>
      </c>
      <c r="U316" s="2" t="s">
        <v>468</v>
      </c>
      <c r="V316" s="2" t="s">
        <v>440</v>
      </c>
      <c r="W316" s="2" t="s">
        <v>3412</v>
      </c>
      <c r="X316" s="2" t="s">
        <v>132</v>
      </c>
      <c r="Y316" s="2" t="s">
        <v>263</v>
      </c>
      <c r="Z316" s="4">
        <v>101</v>
      </c>
      <c r="AA316" s="4">
        <f>=ROUNDDOWN(17.1186440677966,0)</f>
      </c>
      <c r="AB316" s="5">
        <v>5.9</v>
      </c>
      <c r="AC316" s="2" t="s">
        <v>132</v>
      </c>
      <c r="AD316" s="4"/>
      <c r="AE316" s="4"/>
      <c r="AF316" s="6">
        <v>65</v>
      </c>
      <c r="AG316" s="6"/>
      <c r="AH316" s="7">
        <v>0.933</v>
      </c>
      <c r="AI316" s="4"/>
      <c r="AJ316" s="4">
        <f>=ROUNDDOWN({0},0)</f>
      </c>
      <c r="AK316" s="5"/>
      <c r="AL316" s="2" t="s">
        <v>132</v>
      </c>
      <c r="AM316" s="4"/>
      <c r="AN316" s="4"/>
      <c r="AO316" s="7"/>
      <c r="AP316" s="4">
        <v>93</v>
      </c>
      <c r="AQ316" s="8">
        <v>6083.93</v>
      </c>
      <c r="AR316" s="4"/>
      <c r="AS316" s="8"/>
      <c r="AT316" s="7"/>
      <c r="AU316" s="7"/>
      <c r="AV316" s="4">
        <v>93</v>
      </c>
      <c r="AW316" s="8">
        <v>6083.93</v>
      </c>
      <c r="AX316" s="4"/>
      <c r="AY316" s="8"/>
      <c r="AZ316" s="7"/>
      <c r="BA316" s="7"/>
      <c r="BB316" s="7">
        <v>1</v>
      </c>
      <c r="BC316" s="4">
        <v>93</v>
      </c>
      <c r="BD316" s="8">
        <v>6083.93</v>
      </c>
      <c r="BE316" s="4"/>
      <c r="BF316" s="8"/>
      <c r="BG316" s="7"/>
      <c r="BH316" s="7"/>
      <c r="BI316" s="7">
        <v>1</v>
      </c>
      <c r="BJ316" s="4">
        <v>93</v>
      </c>
      <c r="BK316" s="8">
        <v>6083.93</v>
      </c>
      <c r="BL316" s="2" t="s">
        <v>3553</v>
      </c>
      <c r="BM316" s="7">
        <v>1</v>
      </c>
      <c r="BN316" s="7">
        <v>1</v>
      </c>
      <c r="BO316" s="4">
        <v>8</v>
      </c>
      <c r="BP316" s="8">
        <v>484.08</v>
      </c>
      <c r="BQ316" s="4"/>
      <c r="BR316" s="8"/>
      <c r="BS316" s="7"/>
      <c r="BT316" s="7"/>
      <c r="BU316" s="2" t="s">
        <v>140</v>
      </c>
      <c r="BV316" s="2" t="s">
        <v>129</v>
      </c>
      <c r="BW316" s="2" t="s">
        <v>132</v>
      </c>
      <c r="BX316" s="2" t="s">
        <v>2374</v>
      </c>
      <c r="BY316" s="2" t="s">
        <v>142</v>
      </c>
      <c r="BZ316" s="2" t="s">
        <v>132</v>
      </c>
      <c r="CA316" s="4">
        <v>7</v>
      </c>
      <c r="CB316" s="8">
        <v>388.21</v>
      </c>
      <c r="CC316" s="4"/>
      <c r="CD316" s="8"/>
      <c r="CE316" s="7"/>
      <c r="CF316" s="7"/>
      <c r="CG316" s="2" t="s">
        <v>140</v>
      </c>
      <c r="CH316" s="2" t="s">
        <v>129</v>
      </c>
      <c r="CI316" s="2" t="s">
        <v>3158</v>
      </c>
      <c r="CJ316" s="2" t="s">
        <v>543</v>
      </c>
      <c r="CK316" s="2" t="s">
        <v>142</v>
      </c>
      <c r="CL316" s="2" t="s">
        <v>132</v>
      </c>
      <c r="CM316" s="4">
        <v>20</v>
      </c>
      <c r="CN316" s="8">
        <v>1156.87</v>
      </c>
      <c r="CO316" s="4"/>
      <c r="CP316" s="8"/>
      <c r="CQ316" s="7"/>
      <c r="CR316" s="7"/>
      <c r="CS316" s="2" t="s">
        <v>140</v>
      </c>
      <c r="CT316" s="2" t="s">
        <v>129</v>
      </c>
      <c r="CU316" s="2" t="s">
        <v>882</v>
      </c>
      <c r="CV316" s="2" t="s">
        <v>3082</v>
      </c>
      <c r="CW316" s="2" t="s">
        <v>142</v>
      </c>
      <c r="CX316" s="2" t="s">
        <v>132</v>
      </c>
      <c r="CY316" s="4">
        <v>22</v>
      </c>
      <c r="CZ316" s="8">
        <v>1501.28</v>
      </c>
      <c r="DA316" s="4"/>
      <c r="DB316" s="8"/>
      <c r="DC316" s="7"/>
      <c r="DD316" s="7"/>
      <c r="DE316" s="2" t="s">
        <v>140</v>
      </c>
      <c r="DF316" s="2" t="s">
        <v>129</v>
      </c>
      <c r="DG316" s="2" t="s">
        <v>255</v>
      </c>
      <c r="DH316" s="2" t="s">
        <v>3554</v>
      </c>
      <c r="DI316" s="2" t="s">
        <v>142</v>
      </c>
      <c r="DJ316" s="2" t="s">
        <v>132</v>
      </c>
      <c r="DK316" s="4">
        <v>3</v>
      </c>
      <c r="DL316" s="8">
        <v>218.37</v>
      </c>
      <c r="DM316" s="4"/>
      <c r="DN316" s="8"/>
      <c r="DO316" s="7"/>
      <c r="DP316" s="7"/>
      <c r="DQ316" s="2" t="s">
        <v>140</v>
      </c>
      <c r="DR316" s="2" t="s">
        <v>129</v>
      </c>
      <c r="DS316" s="2" t="s">
        <v>1043</v>
      </c>
      <c r="DT316" s="2" t="s">
        <v>2536</v>
      </c>
      <c r="DU316" s="2" t="s">
        <v>142</v>
      </c>
      <c r="DV316" s="2" t="s">
        <v>132</v>
      </c>
      <c r="DW316" s="4">
        <v>11</v>
      </c>
      <c r="DX316" s="8">
        <v>786.39</v>
      </c>
      <c r="DY316" s="4"/>
      <c r="DZ316" s="8"/>
      <c r="EA316" s="7"/>
      <c r="EB316" s="7"/>
      <c r="EC316" s="2" t="s">
        <v>140</v>
      </c>
      <c r="ED316" s="2" t="s">
        <v>129</v>
      </c>
      <c r="EE316" s="2" t="s">
        <v>263</v>
      </c>
      <c r="EF316" s="2" t="s">
        <v>455</v>
      </c>
      <c r="EG316" s="2" t="s">
        <v>142</v>
      </c>
      <c r="EH316" s="2" t="s">
        <v>132</v>
      </c>
      <c r="EI316" s="4">
        <v>10</v>
      </c>
      <c r="EJ316" s="8">
        <v>727.9</v>
      </c>
      <c r="EK316" s="4"/>
      <c r="EL316" s="8"/>
      <c r="EM316" s="7"/>
      <c r="EN316" s="7"/>
      <c r="EO316" s="2" t="s">
        <v>140</v>
      </c>
      <c r="EP316" s="2" t="s">
        <v>129</v>
      </c>
      <c r="EQ316" s="2" t="s">
        <v>375</v>
      </c>
      <c r="ER316" s="2" t="s">
        <v>1752</v>
      </c>
      <c r="ES316" s="2" t="s">
        <v>142</v>
      </c>
      <c r="ET316" s="2" t="s">
        <v>132</v>
      </c>
      <c r="EU316" s="4">
        <v>2</v>
      </c>
      <c r="EV316" s="8">
        <v>136.48</v>
      </c>
      <c r="EW316" s="4"/>
      <c r="EX316" s="8"/>
      <c r="EY316" s="7"/>
      <c r="EZ316" s="7"/>
      <c r="FA316" s="2" t="s">
        <v>140</v>
      </c>
      <c r="FB316" s="2" t="s">
        <v>129</v>
      </c>
      <c r="FC316" s="2" t="s">
        <v>1058</v>
      </c>
      <c r="FD316" s="2" t="s">
        <v>1595</v>
      </c>
      <c r="FE316" s="2" t="s">
        <v>142</v>
      </c>
      <c r="FF316" s="2" t="s">
        <v>132</v>
      </c>
      <c r="FG316" s="4"/>
      <c r="FH316" s="8"/>
      <c r="FI316" s="4"/>
      <c r="FJ316" s="8"/>
      <c r="FK316" s="7"/>
      <c r="FL316" s="7"/>
      <c r="FM316" s="2" t="s">
        <v>140</v>
      </c>
      <c r="FN316" s="2" t="s">
        <v>129</v>
      </c>
      <c r="FO316" s="2" t="s">
        <v>156</v>
      </c>
      <c r="FP316" s="2" t="s">
        <v>132</v>
      </c>
      <c r="FQ316" s="2" t="s">
        <v>142</v>
      </c>
      <c r="FR316" s="2" t="s">
        <v>132</v>
      </c>
      <c r="FS316" s="4"/>
      <c r="FT316" s="8"/>
      <c r="FU316" s="4"/>
      <c r="FV316" s="8"/>
      <c r="FW316" s="7"/>
      <c r="FX316" s="7"/>
      <c r="FY316" s="2" t="s">
        <v>178</v>
      </c>
      <c r="FZ316" s="2" t="s">
        <v>129</v>
      </c>
      <c r="GA316" s="2" t="s">
        <v>132</v>
      </c>
      <c r="GB316" s="2" t="s">
        <v>132</v>
      </c>
      <c r="GC316" s="2" t="s">
        <v>142</v>
      </c>
      <c r="GD316" s="2" t="s">
        <v>132</v>
      </c>
      <c r="GE316" s="4">
        <v>9</v>
      </c>
      <c r="GF316" s="8">
        <v>614.16</v>
      </c>
      <c r="GG316" s="4"/>
      <c r="GH316" s="8"/>
      <c r="GI316" s="7"/>
      <c r="GJ316" s="7"/>
      <c r="GK316" s="2" t="s">
        <v>140</v>
      </c>
      <c r="GL316" s="2" t="s">
        <v>129</v>
      </c>
      <c r="GM316" s="2" t="s">
        <v>382</v>
      </c>
      <c r="GN316" s="2" t="s">
        <v>1945</v>
      </c>
      <c r="GO316" s="2" t="s">
        <v>142</v>
      </c>
      <c r="GP316" s="2" t="s">
        <v>132</v>
      </c>
      <c r="GQ316" s="4"/>
      <c r="GR316" s="8"/>
      <c r="GS316" s="4"/>
      <c r="GT316" s="8"/>
      <c r="GU316" s="7"/>
      <c r="GV316" s="7"/>
      <c r="GW316" s="2" t="s">
        <v>178</v>
      </c>
      <c r="GX316" s="2" t="s">
        <v>129</v>
      </c>
      <c r="GY316" s="2" t="s">
        <v>132</v>
      </c>
      <c r="GZ316" s="2" t="s">
        <v>132</v>
      </c>
      <c r="HA316" s="2" t="s">
        <v>142</v>
      </c>
      <c r="HB316" s="2" t="s">
        <v>132</v>
      </c>
      <c r="HC316" s="4"/>
      <c r="HD316" s="8"/>
      <c r="HE316" s="4"/>
      <c r="HF316" s="8"/>
      <c r="HG316" s="7"/>
      <c r="HH316" s="7"/>
      <c r="HI316" s="2" t="s">
        <v>159</v>
      </c>
      <c r="HJ316" s="2" t="s">
        <v>129</v>
      </c>
      <c r="HK316" s="2" t="s">
        <v>132</v>
      </c>
      <c r="HL316" s="2" t="s">
        <v>132</v>
      </c>
      <c r="HM316" s="2" t="s">
        <v>142</v>
      </c>
      <c r="HN316" s="2" t="s">
        <v>132</v>
      </c>
      <c r="HO316" s="4"/>
      <c r="HP316" s="8"/>
      <c r="HQ316" s="4"/>
      <c r="HR316" s="8"/>
      <c r="HS316" s="7"/>
      <c r="HT316" s="7"/>
      <c r="HU316" s="2" t="s">
        <v>165</v>
      </c>
      <c r="HV316" s="2" t="s">
        <v>129</v>
      </c>
      <c r="HW316" s="2" t="s">
        <v>132</v>
      </c>
      <c r="HX316" s="2" t="s">
        <v>132</v>
      </c>
      <c r="HY316" s="2" t="s">
        <v>142</v>
      </c>
      <c r="HZ316" s="2" t="s">
        <v>132</v>
      </c>
      <c r="IA316" s="4"/>
      <c r="IB316" s="8"/>
      <c r="IC316" s="4"/>
      <c r="ID316" s="8"/>
      <c r="IE316" s="7"/>
      <c r="IF316" s="7"/>
      <c r="IG316" s="2" t="s">
        <v>140</v>
      </c>
      <c r="IH316" s="2" t="s">
        <v>166</v>
      </c>
      <c r="II316" s="2" t="s">
        <v>882</v>
      </c>
      <c r="IJ316" s="2" t="s">
        <v>132</v>
      </c>
      <c r="IK316" s="2" t="s">
        <v>142</v>
      </c>
      <c r="IL316" s="2" t="s">
        <v>132</v>
      </c>
      <c r="IM316" s="4"/>
      <c r="IN316" s="8"/>
      <c r="IO316" s="4"/>
      <c r="IP316" s="8"/>
      <c r="IQ316" s="7"/>
      <c r="IR316" s="7"/>
      <c r="IS316" s="2" t="s">
        <v>140</v>
      </c>
      <c r="IT316" s="2" t="s">
        <v>129</v>
      </c>
      <c r="IU316" s="2" t="s">
        <v>1894</v>
      </c>
      <c r="IV316" s="2" t="s">
        <v>2692</v>
      </c>
      <c r="IW316" s="2" t="s">
        <v>142</v>
      </c>
      <c r="IX316" s="2" t="s">
        <v>132</v>
      </c>
      <c r="IY316" s="4"/>
      <c r="IZ316" s="8"/>
      <c r="JA316" s="4"/>
      <c r="JB316" s="8"/>
      <c r="JC316" s="7"/>
      <c r="JD316" s="7"/>
      <c r="JE316" s="2" t="s">
        <v>159</v>
      </c>
      <c r="JF316" s="2" t="s">
        <v>129</v>
      </c>
      <c r="JG316" s="2" t="s">
        <v>132</v>
      </c>
      <c r="JH316" s="2" t="s">
        <v>132</v>
      </c>
      <c r="JI316" s="2" t="s">
        <v>142</v>
      </c>
      <c r="JJ316" s="2" t="s">
        <v>132</v>
      </c>
      <c r="JK316" s="4">
        <v>1</v>
      </c>
      <c r="JL316" s="8">
        <v>70.19</v>
      </c>
      <c r="JM316" s="4"/>
      <c r="JN316" s="8"/>
      <c r="JO316" s="7"/>
      <c r="JP316" s="7"/>
      <c r="JQ316" s="2" t="s">
        <v>140</v>
      </c>
      <c r="JR316" s="2" t="s">
        <v>129</v>
      </c>
      <c r="JS316" s="2" t="s">
        <v>1061</v>
      </c>
      <c r="JT316" s="2" t="s">
        <v>764</v>
      </c>
      <c r="JU316" s="2" t="s">
        <v>142</v>
      </c>
      <c r="JV316" s="2" t="s">
        <v>132</v>
      </c>
      <c r="JW316" s="4"/>
      <c r="JX316" s="8"/>
      <c r="JY316" s="4"/>
      <c r="JZ316" s="8"/>
      <c r="KA316" s="7"/>
      <c r="KB316" s="7"/>
      <c r="KC316" s="2" t="s">
        <v>140</v>
      </c>
      <c r="KD316" s="2" t="s">
        <v>129</v>
      </c>
      <c r="KE316" s="2" t="s">
        <v>882</v>
      </c>
      <c r="KF316" s="2" t="s">
        <v>551</v>
      </c>
      <c r="KG316" s="2" t="s">
        <v>142</v>
      </c>
      <c r="KH316" s="2" t="s">
        <v>132</v>
      </c>
      <c r="KI316" s="4"/>
      <c r="KJ316" s="8"/>
      <c r="KK316" s="4"/>
      <c r="KL316" s="8"/>
      <c r="KM316" s="7"/>
      <c r="KN316" s="7"/>
      <c r="KO316" s="2" t="s">
        <v>178</v>
      </c>
      <c r="KP316" s="2" t="s">
        <v>129</v>
      </c>
      <c r="KQ316" s="2" t="s">
        <v>132</v>
      </c>
      <c r="KR316" s="2" t="s">
        <v>132</v>
      </c>
      <c r="KS316" s="2" t="s">
        <v>142</v>
      </c>
      <c r="KT316" s="2" t="s">
        <v>132</v>
      </c>
      <c r="KU316" s="4"/>
      <c r="KV316" s="8"/>
      <c r="KW316" s="4"/>
      <c r="KX316" s="8"/>
      <c r="KY316" s="7"/>
      <c r="KZ316" s="7"/>
      <c r="LA316" s="2" t="s">
        <v>159</v>
      </c>
      <c r="LB316" s="2" t="s">
        <v>129</v>
      </c>
      <c r="LC316" s="2" t="s">
        <v>132</v>
      </c>
      <c r="LD316" s="2" t="s">
        <v>132</v>
      </c>
      <c r="LE316" s="2" t="s">
        <v>142</v>
      </c>
      <c r="LF316" s="2" t="s">
        <v>132</v>
      </c>
      <c r="LG316" s="4"/>
      <c r="LH316" s="8"/>
      <c r="LI316" s="4"/>
      <c r="LJ316" s="8"/>
      <c r="LK316" s="7"/>
      <c r="LL316" s="7"/>
      <c r="LM316" s="2" t="s">
        <v>178</v>
      </c>
      <c r="LN316" s="2" t="s">
        <v>129</v>
      </c>
      <c r="LO316" s="2" t="s">
        <v>132</v>
      </c>
      <c r="LP316" s="2" t="s">
        <v>132</v>
      </c>
      <c r="LQ316" s="2" t="s">
        <v>142</v>
      </c>
      <c r="LR316" s="2" t="s">
        <v>132</v>
      </c>
      <c r="LS316" s="4"/>
      <c r="LT316" s="8"/>
      <c r="LU316" s="4"/>
      <c r="LV316" s="8"/>
      <c r="LW316" s="7"/>
      <c r="LX316" s="7"/>
      <c r="LY316" s="2" t="s">
        <v>178</v>
      </c>
      <c r="LZ316" s="2" t="s">
        <v>166</v>
      </c>
      <c r="MA316" s="2" t="s">
        <v>132</v>
      </c>
      <c r="MB316" s="2" t="s">
        <v>132</v>
      </c>
      <c r="MC316" s="2" t="s">
        <v>142</v>
      </c>
      <c r="MD316" s="2" t="s">
        <v>132</v>
      </c>
      <c r="ME316" s="4"/>
      <c r="MF316" s="8"/>
      <c r="MG316" s="4"/>
      <c r="MH316" s="8"/>
      <c r="MI316" s="7"/>
      <c r="MJ316" s="7"/>
      <c r="MK316" s="2" t="s">
        <v>159</v>
      </c>
      <c r="ML316" s="2" t="s">
        <v>129</v>
      </c>
      <c r="MM316" s="2" t="s">
        <v>132</v>
      </c>
      <c r="MN316" s="2" t="s">
        <v>132</v>
      </c>
      <c r="MO316" s="2" t="s">
        <v>142</v>
      </c>
      <c r="MP316" s="2" t="s">
        <v>132</v>
      </c>
      <c r="MQ316" s="4"/>
      <c r="MR316" s="8"/>
      <c r="MS316" s="4"/>
      <c r="MT316" s="8"/>
      <c r="MU316" s="7"/>
      <c r="MV316" s="7"/>
      <c r="MW316" s="2" t="s">
        <v>140</v>
      </c>
      <c r="MX316" s="2" t="s">
        <v>129</v>
      </c>
      <c r="MY316" s="2" t="s">
        <v>179</v>
      </c>
      <c r="MZ316" s="2" t="s">
        <v>238</v>
      </c>
      <c r="NA316" s="2" t="s">
        <v>142</v>
      </c>
      <c r="NB316" s="2" t="s">
        <v>132</v>
      </c>
      <c r="NC316" s="4"/>
      <c r="ND316" s="8"/>
      <c r="NE316" s="4"/>
      <c r="NF316" s="8"/>
      <c r="NG316" s="7"/>
      <c r="NH316" s="7"/>
      <c r="NI316" s="2" t="s">
        <v>132</v>
      </c>
      <c r="NJ316" s="2" t="s">
        <v>132</v>
      </c>
      <c r="NK316" s="2" t="s">
        <v>132</v>
      </c>
      <c r="NL316" s="2" t="s">
        <v>132</v>
      </c>
      <c r="NM316" s="2" t="s">
        <v>132</v>
      </c>
      <c r="NN316" s="2" t="s">
        <v>132</v>
      </c>
      <c r="NO316" s="4"/>
      <c r="NP316" s="8"/>
      <c r="NQ316" s="4"/>
      <c r="NR316" s="8"/>
      <c r="NS316" s="7"/>
      <c r="NT316" s="7"/>
      <c r="NU316" s="2" t="s">
        <v>178</v>
      </c>
      <c r="NV316" s="2" t="s">
        <v>129</v>
      </c>
      <c r="NW316" s="2" t="s">
        <v>132</v>
      </c>
      <c r="NX316" s="2" t="s">
        <v>132</v>
      </c>
      <c r="NY316" s="2" t="s">
        <v>142</v>
      </c>
      <c r="NZ316" s="2" t="s">
        <v>132</v>
      </c>
      <c r="OA316" s="4"/>
      <c r="OB316" s="8"/>
      <c r="OC316" s="4"/>
      <c r="OD316" s="8"/>
      <c r="OE316" s="7"/>
      <c r="OF316" s="7"/>
      <c r="OG316" s="2" t="s">
        <v>178</v>
      </c>
      <c r="OH316" s="2" t="s">
        <v>129</v>
      </c>
      <c r="OI316" s="2" t="s">
        <v>132</v>
      </c>
      <c r="OJ316" s="2" t="s">
        <v>132</v>
      </c>
      <c r="OK316" s="2" t="s">
        <v>142</v>
      </c>
      <c r="OL316" s="2" t="s">
        <v>132</v>
      </c>
      <c r="OM316" s="4"/>
      <c r="ON316" s="8"/>
      <c r="OO316" s="4"/>
      <c r="OP316" s="8"/>
      <c r="OQ316" s="7"/>
      <c r="OR316" s="7"/>
      <c r="OS316" s="2" t="s">
        <v>132</v>
      </c>
      <c r="OT316" s="2" t="s">
        <v>132</v>
      </c>
      <c r="OU316" s="2" t="s">
        <v>132</v>
      </c>
      <c r="OV316" s="2" t="s">
        <v>132</v>
      </c>
      <c r="OW316" s="2" t="s">
        <v>132</v>
      </c>
      <c r="OX316" s="2" t="s">
        <v>132</v>
      </c>
      <c r="OY316" s="4"/>
      <c r="OZ316" s="8"/>
      <c r="PA316" s="4"/>
      <c r="PB316" s="8"/>
      <c r="PC316" s="7"/>
      <c r="PD316" s="7"/>
      <c r="PE316" s="2" t="s">
        <v>178</v>
      </c>
      <c r="PF316" s="2" t="s">
        <v>129</v>
      </c>
      <c r="PG316" s="2" t="s">
        <v>132</v>
      </c>
      <c r="PH316" s="2" t="s">
        <v>132</v>
      </c>
      <c r="PI316" s="2" t="s">
        <v>142</v>
      </c>
      <c r="PJ316" s="2" t="s">
        <v>132</v>
      </c>
      <c r="PK316" s="4"/>
      <c r="PL316" s="8"/>
      <c r="PM316" s="4"/>
      <c r="PN316" s="8"/>
      <c r="PO316" s="7"/>
      <c r="PP316" s="7"/>
      <c r="PQ316" s="2" t="s">
        <v>132</v>
      </c>
      <c r="PR316" s="2" t="s">
        <v>132</v>
      </c>
      <c r="PS316" s="2" t="s">
        <v>132</v>
      </c>
      <c r="PT316" s="2" t="s">
        <v>132</v>
      </c>
      <c r="PU316" s="2" t="s">
        <v>132</v>
      </c>
      <c r="PV316" s="2" t="s">
        <v>132</v>
      </c>
      <c r="PW316" s="4"/>
      <c r="PX316" s="8"/>
      <c r="PY316" s="4"/>
      <c r="PZ316" s="8"/>
      <c r="QA316" s="7"/>
      <c r="QB316" s="7"/>
      <c r="QC316" s="2" t="s">
        <v>140</v>
      </c>
      <c r="QD316" s="2" t="s">
        <v>129</v>
      </c>
      <c r="QE316" s="2" t="s">
        <v>276</v>
      </c>
      <c r="QF316" s="2" t="s">
        <v>132</v>
      </c>
      <c r="QG316" s="2" t="s">
        <v>142</v>
      </c>
      <c r="QH316" s="2" t="s">
        <v>132</v>
      </c>
      <c r="QI316" s="4"/>
      <c r="QJ316" s="8"/>
      <c r="QK316" s="4"/>
      <c r="QL316" s="8"/>
      <c r="QM316" s="7"/>
      <c r="QN316" s="7"/>
      <c r="QO316" s="2" t="s">
        <v>178</v>
      </c>
      <c r="QP316" s="2" t="s">
        <v>129</v>
      </c>
      <c r="QQ316" s="2" t="s">
        <v>132</v>
      </c>
      <c r="QR316" s="2" t="s">
        <v>132</v>
      </c>
      <c r="QS316" s="2" t="s">
        <v>142</v>
      </c>
      <c r="QT316" s="2" t="s">
        <v>132</v>
      </c>
      <c r="QU316" s="4"/>
      <c r="QV316" s="8"/>
      <c r="QW316" s="4"/>
      <c r="QX316" s="8"/>
      <c r="QY316" s="7"/>
      <c r="QZ316" s="7"/>
      <c r="RA316" s="2" t="s">
        <v>132</v>
      </c>
      <c r="RB316" s="2" t="s">
        <v>132</v>
      </c>
      <c r="RC316" s="2" t="s">
        <v>132</v>
      </c>
      <c r="RD316" s="2" t="s">
        <v>132</v>
      </c>
      <c r="RE316" s="2" t="s">
        <v>132</v>
      </c>
      <c r="RF316" s="2" t="s">
        <v>132</v>
      </c>
      <c r="RG316" s="4"/>
      <c r="RH316" s="8"/>
      <c r="RI316" s="4"/>
      <c r="RJ316" s="8"/>
      <c r="RK316" s="7"/>
      <c r="RL316" s="7"/>
      <c r="RM316" s="2" t="s">
        <v>181</v>
      </c>
      <c r="RN316" s="2" t="s">
        <v>129</v>
      </c>
      <c r="RO316" s="2" t="s">
        <v>132</v>
      </c>
      <c r="RP316" s="2" t="s">
        <v>132</v>
      </c>
      <c r="RQ316" s="2" t="s">
        <v>142</v>
      </c>
      <c r="RR316" s="2" t="s">
        <v>183</v>
      </c>
    </row>
    <row r="317">
      <c r="A317" s="2" t="s">
        <v>3555</v>
      </c>
      <c r="B317" s="2" t="s">
        <v>121</v>
      </c>
      <c r="C317" s="2" t="s">
        <v>3339</v>
      </c>
      <c r="D317" s="2" t="s">
        <v>2628</v>
      </c>
      <c r="E317" s="2" t="s">
        <v>2672</v>
      </c>
      <c r="F317" s="2" t="s">
        <v>3556</v>
      </c>
      <c r="G317" s="2" t="s">
        <v>3556</v>
      </c>
      <c r="H317" s="2" t="s">
        <v>3556</v>
      </c>
      <c r="I317" s="2" t="s">
        <v>3557</v>
      </c>
      <c r="J317" s="2" t="s">
        <v>127</v>
      </c>
      <c r="K317" s="2" t="s">
        <v>394</v>
      </c>
      <c r="L317" s="3">
        <v>59.52</v>
      </c>
      <c r="M317" s="3">
        <v>62.5</v>
      </c>
      <c r="N317" s="3">
        <v>124.99</v>
      </c>
      <c r="O317" s="2" t="s">
        <v>129</v>
      </c>
      <c r="P317" s="2" t="s">
        <v>219</v>
      </c>
      <c r="Q317" s="2" t="s">
        <v>131</v>
      </c>
      <c r="R317" s="2" t="s">
        <v>132</v>
      </c>
      <c r="S317" s="2" t="s">
        <v>132</v>
      </c>
      <c r="T317" s="2" t="s">
        <v>132</v>
      </c>
      <c r="U317" s="2" t="s">
        <v>468</v>
      </c>
      <c r="V317" s="2" t="s">
        <v>1069</v>
      </c>
      <c r="W317" s="2" t="s">
        <v>441</v>
      </c>
      <c r="X317" s="2" t="s">
        <v>248</v>
      </c>
      <c r="Y317" s="2" t="s">
        <v>481</v>
      </c>
      <c r="Z317" s="4">
        <v>348</v>
      </c>
      <c r="AA317" s="4">
        <f>=ROUNDDOWN(17.4,0)</f>
      </c>
      <c r="AB317" s="5">
        <v>20</v>
      </c>
      <c r="AC317" s="2" t="s">
        <v>3239</v>
      </c>
      <c r="AD317" s="4">
        <v>550</v>
      </c>
      <c r="AE317" s="4">
        <v>550</v>
      </c>
      <c r="AF317" s="6">
        <v>63</v>
      </c>
      <c r="AG317" s="6"/>
      <c r="AH317" s="7">
        <v>0.48</v>
      </c>
      <c r="AI317" s="4"/>
      <c r="AJ317" s="4">
        <f>=ROUNDDOWN({0},0)</f>
      </c>
      <c r="AK317" s="5"/>
      <c r="AL317" s="2" t="s">
        <v>132</v>
      </c>
      <c r="AM317" s="4"/>
      <c r="AN317" s="4"/>
      <c r="AO317" s="7"/>
      <c r="AP317" s="4">
        <v>97</v>
      </c>
      <c r="AQ317" s="8">
        <v>6481.61</v>
      </c>
      <c r="AR317" s="4"/>
      <c r="AS317" s="8"/>
      <c r="AT317" s="7"/>
      <c r="AU317" s="7"/>
      <c r="AV317" s="4">
        <v>97</v>
      </c>
      <c r="AW317" s="8">
        <v>6481.61</v>
      </c>
      <c r="AX317" s="4"/>
      <c r="AY317" s="8"/>
      <c r="AZ317" s="7"/>
      <c r="BA317" s="7"/>
      <c r="BB317" s="7">
        <v>1</v>
      </c>
      <c r="BC317" s="4">
        <v>97</v>
      </c>
      <c r="BD317" s="8">
        <v>6481.61</v>
      </c>
      <c r="BE317" s="4"/>
      <c r="BF317" s="8"/>
      <c r="BG317" s="7"/>
      <c r="BH317" s="7"/>
      <c r="BI317" s="7">
        <v>1</v>
      </c>
      <c r="BJ317" s="4">
        <v>97</v>
      </c>
      <c r="BK317" s="8">
        <v>6481.61</v>
      </c>
      <c r="BL317" s="2" t="s">
        <v>2701</v>
      </c>
      <c r="BM317" s="7">
        <v>1</v>
      </c>
      <c r="BN317" s="7">
        <v>1</v>
      </c>
      <c r="BO317" s="4"/>
      <c r="BP317" s="8"/>
      <c r="BQ317" s="4"/>
      <c r="BR317" s="8"/>
      <c r="BS317" s="7"/>
      <c r="BT317" s="7"/>
      <c r="BU317" s="2" t="s">
        <v>140</v>
      </c>
      <c r="BV317" s="2" t="s">
        <v>129</v>
      </c>
      <c r="BW317" s="2" t="s">
        <v>132</v>
      </c>
      <c r="BX317" s="2" t="s">
        <v>650</v>
      </c>
      <c r="BY317" s="2" t="s">
        <v>142</v>
      </c>
      <c r="BZ317" s="2" t="s">
        <v>132</v>
      </c>
      <c r="CA317" s="4">
        <v>5</v>
      </c>
      <c r="CB317" s="8">
        <v>276.25</v>
      </c>
      <c r="CC317" s="4"/>
      <c r="CD317" s="8"/>
      <c r="CE317" s="7"/>
      <c r="CF317" s="7"/>
      <c r="CG317" s="2" t="s">
        <v>140</v>
      </c>
      <c r="CH317" s="2" t="s">
        <v>129</v>
      </c>
      <c r="CI317" s="2" t="s">
        <v>3241</v>
      </c>
      <c r="CJ317" s="2" t="s">
        <v>2685</v>
      </c>
      <c r="CK317" s="2" t="s">
        <v>142</v>
      </c>
      <c r="CL317" s="2" t="s">
        <v>132</v>
      </c>
      <c r="CM317" s="4">
        <v>17</v>
      </c>
      <c r="CN317" s="8">
        <v>970.96</v>
      </c>
      <c r="CO317" s="4"/>
      <c r="CP317" s="8"/>
      <c r="CQ317" s="7"/>
      <c r="CR317" s="7"/>
      <c r="CS317" s="2" t="s">
        <v>140</v>
      </c>
      <c r="CT317" s="2" t="s">
        <v>129</v>
      </c>
      <c r="CU317" s="2" t="s">
        <v>382</v>
      </c>
      <c r="CV317" s="2" t="s">
        <v>2680</v>
      </c>
      <c r="CW317" s="2" t="s">
        <v>142</v>
      </c>
      <c r="CX317" s="2" t="s">
        <v>132</v>
      </c>
      <c r="CY317" s="4"/>
      <c r="CZ317" s="8"/>
      <c r="DA317" s="4"/>
      <c r="DB317" s="8"/>
      <c r="DC317" s="7"/>
      <c r="DD317" s="7"/>
      <c r="DE317" s="2" t="s">
        <v>140</v>
      </c>
      <c r="DF317" s="2" t="s">
        <v>129</v>
      </c>
      <c r="DG317" s="2" t="s">
        <v>138</v>
      </c>
      <c r="DH317" s="2" t="s">
        <v>132</v>
      </c>
      <c r="DI317" s="2" t="s">
        <v>142</v>
      </c>
      <c r="DJ317" s="2" t="s">
        <v>132</v>
      </c>
      <c r="DK317" s="4"/>
      <c r="DL317" s="8"/>
      <c r="DM317" s="4"/>
      <c r="DN317" s="8"/>
      <c r="DO317" s="7"/>
      <c r="DP317" s="7"/>
      <c r="DQ317" s="2" t="s">
        <v>140</v>
      </c>
      <c r="DR317" s="2" t="s">
        <v>129</v>
      </c>
      <c r="DS317" s="2" t="s">
        <v>216</v>
      </c>
      <c r="DT317" s="2" t="s">
        <v>132</v>
      </c>
      <c r="DU317" s="2" t="s">
        <v>142</v>
      </c>
      <c r="DV317" s="2" t="s">
        <v>132</v>
      </c>
      <c r="DW317" s="4">
        <v>25</v>
      </c>
      <c r="DX317" s="8">
        <v>1519.5</v>
      </c>
      <c r="DY317" s="4"/>
      <c r="DZ317" s="8"/>
      <c r="EA317" s="7"/>
      <c r="EB317" s="7"/>
      <c r="EC317" s="2" t="s">
        <v>140</v>
      </c>
      <c r="ED317" s="2" t="s">
        <v>129</v>
      </c>
      <c r="EE317" s="2" t="s">
        <v>2680</v>
      </c>
      <c r="EF317" s="2" t="s">
        <v>158</v>
      </c>
      <c r="EG317" s="2" t="s">
        <v>142</v>
      </c>
      <c r="EH317" s="2" t="s">
        <v>132</v>
      </c>
      <c r="EI317" s="4">
        <v>48</v>
      </c>
      <c r="EJ317" s="8">
        <v>3493.92</v>
      </c>
      <c r="EK317" s="4"/>
      <c r="EL317" s="8"/>
      <c r="EM317" s="7"/>
      <c r="EN317" s="7"/>
      <c r="EO317" s="2" t="s">
        <v>140</v>
      </c>
      <c r="EP317" s="2" t="s">
        <v>129</v>
      </c>
      <c r="EQ317" s="2" t="s">
        <v>382</v>
      </c>
      <c r="ER317" s="2" t="s">
        <v>592</v>
      </c>
      <c r="ES317" s="2" t="s">
        <v>142</v>
      </c>
      <c r="ET317" s="2" t="s">
        <v>132</v>
      </c>
      <c r="EU317" s="4"/>
      <c r="EV317" s="8"/>
      <c r="EW317" s="4"/>
      <c r="EX317" s="8"/>
      <c r="EY317" s="7"/>
      <c r="EZ317" s="7"/>
      <c r="FA317" s="2" t="s">
        <v>182</v>
      </c>
      <c r="FB317" s="2" t="s">
        <v>129</v>
      </c>
      <c r="FC317" s="2" t="s">
        <v>132</v>
      </c>
      <c r="FD317" s="2" t="s">
        <v>132</v>
      </c>
      <c r="FE317" s="2" t="s">
        <v>142</v>
      </c>
      <c r="FF317" s="2" t="s">
        <v>132</v>
      </c>
      <c r="FG317" s="4"/>
      <c r="FH317" s="8"/>
      <c r="FI317" s="4"/>
      <c r="FJ317" s="8"/>
      <c r="FK317" s="7"/>
      <c r="FL317" s="7"/>
      <c r="FM317" s="2" t="s">
        <v>182</v>
      </c>
      <c r="FN317" s="2" t="s">
        <v>129</v>
      </c>
      <c r="FO317" s="2" t="s">
        <v>132</v>
      </c>
      <c r="FP317" s="2" t="s">
        <v>132</v>
      </c>
      <c r="FQ317" s="2" t="s">
        <v>142</v>
      </c>
      <c r="FR317" s="2" t="s">
        <v>132</v>
      </c>
      <c r="FS317" s="4"/>
      <c r="FT317" s="8"/>
      <c r="FU317" s="4"/>
      <c r="FV317" s="8"/>
      <c r="FW317" s="7"/>
      <c r="FX317" s="7"/>
      <c r="FY317" s="2" t="s">
        <v>178</v>
      </c>
      <c r="FZ317" s="2" t="s">
        <v>129</v>
      </c>
      <c r="GA317" s="2" t="s">
        <v>132</v>
      </c>
      <c r="GB317" s="2" t="s">
        <v>132</v>
      </c>
      <c r="GC317" s="2" t="s">
        <v>142</v>
      </c>
      <c r="GD317" s="2" t="s">
        <v>132</v>
      </c>
      <c r="GE317" s="4"/>
      <c r="GF317" s="8"/>
      <c r="GG317" s="4"/>
      <c r="GH317" s="8"/>
      <c r="GI317" s="7"/>
      <c r="GJ317" s="7"/>
      <c r="GK317" s="2" t="s">
        <v>140</v>
      </c>
      <c r="GL317" s="2" t="s">
        <v>129</v>
      </c>
      <c r="GM317" s="2" t="s">
        <v>306</v>
      </c>
      <c r="GN317" s="2" t="s">
        <v>238</v>
      </c>
      <c r="GO317" s="2" t="s">
        <v>142</v>
      </c>
      <c r="GP317" s="2" t="s">
        <v>132</v>
      </c>
      <c r="GQ317" s="4"/>
      <c r="GR317" s="8"/>
      <c r="GS317" s="4"/>
      <c r="GT317" s="8"/>
      <c r="GU317" s="7"/>
      <c r="GV317" s="7"/>
      <c r="GW317" s="2" t="s">
        <v>178</v>
      </c>
      <c r="GX317" s="2" t="s">
        <v>129</v>
      </c>
      <c r="GY317" s="2" t="s">
        <v>132</v>
      </c>
      <c r="GZ317" s="2" t="s">
        <v>132</v>
      </c>
      <c r="HA317" s="2" t="s">
        <v>142</v>
      </c>
      <c r="HB317" s="2" t="s">
        <v>132</v>
      </c>
      <c r="HC317" s="4"/>
      <c r="HD317" s="8"/>
      <c r="HE317" s="4"/>
      <c r="HF317" s="8"/>
      <c r="HG317" s="7"/>
      <c r="HH317" s="7"/>
      <c r="HI317" s="2" t="s">
        <v>159</v>
      </c>
      <c r="HJ317" s="2" t="s">
        <v>129</v>
      </c>
      <c r="HK317" s="2" t="s">
        <v>132</v>
      </c>
      <c r="HL317" s="2" t="s">
        <v>132</v>
      </c>
      <c r="HM317" s="2" t="s">
        <v>142</v>
      </c>
      <c r="HN317" s="2" t="s">
        <v>132</v>
      </c>
      <c r="HO317" s="4"/>
      <c r="HP317" s="8"/>
      <c r="HQ317" s="4"/>
      <c r="HR317" s="8"/>
      <c r="HS317" s="7"/>
      <c r="HT317" s="7"/>
      <c r="HU317" s="2" t="s">
        <v>140</v>
      </c>
      <c r="HV317" s="2" t="s">
        <v>129</v>
      </c>
      <c r="HW317" s="2" t="s">
        <v>2685</v>
      </c>
      <c r="HX317" s="2" t="s">
        <v>1765</v>
      </c>
      <c r="HY317" s="2" t="s">
        <v>142</v>
      </c>
      <c r="HZ317" s="2" t="s">
        <v>132</v>
      </c>
      <c r="IA317" s="4"/>
      <c r="IB317" s="8"/>
      <c r="IC317" s="4"/>
      <c r="ID317" s="8"/>
      <c r="IE317" s="7"/>
      <c r="IF317" s="7"/>
      <c r="IG317" s="2" t="s">
        <v>140</v>
      </c>
      <c r="IH317" s="2" t="s">
        <v>166</v>
      </c>
      <c r="II317" s="2" t="s">
        <v>498</v>
      </c>
      <c r="IJ317" s="2" t="s">
        <v>132</v>
      </c>
      <c r="IK317" s="2" t="s">
        <v>142</v>
      </c>
      <c r="IL317" s="2" t="s">
        <v>132</v>
      </c>
      <c r="IM317" s="4"/>
      <c r="IN317" s="8"/>
      <c r="IO317" s="4"/>
      <c r="IP317" s="8"/>
      <c r="IQ317" s="7"/>
      <c r="IR317" s="7"/>
      <c r="IS317" s="2" t="s">
        <v>140</v>
      </c>
      <c r="IT317" s="2" t="s">
        <v>129</v>
      </c>
      <c r="IU317" s="2" t="s">
        <v>306</v>
      </c>
      <c r="IV317" s="2" t="s">
        <v>3211</v>
      </c>
      <c r="IW317" s="2" t="s">
        <v>142</v>
      </c>
      <c r="IX317" s="2" t="s">
        <v>132</v>
      </c>
      <c r="IY317" s="4"/>
      <c r="IZ317" s="8"/>
      <c r="JA317" s="4"/>
      <c r="JB317" s="8"/>
      <c r="JC317" s="7"/>
      <c r="JD317" s="7"/>
      <c r="JE317" s="2" t="s">
        <v>140</v>
      </c>
      <c r="JF317" s="2" t="s">
        <v>129</v>
      </c>
      <c r="JG317" s="2" t="s">
        <v>1745</v>
      </c>
      <c r="JH317" s="2" t="s">
        <v>132</v>
      </c>
      <c r="JI317" s="2" t="s">
        <v>142</v>
      </c>
      <c r="JJ317" s="2" t="s">
        <v>132</v>
      </c>
      <c r="JK317" s="4"/>
      <c r="JL317" s="8"/>
      <c r="JM317" s="4"/>
      <c r="JN317" s="8"/>
      <c r="JO317" s="7"/>
      <c r="JP317" s="7"/>
      <c r="JQ317" s="2" t="s">
        <v>140</v>
      </c>
      <c r="JR317" s="2" t="s">
        <v>129</v>
      </c>
      <c r="JS317" s="2" t="s">
        <v>1061</v>
      </c>
      <c r="JT317" s="2" t="s">
        <v>1505</v>
      </c>
      <c r="JU317" s="2" t="s">
        <v>142</v>
      </c>
      <c r="JV317" s="2" t="s">
        <v>132</v>
      </c>
      <c r="JW317" s="4">
        <v>2</v>
      </c>
      <c r="JX317" s="8">
        <v>220.98</v>
      </c>
      <c r="JY317" s="4"/>
      <c r="JZ317" s="8"/>
      <c r="KA317" s="7"/>
      <c r="KB317" s="7"/>
      <c r="KC317" s="2" t="s">
        <v>140</v>
      </c>
      <c r="KD317" s="2" t="s">
        <v>129</v>
      </c>
      <c r="KE317" s="2" t="s">
        <v>382</v>
      </c>
      <c r="KF317" s="2" t="s">
        <v>376</v>
      </c>
      <c r="KG317" s="2" t="s">
        <v>142</v>
      </c>
      <c r="KH317" s="2" t="s">
        <v>132</v>
      </c>
      <c r="KI317" s="4"/>
      <c r="KJ317" s="8"/>
      <c r="KK317" s="4"/>
      <c r="KL317" s="8"/>
      <c r="KM317" s="7"/>
      <c r="KN317" s="7"/>
      <c r="KO317" s="2" t="s">
        <v>178</v>
      </c>
      <c r="KP317" s="2" t="s">
        <v>129</v>
      </c>
      <c r="KQ317" s="2" t="s">
        <v>132</v>
      </c>
      <c r="KR317" s="2" t="s">
        <v>132</v>
      </c>
      <c r="KS317" s="2" t="s">
        <v>142</v>
      </c>
      <c r="KT317" s="2" t="s">
        <v>132</v>
      </c>
      <c r="KU317" s="4"/>
      <c r="KV317" s="8"/>
      <c r="KW317" s="4"/>
      <c r="KX317" s="8"/>
      <c r="KY317" s="7"/>
      <c r="KZ317" s="7"/>
      <c r="LA317" s="2" t="s">
        <v>159</v>
      </c>
      <c r="LB317" s="2" t="s">
        <v>129</v>
      </c>
      <c r="LC317" s="2" t="s">
        <v>132</v>
      </c>
      <c r="LD317" s="2" t="s">
        <v>132</v>
      </c>
      <c r="LE317" s="2" t="s">
        <v>142</v>
      </c>
      <c r="LF317" s="2" t="s">
        <v>132</v>
      </c>
      <c r="LG317" s="4"/>
      <c r="LH317" s="8"/>
      <c r="LI317" s="4"/>
      <c r="LJ317" s="8"/>
      <c r="LK317" s="7"/>
      <c r="LL317" s="7"/>
      <c r="LM317" s="2" t="s">
        <v>178</v>
      </c>
      <c r="LN317" s="2" t="s">
        <v>129</v>
      </c>
      <c r="LO317" s="2" t="s">
        <v>132</v>
      </c>
      <c r="LP317" s="2" t="s">
        <v>132</v>
      </c>
      <c r="LQ317" s="2" t="s">
        <v>142</v>
      </c>
      <c r="LR317" s="2" t="s">
        <v>132</v>
      </c>
      <c r="LS317" s="4"/>
      <c r="LT317" s="8"/>
      <c r="LU317" s="4"/>
      <c r="LV317" s="8"/>
      <c r="LW317" s="7"/>
      <c r="LX317" s="7"/>
      <c r="LY317" s="2" t="s">
        <v>178</v>
      </c>
      <c r="LZ317" s="2" t="s">
        <v>166</v>
      </c>
      <c r="MA317" s="2" t="s">
        <v>132</v>
      </c>
      <c r="MB317" s="2" t="s">
        <v>132</v>
      </c>
      <c r="MC317" s="2" t="s">
        <v>142</v>
      </c>
      <c r="MD317" s="2" t="s">
        <v>132</v>
      </c>
      <c r="ME317" s="4"/>
      <c r="MF317" s="8"/>
      <c r="MG317" s="4"/>
      <c r="MH317" s="8"/>
      <c r="MI317" s="7"/>
      <c r="MJ317" s="7"/>
      <c r="MK317" s="2" t="s">
        <v>159</v>
      </c>
      <c r="ML317" s="2" t="s">
        <v>129</v>
      </c>
      <c r="MM317" s="2" t="s">
        <v>132</v>
      </c>
      <c r="MN317" s="2" t="s">
        <v>132</v>
      </c>
      <c r="MO317" s="2" t="s">
        <v>142</v>
      </c>
      <c r="MP317" s="2" t="s">
        <v>132</v>
      </c>
      <c r="MQ317" s="4"/>
      <c r="MR317" s="8"/>
      <c r="MS317" s="4"/>
      <c r="MT317" s="8"/>
      <c r="MU317" s="7"/>
      <c r="MV317" s="7"/>
      <c r="MW317" s="2" t="s">
        <v>140</v>
      </c>
      <c r="MX317" s="2" t="s">
        <v>129</v>
      </c>
      <c r="MY317" s="2" t="s">
        <v>1220</v>
      </c>
      <c r="MZ317" s="2" t="s">
        <v>2104</v>
      </c>
      <c r="NA317" s="2" t="s">
        <v>142</v>
      </c>
      <c r="NB317" s="2" t="s">
        <v>132</v>
      </c>
      <c r="NC317" s="4"/>
      <c r="ND317" s="8"/>
      <c r="NE317" s="4"/>
      <c r="NF317" s="8"/>
      <c r="NG317" s="7"/>
      <c r="NH317" s="7"/>
      <c r="NI317" s="2" t="s">
        <v>132</v>
      </c>
      <c r="NJ317" s="2" t="s">
        <v>132</v>
      </c>
      <c r="NK317" s="2" t="s">
        <v>132</v>
      </c>
      <c r="NL317" s="2" t="s">
        <v>132</v>
      </c>
      <c r="NM317" s="2" t="s">
        <v>132</v>
      </c>
      <c r="NN317" s="2" t="s">
        <v>132</v>
      </c>
      <c r="NO317" s="4"/>
      <c r="NP317" s="8"/>
      <c r="NQ317" s="4"/>
      <c r="NR317" s="8"/>
      <c r="NS317" s="7"/>
      <c r="NT317" s="7"/>
      <c r="NU317" s="2" t="s">
        <v>178</v>
      </c>
      <c r="NV317" s="2" t="s">
        <v>129</v>
      </c>
      <c r="NW317" s="2" t="s">
        <v>132</v>
      </c>
      <c r="NX317" s="2" t="s">
        <v>132</v>
      </c>
      <c r="NY317" s="2" t="s">
        <v>142</v>
      </c>
      <c r="NZ317" s="2" t="s">
        <v>132</v>
      </c>
      <c r="OA317" s="4"/>
      <c r="OB317" s="8"/>
      <c r="OC317" s="4"/>
      <c r="OD317" s="8"/>
      <c r="OE317" s="7"/>
      <c r="OF317" s="7"/>
      <c r="OG317" s="2" t="s">
        <v>178</v>
      </c>
      <c r="OH317" s="2" t="s">
        <v>129</v>
      </c>
      <c r="OI317" s="2" t="s">
        <v>132</v>
      </c>
      <c r="OJ317" s="2" t="s">
        <v>132</v>
      </c>
      <c r="OK317" s="2" t="s">
        <v>142</v>
      </c>
      <c r="OL317" s="2" t="s">
        <v>132</v>
      </c>
      <c r="OM317" s="4"/>
      <c r="ON317" s="8"/>
      <c r="OO317" s="4"/>
      <c r="OP317" s="8"/>
      <c r="OQ317" s="7"/>
      <c r="OR317" s="7"/>
      <c r="OS317" s="2" t="s">
        <v>132</v>
      </c>
      <c r="OT317" s="2" t="s">
        <v>132</v>
      </c>
      <c r="OU317" s="2" t="s">
        <v>132</v>
      </c>
      <c r="OV317" s="2" t="s">
        <v>132</v>
      </c>
      <c r="OW317" s="2" t="s">
        <v>132</v>
      </c>
      <c r="OX317" s="2" t="s">
        <v>132</v>
      </c>
      <c r="OY317" s="4"/>
      <c r="OZ317" s="8"/>
      <c r="PA317" s="4"/>
      <c r="PB317" s="8"/>
      <c r="PC317" s="7"/>
      <c r="PD317" s="7"/>
      <c r="PE317" s="2" t="s">
        <v>178</v>
      </c>
      <c r="PF317" s="2" t="s">
        <v>129</v>
      </c>
      <c r="PG317" s="2" t="s">
        <v>132</v>
      </c>
      <c r="PH317" s="2" t="s">
        <v>132</v>
      </c>
      <c r="PI317" s="2" t="s">
        <v>142</v>
      </c>
      <c r="PJ317" s="2" t="s">
        <v>132</v>
      </c>
      <c r="PK317" s="4"/>
      <c r="PL317" s="8"/>
      <c r="PM317" s="4"/>
      <c r="PN317" s="8"/>
      <c r="PO317" s="7"/>
      <c r="PP317" s="7"/>
      <c r="PQ317" s="2" t="s">
        <v>132</v>
      </c>
      <c r="PR317" s="2" t="s">
        <v>132</v>
      </c>
      <c r="PS317" s="2" t="s">
        <v>132</v>
      </c>
      <c r="PT317" s="2" t="s">
        <v>132</v>
      </c>
      <c r="PU317" s="2" t="s">
        <v>132</v>
      </c>
      <c r="PV317" s="2" t="s">
        <v>132</v>
      </c>
      <c r="PW317" s="4"/>
      <c r="PX317" s="8"/>
      <c r="PY317" s="4"/>
      <c r="PZ317" s="8"/>
      <c r="QA317" s="7"/>
      <c r="QB317" s="7"/>
      <c r="QC317" s="2" t="s">
        <v>182</v>
      </c>
      <c r="QD317" s="2" t="s">
        <v>129</v>
      </c>
      <c r="QE317" s="2" t="s">
        <v>132</v>
      </c>
      <c r="QF317" s="2" t="s">
        <v>132</v>
      </c>
      <c r="QG317" s="2" t="s">
        <v>142</v>
      </c>
      <c r="QH317" s="2" t="s">
        <v>132</v>
      </c>
      <c r="QI317" s="4"/>
      <c r="QJ317" s="8"/>
      <c r="QK317" s="4"/>
      <c r="QL317" s="8"/>
      <c r="QM317" s="7"/>
      <c r="QN317" s="7"/>
      <c r="QO317" s="2" t="s">
        <v>178</v>
      </c>
      <c r="QP317" s="2" t="s">
        <v>129</v>
      </c>
      <c r="QQ317" s="2" t="s">
        <v>132</v>
      </c>
      <c r="QR317" s="2" t="s">
        <v>132</v>
      </c>
      <c r="QS317" s="2" t="s">
        <v>142</v>
      </c>
      <c r="QT317" s="2" t="s">
        <v>132</v>
      </c>
      <c r="QU317" s="4"/>
      <c r="QV317" s="8"/>
      <c r="QW317" s="4"/>
      <c r="QX317" s="8"/>
      <c r="QY317" s="7"/>
      <c r="QZ317" s="7"/>
      <c r="RA317" s="2" t="s">
        <v>132</v>
      </c>
      <c r="RB317" s="2" t="s">
        <v>132</v>
      </c>
      <c r="RC317" s="2" t="s">
        <v>132</v>
      </c>
      <c r="RD317" s="2" t="s">
        <v>132</v>
      </c>
      <c r="RE317" s="2" t="s">
        <v>132</v>
      </c>
      <c r="RF317" s="2" t="s">
        <v>132</v>
      </c>
      <c r="RG317" s="4"/>
      <c r="RH317" s="8"/>
      <c r="RI317" s="4"/>
      <c r="RJ317" s="8"/>
      <c r="RK317" s="7"/>
      <c r="RL317" s="7"/>
      <c r="RM317" s="2" t="s">
        <v>181</v>
      </c>
      <c r="RN317" s="2" t="s">
        <v>129</v>
      </c>
      <c r="RO317" s="2" t="s">
        <v>132</v>
      </c>
      <c r="RP317" s="2" t="s">
        <v>132</v>
      </c>
      <c r="RQ317" s="2" t="s">
        <v>142</v>
      </c>
      <c r="RR317" s="2" t="s">
        <v>183</v>
      </c>
    </row>
    <row r="318">
      <c r="A318" s="2" t="s">
        <v>3558</v>
      </c>
      <c r="B318" s="2" t="s">
        <v>121</v>
      </c>
      <c r="C318" s="2" t="s">
        <v>3339</v>
      </c>
      <c r="D318" s="2" t="s">
        <v>2628</v>
      </c>
      <c r="E318" s="2" t="s">
        <v>2672</v>
      </c>
      <c r="F318" s="2" t="s">
        <v>3559</v>
      </c>
      <c r="G318" s="2" t="s">
        <v>3559</v>
      </c>
      <c r="H318" s="2" t="s">
        <v>3559</v>
      </c>
      <c r="I318" s="2" t="s">
        <v>3560</v>
      </c>
      <c r="J318" s="2" t="s">
        <v>127</v>
      </c>
      <c r="K318" s="2" t="s">
        <v>394</v>
      </c>
      <c r="L318" s="3">
        <v>76.9</v>
      </c>
      <c r="M318" s="3">
        <v>80.74</v>
      </c>
      <c r="N318" s="3">
        <v>161.49</v>
      </c>
      <c r="O318" s="2" t="s">
        <v>727</v>
      </c>
      <c r="P318" s="2" t="s">
        <v>422</v>
      </c>
      <c r="Q318" s="2" t="s">
        <v>131</v>
      </c>
      <c r="R318" s="2" t="s">
        <v>132</v>
      </c>
      <c r="S318" s="2" t="s">
        <v>132</v>
      </c>
      <c r="T318" s="2" t="s">
        <v>132</v>
      </c>
      <c r="U318" s="2" t="s">
        <v>468</v>
      </c>
      <c r="V318" s="2" t="s">
        <v>1069</v>
      </c>
      <c r="W318" s="2" t="s">
        <v>441</v>
      </c>
      <c r="X318" s="2" t="s">
        <v>247</v>
      </c>
      <c r="Y318" s="2" t="s">
        <v>883</v>
      </c>
      <c r="Z318" s="4"/>
      <c r="AA318" s="4">
        <f>=ROUNDDOWN({0},0)</f>
      </c>
      <c r="AB318" s="5">
        <v>0.1</v>
      </c>
      <c r="AC318" s="2" t="s">
        <v>132</v>
      </c>
      <c r="AD318" s="4"/>
      <c r="AE318" s="4"/>
      <c r="AF318" s="6">
        <v>65</v>
      </c>
      <c r="AG318" s="6"/>
      <c r="AH318" s="7">
        <v>0.9949</v>
      </c>
      <c r="AI318" s="4"/>
      <c r="AJ318" s="4">
        <f>=ROUNDDOWN({0},0)</f>
      </c>
      <c r="AK318" s="5"/>
      <c r="AL318" s="2" t="s">
        <v>132</v>
      </c>
      <c r="AM318" s="4"/>
      <c r="AN318" s="4"/>
      <c r="AO318" s="7"/>
      <c r="AP318" s="4">
        <v>25</v>
      </c>
      <c r="AQ318" s="8">
        <v>2505.48</v>
      </c>
      <c r="AR318" s="4"/>
      <c r="AS318" s="8"/>
      <c r="AT318" s="7"/>
      <c r="AU318" s="7"/>
      <c r="AV318" s="4">
        <v>25</v>
      </c>
      <c r="AW318" s="8">
        <v>2505.48</v>
      </c>
      <c r="AX318" s="4"/>
      <c r="AY318" s="8"/>
      <c r="AZ318" s="7"/>
      <c r="BA318" s="7"/>
      <c r="BB318" s="7">
        <v>1</v>
      </c>
      <c r="BC318" s="4">
        <v>25</v>
      </c>
      <c r="BD318" s="8">
        <v>2505.48</v>
      </c>
      <c r="BE318" s="4"/>
      <c r="BF318" s="8"/>
      <c r="BG318" s="7"/>
      <c r="BH318" s="7"/>
      <c r="BI318" s="7">
        <v>1</v>
      </c>
      <c r="BJ318" s="4">
        <v>25</v>
      </c>
      <c r="BK318" s="8">
        <v>2505.48</v>
      </c>
      <c r="BL318" s="2" t="s">
        <v>3561</v>
      </c>
      <c r="BM318" s="7">
        <v>1</v>
      </c>
      <c r="BN318" s="7">
        <v>1</v>
      </c>
      <c r="BO318" s="4">
        <v>7</v>
      </c>
      <c r="BP318" s="8">
        <v>619.08</v>
      </c>
      <c r="BQ318" s="4"/>
      <c r="BR318" s="8"/>
      <c r="BS318" s="7"/>
      <c r="BT318" s="7"/>
      <c r="BU318" s="2" t="s">
        <v>140</v>
      </c>
      <c r="BV318" s="2" t="s">
        <v>166</v>
      </c>
      <c r="BW318" s="2" t="s">
        <v>132</v>
      </c>
      <c r="BX318" s="2" t="s">
        <v>1504</v>
      </c>
      <c r="BY318" s="2" t="s">
        <v>142</v>
      </c>
      <c r="BZ318" s="2" t="s">
        <v>132</v>
      </c>
      <c r="CA318" s="4">
        <v>2</v>
      </c>
      <c r="CB318" s="8">
        <v>161.5</v>
      </c>
      <c r="CC318" s="4"/>
      <c r="CD318" s="8"/>
      <c r="CE318" s="7"/>
      <c r="CF318" s="7"/>
      <c r="CG318" s="2" t="s">
        <v>140</v>
      </c>
      <c r="CH318" s="2" t="s">
        <v>166</v>
      </c>
      <c r="CI318" s="2" t="s">
        <v>2678</v>
      </c>
      <c r="CJ318" s="2" t="s">
        <v>3498</v>
      </c>
      <c r="CK318" s="2" t="s">
        <v>142</v>
      </c>
      <c r="CL318" s="2" t="s">
        <v>132</v>
      </c>
      <c r="CM318" s="4">
        <v>7</v>
      </c>
      <c r="CN318" s="8">
        <v>640.09</v>
      </c>
      <c r="CO318" s="4"/>
      <c r="CP318" s="8"/>
      <c r="CQ318" s="7"/>
      <c r="CR318" s="7"/>
      <c r="CS318" s="2" t="s">
        <v>140</v>
      </c>
      <c r="CT318" s="2" t="s">
        <v>166</v>
      </c>
      <c r="CU318" s="2" t="s">
        <v>883</v>
      </c>
      <c r="CV318" s="2" t="s">
        <v>1516</v>
      </c>
      <c r="CW318" s="2" t="s">
        <v>142</v>
      </c>
      <c r="CX318" s="2" t="s">
        <v>132</v>
      </c>
      <c r="CY318" s="4"/>
      <c r="CZ318" s="8"/>
      <c r="DA318" s="4"/>
      <c r="DB318" s="8"/>
      <c r="DC318" s="7"/>
      <c r="DD318" s="7"/>
      <c r="DE318" s="2" t="s">
        <v>178</v>
      </c>
      <c r="DF318" s="2" t="s">
        <v>166</v>
      </c>
      <c r="DG318" s="2" t="s">
        <v>132</v>
      </c>
      <c r="DH318" s="2" t="s">
        <v>132</v>
      </c>
      <c r="DI318" s="2" t="s">
        <v>142</v>
      </c>
      <c r="DJ318" s="2" t="s">
        <v>132</v>
      </c>
      <c r="DK318" s="4"/>
      <c r="DL318" s="8"/>
      <c r="DM318" s="4"/>
      <c r="DN318" s="8"/>
      <c r="DO318" s="7"/>
      <c r="DP318" s="7"/>
      <c r="DQ318" s="2" t="s">
        <v>140</v>
      </c>
      <c r="DR318" s="2" t="s">
        <v>166</v>
      </c>
      <c r="DS318" s="2" t="s">
        <v>216</v>
      </c>
      <c r="DT318" s="2" t="s">
        <v>132</v>
      </c>
      <c r="DU318" s="2" t="s">
        <v>142</v>
      </c>
      <c r="DV318" s="2" t="s">
        <v>132</v>
      </c>
      <c r="DW318" s="4">
        <v>1</v>
      </c>
      <c r="DX318" s="8">
        <v>104.49</v>
      </c>
      <c r="DY318" s="4"/>
      <c r="DZ318" s="8"/>
      <c r="EA318" s="7"/>
      <c r="EB318" s="7"/>
      <c r="EC318" s="2" t="s">
        <v>140</v>
      </c>
      <c r="ED318" s="2" t="s">
        <v>166</v>
      </c>
      <c r="EE318" s="2" t="s">
        <v>521</v>
      </c>
      <c r="EF318" s="2" t="s">
        <v>3190</v>
      </c>
      <c r="EG318" s="2" t="s">
        <v>142</v>
      </c>
      <c r="EH318" s="2" t="s">
        <v>132</v>
      </c>
      <c r="EI318" s="4">
        <v>4</v>
      </c>
      <c r="EJ318" s="8">
        <v>425.56</v>
      </c>
      <c r="EK318" s="4"/>
      <c r="EL318" s="8"/>
      <c r="EM318" s="7"/>
      <c r="EN318" s="7"/>
      <c r="EO318" s="2" t="s">
        <v>140</v>
      </c>
      <c r="EP318" s="2" t="s">
        <v>166</v>
      </c>
      <c r="EQ318" s="2" t="s">
        <v>375</v>
      </c>
      <c r="ER318" s="2" t="s">
        <v>3562</v>
      </c>
      <c r="ES318" s="2" t="s">
        <v>142</v>
      </c>
      <c r="ET318" s="2" t="s">
        <v>132</v>
      </c>
      <c r="EU318" s="4"/>
      <c r="EV318" s="8"/>
      <c r="EW318" s="4"/>
      <c r="EX318" s="8"/>
      <c r="EY318" s="7"/>
      <c r="EZ318" s="7"/>
      <c r="FA318" s="2" t="s">
        <v>159</v>
      </c>
      <c r="FB318" s="2" t="s">
        <v>166</v>
      </c>
      <c r="FC318" s="2" t="s">
        <v>132</v>
      </c>
      <c r="FD318" s="2" t="s">
        <v>132</v>
      </c>
      <c r="FE318" s="2" t="s">
        <v>142</v>
      </c>
      <c r="FF318" s="2" t="s">
        <v>132</v>
      </c>
      <c r="FG318" s="4"/>
      <c r="FH318" s="8"/>
      <c r="FI318" s="4"/>
      <c r="FJ318" s="8"/>
      <c r="FK318" s="7"/>
      <c r="FL318" s="7"/>
      <c r="FM318" s="2" t="s">
        <v>182</v>
      </c>
      <c r="FN318" s="2" t="s">
        <v>166</v>
      </c>
      <c r="FO318" s="2" t="s">
        <v>132</v>
      </c>
      <c r="FP318" s="2" t="s">
        <v>132</v>
      </c>
      <c r="FQ318" s="2" t="s">
        <v>142</v>
      </c>
      <c r="FR318" s="2" t="s">
        <v>132</v>
      </c>
      <c r="FS318" s="4"/>
      <c r="FT318" s="8"/>
      <c r="FU318" s="4"/>
      <c r="FV318" s="8"/>
      <c r="FW318" s="7"/>
      <c r="FX318" s="7"/>
      <c r="FY318" s="2" t="s">
        <v>178</v>
      </c>
      <c r="FZ318" s="2" t="s">
        <v>166</v>
      </c>
      <c r="GA318" s="2" t="s">
        <v>132</v>
      </c>
      <c r="GB318" s="2" t="s">
        <v>132</v>
      </c>
      <c r="GC318" s="2" t="s">
        <v>142</v>
      </c>
      <c r="GD318" s="2" t="s">
        <v>132</v>
      </c>
      <c r="GE318" s="4">
        <v>2</v>
      </c>
      <c r="GF318" s="8">
        <v>199.48</v>
      </c>
      <c r="GG318" s="4"/>
      <c r="GH318" s="8"/>
      <c r="GI318" s="7"/>
      <c r="GJ318" s="7"/>
      <c r="GK318" s="2" t="s">
        <v>140</v>
      </c>
      <c r="GL318" s="2" t="s">
        <v>166</v>
      </c>
      <c r="GM318" s="2" t="s">
        <v>382</v>
      </c>
      <c r="GN318" s="2" t="s">
        <v>1595</v>
      </c>
      <c r="GO318" s="2" t="s">
        <v>142</v>
      </c>
      <c r="GP318" s="2" t="s">
        <v>132</v>
      </c>
      <c r="GQ318" s="4"/>
      <c r="GR318" s="8"/>
      <c r="GS318" s="4"/>
      <c r="GT318" s="8"/>
      <c r="GU318" s="7"/>
      <c r="GV318" s="7"/>
      <c r="GW318" s="2" t="s">
        <v>178</v>
      </c>
      <c r="GX318" s="2" t="s">
        <v>166</v>
      </c>
      <c r="GY318" s="2" t="s">
        <v>132</v>
      </c>
      <c r="GZ318" s="2" t="s">
        <v>132</v>
      </c>
      <c r="HA318" s="2" t="s">
        <v>142</v>
      </c>
      <c r="HB318" s="2" t="s">
        <v>132</v>
      </c>
      <c r="HC318" s="4"/>
      <c r="HD318" s="8"/>
      <c r="HE318" s="4"/>
      <c r="HF318" s="8"/>
      <c r="HG318" s="7"/>
      <c r="HH318" s="7"/>
      <c r="HI318" s="2" t="s">
        <v>181</v>
      </c>
      <c r="HJ318" s="2" t="s">
        <v>166</v>
      </c>
      <c r="HK318" s="2" t="s">
        <v>132</v>
      </c>
      <c r="HL318" s="2" t="s">
        <v>132</v>
      </c>
      <c r="HM318" s="2" t="s">
        <v>142</v>
      </c>
      <c r="HN318" s="2" t="s">
        <v>132</v>
      </c>
      <c r="HO318" s="4"/>
      <c r="HP318" s="8"/>
      <c r="HQ318" s="4"/>
      <c r="HR318" s="8"/>
      <c r="HS318" s="7"/>
      <c r="HT318" s="7"/>
      <c r="HU318" s="2" t="s">
        <v>140</v>
      </c>
      <c r="HV318" s="2" t="s">
        <v>166</v>
      </c>
      <c r="HW318" s="2" t="s">
        <v>2685</v>
      </c>
      <c r="HX318" s="2" t="s">
        <v>3292</v>
      </c>
      <c r="HY318" s="2" t="s">
        <v>142</v>
      </c>
      <c r="HZ318" s="2" t="s">
        <v>132</v>
      </c>
      <c r="IA318" s="4"/>
      <c r="IB318" s="8"/>
      <c r="IC318" s="4"/>
      <c r="ID318" s="8"/>
      <c r="IE318" s="7"/>
      <c r="IF318" s="7"/>
      <c r="IG318" s="2" t="s">
        <v>140</v>
      </c>
      <c r="IH318" s="2" t="s">
        <v>166</v>
      </c>
      <c r="II318" s="2" t="s">
        <v>2687</v>
      </c>
      <c r="IJ318" s="2" t="s">
        <v>132</v>
      </c>
      <c r="IK318" s="2" t="s">
        <v>142</v>
      </c>
      <c r="IL318" s="2" t="s">
        <v>132</v>
      </c>
      <c r="IM318" s="4"/>
      <c r="IN318" s="8"/>
      <c r="IO318" s="4"/>
      <c r="IP318" s="8"/>
      <c r="IQ318" s="7"/>
      <c r="IR318" s="7"/>
      <c r="IS318" s="2" t="s">
        <v>140</v>
      </c>
      <c r="IT318" s="2" t="s">
        <v>166</v>
      </c>
      <c r="IU318" s="2" t="s">
        <v>1894</v>
      </c>
      <c r="IV318" s="2" t="s">
        <v>1307</v>
      </c>
      <c r="IW318" s="2" t="s">
        <v>142</v>
      </c>
      <c r="IX318" s="2" t="s">
        <v>132</v>
      </c>
      <c r="IY318" s="4"/>
      <c r="IZ318" s="8"/>
      <c r="JA318" s="4"/>
      <c r="JB318" s="8"/>
      <c r="JC318" s="7"/>
      <c r="JD318" s="7"/>
      <c r="JE318" s="2" t="s">
        <v>159</v>
      </c>
      <c r="JF318" s="2" t="s">
        <v>166</v>
      </c>
      <c r="JG318" s="2" t="s">
        <v>132</v>
      </c>
      <c r="JH318" s="2" t="s">
        <v>132</v>
      </c>
      <c r="JI318" s="2" t="s">
        <v>142</v>
      </c>
      <c r="JJ318" s="2" t="s">
        <v>132</v>
      </c>
      <c r="JK318" s="4"/>
      <c r="JL318" s="8"/>
      <c r="JM318" s="4"/>
      <c r="JN318" s="8"/>
      <c r="JO318" s="7"/>
      <c r="JP318" s="7"/>
      <c r="JQ318" s="2" t="s">
        <v>140</v>
      </c>
      <c r="JR318" s="2" t="s">
        <v>166</v>
      </c>
      <c r="JS318" s="2" t="s">
        <v>1061</v>
      </c>
      <c r="JT318" s="2" t="s">
        <v>132</v>
      </c>
      <c r="JU318" s="2" t="s">
        <v>142</v>
      </c>
      <c r="JV318" s="2" t="s">
        <v>132</v>
      </c>
      <c r="JW318" s="4">
        <v>2</v>
      </c>
      <c r="JX318" s="8">
        <v>355.28</v>
      </c>
      <c r="JY318" s="4"/>
      <c r="JZ318" s="8"/>
      <c r="KA318" s="7"/>
      <c r="KB318" s="7"/>
      <c r="KC318" s="2" t="s">
        <v>140</v>
      </c>
      <c r="KD318" s="2" t="s">
        <v>166</v>
      </c>
      <c r="KE318" s="2" t="s">
        <v>883</v>
      </c>
      <c r="KF318" s="2" t="s">
        <v>1333</v>
      </c>
      <c r="KG318" s="2" t="s">
        <v>142</v>
      </c>
      <c r="KH318" s="2" t="s">
        <v>132</v>
      </c>
      <c r="KI318" s="4"/>
      <c r="KJ318" s="8"/>
      <c r="KK318" s="4"/>
      <c r="KL318" s="8"/>
      <c r="KM318" s="7"/>
      <c r="KN318" s="7"/>
      <c r="KO318" s="2" t="s">
        <v>178</v>
      </c>
      <c r="KP318" s="2" t="s">
        <v>166</v>
      </c>
      <c r="KQ318" s="2" t="s">
        <v>132</v>
      </c>
      <c r="KR318" s="2" t="s">
        <v>132</v>
      </c>
      <c r="KS318" s="2" t="s">
        <v>142</v>
      </c>
      <c r="KT318" s="2" t="s">
        <v>132</v>
      </c>
      <c r="KU318" s="4"/>
      <c r="KV318" s="8"/>
      <c r="KW318" s="4"/>
      <c r="KX318" s="8"/>
      <c r="KY318" s="7"/>
      <c r="KZ318" s="7"/>
      <c r="LA318" s="2" t="s">
        <v>159</v>
      </c>
      <c r="LB318" s="2" t="s">
        <v>166</v>
      </c>
      <c r="LC318" s="2" t="s">
        <v>132</v>
      </c>
      <c r="LD318" s="2" t="s">
        <v>132</v>
      </c>
      <c r="LE318" s="2" t="s">
        <v>142</v>
      </c>
      <c r="LF318" s="2" t="s">
        <v>132</v>
      </c>
      <c r="LG318" s="4"/>
      <c r="LH318" s="8"/>
      <c r="LI318" s="4"/>
      <c r="LJ318" s="8"/>
      <c r="LK318" s="7"/>
      <c r="LL318" s="7"/>
      <c r="LM318" s="2" t="s">
        <v>178</v>
      </c>
      <c r="LN318" s="2" t="s">
        <v>166</v>
      </c>
      <c r="LO318" s="2" t="s">
        <v>132</v>
      </c>
      <c r="LP318" s="2" t="s">
        <v>132</v>
      </c>
      <c r="LQ318" s="2" t="s">
        <v>142</v>
      </c>
      <c r="LR318" s="2" t="s">
        <v>132</v>
      </c>
      <c r="LS318" s="4"/>
      <c r="LT318" s="8"/>
      <c r="LU318" s="4"/>
      <c r="LV318" s="8"/>
      <c r="LW318" s="7"/>
      <c r="LX318" s="7"/>
      <c r="LY318" s="2" t="s">
        <v>178</v>
      </c>
      <c r="LZ318" s="2" t="s">
        <v>166</v>
      </c>
      <c r="MA318" s="2" t="s">
        <v>132</v>
      </c>
      <c r="MB318" s="2" t="s">
        <v>132</v>
      </c>
      <c r="MC318" s="2" t="s">
        <v>142</v>
      </c>
      <c r="MD318" s="2" t="s">
        <v>132</v>
      </c>
      <c r="ME318" s="4"/>
      <c r="MF318" s="8"/>
      <c r="MG318" s="4"/>
      <c r="MH318" s="8"/>
      <c r="MI318" s="7"/>
      <c r="MJ318" s="7"/>
      <c r="MK318" s="2" t="s">
        <v>159</v>
      </c>
      <c r="ML318" s="2" t="s">
        <v>166</v>
      </c>
      <c r="MM318" s="2" t="s">
        <v>132</v>
      </c>
      <c r="MN318" s="2" t="s">
        <v>132</v>
      </c>
      <c r="MO318" s="2" t="s">
        <v>142</v>
      </c>
      <c r="MP318" s="2" t="s">
        <v>132</v>
      </c>
      <c r="MQ318" s="4"/>
      <c r="MR318" s="8"/>
      <c r="MS318" s="4"/>
      <c r="MT318" s="8"/>
      <c r="MU318" s="7"/>
      <c r="MV318" s="7"/>
      <c r="MW318" s="2" t="s">
        <v>140</v>
      </c>
      <c r="MX318" s="2" t="s">
        <v>166</v>
      </c>
      <c r="MY318" s="2" t="s">
        <v>179</v>
      </c>
      <c r="MZ318" s="2" t="s">
        <v>2730</v>
      </c>
      <c r="NA318" s="2" t="s">
        <v>142</v>
      </c>
      <c r="NB318" s="2" t="s">
        <v>132</v>
      </c>
      <c r="NC318" s="4"/>
      <c r="ND318" s="8"/>
      <c r="NE318" s="4"/>
      <c r="NF318" s="8"/>
      <c r="NG318" s="7"/>
      <c r="NH318" s="7"/>
      <c r="NI318" s="2" t="s">
        <v>132</v>
      </c>
      <c r="NJ318" s="2" t="s">
        <v>132</v>
      </c>
      <c r="NK318" s="2" t="s">
        <v>132</v>
      </c>
      <c r="NL318" s="2" t="s">
        <v>132</v>
      </c>
      <c r="NM318" s="2" t="s">
        <v>132</v>
      </c>
      <c r="NN318" s="2" t="s">
        <v>132</v>
      </c>
      <c r="NO318" s="4"/>
      <c r="NP318" s="8"/>
      <c r="NQ318" s="4"/>
      <c r="NR318" s="8"/>
      <c r="NS318" s="7"/>
      <c r="NT318" s="7"/>
      <c r="NU318" s="2" t="s">
        <v>178</v>
      </c>
      <c r="NV318" s="2" t="s">
        <v>166</v>
      </c>
      <c r="NW318" s="2" t="s">
        <v>132</v>
      </c>
      <c r="NX318" s="2" t="s">
        <v>132</v>
      </c>
      <c r="NY318" s="2" t="s">
        <v>142</v>
      </c>
      <c r="NZ318" s="2" t="s">
        <v>132</v>
      </c>
      <c r="OA318" s="4"/>
      <c r="OB318" s="8"/>
      <c r="OC318" s="4"/>
      <c r="OD318" s="8"/>
      <c r="OE318" s="7"/>
      <c r="OF318" s="7"/>
      <c r="OG318" s="2" t="s">
        <v>178</v>
      </c>
      <c r="OH318" s="2" t="s">
        <v>166</v>
      </c>
      <c r="OI318" s="2" t="s">
        <v>132</v>
      </c>
      <c r="OJ318" s="2" t="s">
        <v>132</v>
      </c>
      <c r="OK318" s="2" t="s">
        <v>142</v>
      </c>
      <c r="OL318" s="2" t="s">
        <v>132</v>
      </c>
      <c r="OM318" s="4"/>
      <c r="ON318" s="8"/>
      <c r="OO318" s="4"/>
      <c r="OP318" s="8"/>
      <c r="OQ318" s="7"/>
      <c r="OR318" s="7"/>
      <c r="OS318" s="2" t="s">
        <v>132</v>
      </c>
      <c r="OT318" s="2" t="s">
        <v>132</v>
      </c>
      <c r="OU318" s="2" t="s">
        <v>132</v>
      </c>
      <c r="OV318" s="2" t="s">
        <v>132</v>
      </c>
      <c r="OW318" s="2" t="s">
        <v>132</v>
      </c>
      <c r="OX318" s="2" t="s">
        <v>132</v>
      </c>
      <c r="OY318" s="4"/>
      <c r="OZ318" s="8"/>
      <c r="PA318" s="4"/>
      <c r="PB318" s="8"/>
      <c r="PC318" s="7"/>
      <c r="PD318" s="7"/>
      <c r="PE318" s="2" t="s">
        <v>181</v>
      </c>
      <c r="PF318" s="2" t="s">
        <v>166</v>
      </c>
      <c r="PG318" s="2" t="s">
        <v>132</v>
      </c>
      <c r="PH318" s="2" t="s">
        <v>132</v>
      </c>
      <c r="PI318" s="2" t="s">
        <v>142</v>
      </c>
      <c r="PJ318" s="2" t="s">
        <v>132</v>
      </c>
      <c r="PK318" s="4"/>
      <c r="PL318" s="8"/>
      <c r="PM318" s="4"/>
      <c r="PN318" s="8"/>
      <c r="PO318" s="7"/>
      <c r="PP318" s="7"/>
      <c r="PQ318" s="2" t="s">
        <v>132</v>
      </c>
      <c r="PR318" s="2" t="s">
        <v>132</v>
      </c>
      <c r="PS318" s="2" t="s">
        <v>132</v>
      </c>
      <c r="PT318" s="2" t="s">
        <v>132</v>
      </c>
      <c r="PU318" s="2" t="s">
        <v>132</v>
      </c>
      <c r="PV318" s="2" t="s">
        <v>132</v>
      </c>
      <c r="PW318" s="4"/>
      <c r="PX318" s="8"/>
      <c r="PY318" s="4"/>
      <c r="PZ318" s="8"/>
      <c r="QA318" s="7"/>
      <c r="QB318" s="7"/>
      <c r="QC318" s="2" t="s">
        <v>132</v>
      </c>
      <c r="QD318" s="2" t="s">
        <v>132</v>
      </c>
      <c r="QE318" s="2" t="s">
        <v>132</v>
      </c>
      <c r="QF318" s="2" t="s">
        <v>132</v>
      </c>
      <c r="QG318" s="2" t="s">
        <v>132</v>
      </c>
      <c r="QH318" s="2" t="s">
        <v>132</v>
      </c>
      <c r="QI318" s="4"/>
      <c r="QJ318" s="8"/>
      <c r="QK318" s="4"/>
      <c r="QL318" s="8"/>
      <c r="QM318" s="7"/>
      <c r="QN318" s="7"/>
      <c r="QO318" s="2" t="s">
        <v>178</v>
      </c>
      <c r="QP318" s="2" t="s">
        <v>166</v>
      </c>
      <c r="QQ318" s="2" t="s">
        <v>132</v>
      </c>
      <c r="QR318" s="2" t="s">
        <v>132</v>
      </c>
      <c r="QS318" s="2" t="s">
        <v>142</v>
      </c>
      <c r="QT318" s="2" t="s">
        <v>132</v>
      </c>
      <c r="QU318" s="4"/>
      <c r="QV318" s="8"/>
      <c r="QW318" s="4"/>
      <c r="QX318" s="8"/>
      <c r="QY318" s="7"/>
      <c r="QZ318" s="7"/>
      <c r="RA318" s="2" t="s">
        <v>132</v>
      </c>
      <c r="RB318" s="2" t="s">
        <v>132</v>
      </c>
      <c r="RC318" s="2" t="s">
        <v>132</v>
      </c>
      <c r="RD318" s="2" t="s">
        <v>132</v>
      </c>
      <c r="RE318" s="2" t="s">
        <v>132</v>
      </c>
      <c r="RF318" s="2" t="s">
        <v>132</v>
      </c>
      <c r="RG318" s="4"/>
      <c r="RH318" s="8"/>
      <c r="RI318" s="4"/>
      <c r="RJ318" s="8"/>
      <c r="RK318" s="7"/>
      <c r="RL318" s="7"/>
      <c r="RM318" s="2" t="s">
        <v>181</v>
      </c>
      <c r="RN318" s="2" t="s">
        <v>166</v>
      </c>
      <c r="RO318" s="2" t="s">
        <v>132</v>
      </c>
      <c r="RP318" s="2" t="s">
        <v>132</v>
      </c>
      <c r="RQ318" s="2" t="s">
        <v>142</v>
      </c>
      <c r="RR318" s="2" t="s">
        <v>183</v>
      </c>
    </row>
    <row r="319">
      <c r="A319" s="2" t="s">
        <v>3563</v>
      </c>
      <c r="B319" s="2" t="s">
        <v>121</v>
      </c>
      <c r="C319" s="2" t="s">
        <v>3339</v>
      </c>
      <c r="D319" s="2" t="s">
        <v>2442</v>
      </c>
      <c r="E319" s="2" t="s">
        <v>837</v>
      </c>
      <c r="F319" s="2" t="s">
        <v>3564</v>
      </c>
      <c r="G319" s="2" t="s">
        <v>3564</v>
      </c>
      <c r="H319" s="2" t="s">
        <v>3564</v>
      </c>
      <c r="I319" s="2" t="s">
        <v>3565</v>
      </c>
      <c r="J319" s="2" t="s">
        <v>127</v>
      </c>
      <c r="K319" s="2" t="s">
        <v>506</v>
      </c>
      <c r="L319" s="3">
        <v>32.57</v>
      </c>
      <c r="M319" s="3">
        <v>34.2</v>
      </c>
      <c r="N319" s="3">
        <v>69.99</v>
      </c>
      <c r="O319" s="2" t="s">
        <v>421</v>
      </c>
      <c r="P319" s="2" t="s">
        <v>422</v>
      </c>
      <c r="Q319" s="2" t="s">
        <v>131</v>
      </c>
      <c r="R319" s="2" t="s">
        <v>132</v>
      </c>
      <c r="S319" s="2" t="s">
        <v>3566</v>
      </c>
      <c r="T319" s="2" t="s">
        <v>132</v>
      </c>
      <c r="U319" s="2" t="s">
        <v>134</v>
      </c>
      <c r="V319" s="2" t="s">
        <v>815</v>
      </c>
      <c r="W319" s="2" t="s">
        <v>247</v>
      </c>
      <c r="X319" s="2" t="s">
        <v>441</v>
      </c>
      <c r="Y319" s="2" t="s">
        <v>630</v>
      </c>
      <c r="Z319" s="4"/>
      <c r="AA319" s="4">
        <f>=ROUNDDOWN({0},0)</f>
      </c>
      <c r="AB319" s="5">
        <v>0.5</v>
      </c>
      <c r="AC319" s="2" t="s">
        <v>132</v>
      </c>
      <c r="AD319" s="4"/>
      <c r="AE319" s="4"/>
      <c r="AF319" s="6">
        <v>63</v>
      </c>
      <c r="AG319" s="6"/>
      <c r="AH319" s="7">
        <v>0.7452</v>
      </c>
      <c r="AI319" s="4"/>
      <c r="AJ319" s="4">
        <f>=ROUNDDOWN({0},0)</f>
      </c>
      <c r="AK319" s="5"/>
      <c r="AL319" s="2" t="s">
        <v>132</v>
      </c>
      <c r="AM319" s="4"/>
      <c r="AN319" s="4"/>
      <c r="AO319" s="7"/>
      <c r="AP319" s="4">
        <v>161</v>
      </c>
      <c r="AQ319" s="8">
        <v>5856.95</v>
      </c>
      <c r="AR319" s="4">
        <v>224</v>
      </c>
      <c r="AS319" s="8">
        <v>8407.83</v>
      </c>
      <c r="AT319" s="7">
        <v>-0.2812</v>
      </c>
      <c r="AU319" s="7">
        <v>-0.3034</v>
      </c>
      <c r="AV319" s="4">
        <v>161</v>
      </c>
      <c r="AW319" s="8">
        <v>5856.95</v>
      </c>
      <c r="AX319" s="4">
        <v>224</v>
      </c>
      <c r="AY319" s="8">
        <v>8407.83</v>
      </c>
      <c r="AZ319" s="7">
        <v>-0.2812</v>
      </c>
      <c r="BA319" s="7">
        <v>-0.3034</v>
      </c>
      <c r="BB319" s="7">
        <v>1</v>
      </c>
      <c r="BC319" s="4">
        <v>161</v>
      </c>
      <c r="BD319" s="8">
        <v>5856.95</v>
      </c>
      <c r="BE319" s="4">
        <v>224</v>
      </c>
      <c r="BF319" s="8">
        <v>8407.83</v>
      </c>
      <c r="BG319" s="7">
        <v>-0.2812</v>
      </c>
      <c r="BH319" s="7">
        <v>-0.3034</v>
      </c>
      <c r="BI319" s="7">
        <v>1</v>
      </c>
      <c r="BJ319" s="4">
        <v>161</v>
      </c>
      <c r="BK319" s="8">
        <v>5856.95</v>
      </c>
      <c r="BL319" s="2" t="s">
        <v>3567</v>
      </c>
      <c r="BM319" s="7">
        <v>1</v>
      </c>
      <c r="BN319" s="7">
        <v>1</v>
      </c>
      <c r="BO319" s="4">
        <v>7</v>
      </c>
      <c r="BP319" s="8">
        <v>275.94</v>
      </c>
      <c r="BQ319" s="4">
        <v>19</v>
      </c>
      <c r="BR319" s="8">
        <v>748.98</v>
      </c>
      <c r="BS319" s="7">
        <v>-0.6316</v>
      </c>
      <c r="BT319" s="7">
        <v>-0.6316</v>
      </c>
      <c r="BU319" s="2" t="s">
        <v>140</v>
      </c>
      <c r="BV319" s="2" t="s">
        <v>166</v>
      </c>
      <c r="BW319" s="2" t="s">
        <v>132</v>
      </c>
      <c r="BX319" s="2" t="s">
        <v>251</v>
      </c>
      <c r="BY319" s="2" t="s">
        <v>142</v>
      </c>
      <c r="BZ319" s="2" t="s">
        <v>132</v>
      </c>
      <c r="CA319" s="4"/>
      <c r="CB319" s="8"/>
      <c r="CC319" s="4">
        <v>17</v>
      </c>
      <c r="CD319" s="8">
        <v>588.43</v>
      </c>
      <c r="CE319" s="7">
        <v>-1</v>
      </c>
      <c r="CF319" s="7">
        <v>-1</v>
      </c>
      <c r="CG319" s="2" t="s">
        <v>140</v>
      </c>
      <c r="CH319" s="2" t="s">
        <v>166</v>
      </c>
      <c r="CI319" s="2" t="s">
        <v>500</v>
      </c>
      <c r="CJ319" s="2" t="s">
        <v>736</v>
      </c>
      <c r="CK319" s="2" t="s">
        <v>142</v>
      </c>
      <c r="CL319" s="2" t="s">
        <v>132</v>
      </c>
      <c r="CM319" s="4">
        <v>84</v>
      </c>
      <c r="CN319" s="8">
        <v>3011.6</v>
      </c>
      <c r="CO319" s="4">
        <v>113</v>
      </c>
      <c r="CP319" s="8">
        <v>4130.87</v>
      </c>
      <c r="CQ319" s="7">
        <v>-0.2566</v>
      </c>
      <c r="CR319" s="7">
        <v>-0.271</v>
      </c>
      <c r="CS319" s="2" t="s">
        <v>140</v>
      </c>
      <c r="CT319" s="2" t="s">
        <v>166</v>
      </c>
      <c r="CU319" s="2" t="s">
        <v>630</v>
      </c>
      <c r="CV319" s="2" t="s">
        <v>3568</v>
      </c>
      <c r="CW319" s="2" t="s">
        <v>142</v>
      </c>
      <c r="CX319" s="2" t="s">
        <v>132</v>
      </c>
      <c r="CY319" s="4">
        <v>8</v>
      </c>
      <c r="CZ319" s="8">
        <v>275.86</v>
      </c>
      <c r="DA319" s="4">
        <v>18</v>
      </c>
      <c r="DB319" s="8">
        <v>680.22</v>
      </c>
      <c r="DC319" s="7">
        <v>-0.5556</v>
      </c>
      <c r="DD319" s="7">
        <v>-0.5945</v>
      </c>
      <c r="DE319" s="2" t="s">
        <v>140</v>
      </c>
      <c r="DF319" s="2" t="s">
        <v>166</v>
      </c>
      <c r="DG319" s="2" t="s">
        <v>229</v>
      </c>
      <c r="DH319" s="2" t="s">
        <v>3569</v>
      </c>
      <c r="DI319" s="2" t="s">
        <v>142</v>
      </c>
      <c r="DJ319" s="2" t="s">
        <v>132</v>
      </c>
      <c r="DK319" s="4">
        <v>13</v>
      </c>
      <c r="DL319" s="8">
        <v>455.1</v>
      </c>
      <c r="DM319" s="4">
        <v>25</v>
      </c>
      <c r="DN319" s="8">
        <v>1007.75</v>
      </c>
      <c r="DO319" s="7">
        <v>-0.48</v>
      </c>
      <c r="DP319" s="7">
        <v>-0.5484</v>
      </c>
      <c r="DQ319" s="2" t="s">
        <v>140</v>
      </c>
      <c r="DR319" s="2" t="s">
        <v>166</v>
      </c>
      <c r="DS319" s="2" t="s">
        <v>735</v>
      </c>
      <c r="DT319" s="2" t="s">
        <v>359</v>
      </c>
      <c r="DU319" s="2" t="s">
        <v>142</v>
      </c>
      <c r="DV319" s="2" t="s">
        <v>132</v>
      </c>
      <c r="DW319" s="4">
        <v>5</v>
      </c>
      <c r="DX319" s="8">
        <v>190.03</v>
      </c>
      <c r="DY319" s="4">
        <v>2</v>
      </c>
      <c r="DZ319" s="8">
        <v>79.18</v>
      </c>
      <c r="EA319" s="7">
        <v>1.5</v>
      </c>
      <c r="EB319" s="7">
        <v>1.4</v>
      </c>
      <c r="EC319" s="2" t="s">
        <v>140</v>
      </c>
      <c r="ED319" s="2" t="s">
        <v>166</v>
      </c>
      <c r="EE319" s="2" t="s">
        <v>3570</v>
      </c>
      <c r="EF319" s="2" t="s">
        <v>380</v>
      </c>
      <c r="EG319" s="2" t="s">
        <v>142</v>
      </c>
      <c r="EH319" s="2" t="s">
        <v>132</v>
      </c>
      <c r="EI319" s="4">
        <v>12</v>
      </c>
      <c r="EJ319" s="8">
        <v>483.72</v>
      </c>
      <c r="EK319" s="4">
        <v>6</v>
      </c>
      <c r="EL319" s="8">
        <v>241.86</v>
      </c>
      <c r="EM319" s="7">
        <v>1</v>
      </c>
      <c r="EN319" s="7">
        <v>1</v>
      </c>
      <c r="EO319" s="2" t="s">
        <v>140</v>
      </c>
      <c r="EP319" s="2" t="s">
        <v>166</v>
      </c>
      <c r="EQ319" s="2" t="s">
        <v>261</v>
      </c>
      <c r="ER319" s="2" t="s">
        <v>3571</v>
      </c>
      <c r="ES319" s="2" t="s">
        <v>142</v>
      </c>
      <c r="ET319" s="2" t="s">
        <v>132</v>
      </c>
      <c r="EU319" s="4">
        <v>21</v>
      </c>
      <c r="EV319" s="8">
        <v>754.11</v>
      </c>
      <c r="EW319" s="4">
        <v>1</v>
      </c>
      <c r="EX319" s="8">
        <v>37.79</v>
      </c>
      <c r="EY319" s="7">
        <v>20</v>
      </c>
      <c r="EZ319" s="7">
        <v>18.9553</v>
      </c>
      <c r="FA319" s="2" t="s">
        <v>140</v>
      </c>
      <c r="FB319" s="2" t="s">
        <v>166</v>
      </c>
      <c r="FC319" s="2" t="s">
        <v>2624</v>
      </c>
      <c r="FD319" s="2" t="s">
        <v>1880</v>
      </c>
      <c r="FE319" s="2" t="s">
        <v>142</v>
      </c>
      <c r="FF319" s="2" t="s">
        <v>132</v>
      </c>
      <c r="FG319" s="4"/>
      <c r="FH319" s="8"/>
      <c r="FI319" s="4"/>
      <c r="FJ319" s="8"/>
      <c r="FK319" s="7"/>
      <c r="FL319" s="7"/>
      <c r="FM319" s="2" t="s">
        <v>178</v>
      </c>
      <c r="FN319" s="2" t="s">
        <v>166</v>
      </c>
      <c r="FO319" s="2" t="s">
        <v>132</v>
      </c>
      <c r="FP319" s="2" t="s">
        <v>132</v>
      </c>
      <c r="FQ319" s="2" t="s">
        <v>142</v>
      </c>
      <c r="FR319" s="2" t="s">
        <v>132</v>
      </c>
      <c r="FS319" s="4"/>
      <c r="FT319" s="8"/>
      <c r="FU319" s="4"/>
      <c r="FV319" s="8"/>
      <c r="FW319" s="7"/>
      <c r="FX319" s="7"/>
      <c r="FY319" s="2" t="s">
        <v>178</v>
      </c>
      <c r="FZ319" s="2" t="s">
        <v>166</v>
      </c>
      <c r="GA319" s="2" t="s">
        <v>132</v>
      </c>
      <c r="GB319" s="2" t="s">
        <v>132</v>
      </c>
      <c r="GC319" s="2" t="s">
        <v>142</v>
      </c>
      <c r="GD319" s="2" t="s">
        <v>132</v>
      </c>
      <c r="GE319" s="4">
        <v>5</v>
      </c>
      <c r="GF319" s="8">
        <v>188.95</v>
      </c>
      <c r="GG319" s="4">
        <v>7</v>
      </c>
      <c r="GH319" s="8">
        <v>264.53</v>
      </c>
      <c r="GI319" s="7">
        <v>-0.2857</v>
      </c>
      <c r="GJ319" s="7">
        <v>-0.2857</v>
      </c>
      <c r="GK319" s="2" t="s">
        <v>140</v>
      </c>
      <c r="GL319" s="2" t="s">
        <v>166</v>
      </c>
      <c r="GM319" s="2" t="s">
        <v>389</v>
      </c>
      <c r="GN319" s="2" t="s">
        <v>590</v>
      </c>
      <c r="GO319" s="2" t="s">
        <v>142</v>
      </c>
      <c r="GP319" s="2" t="s">
        <v>132</v>
      </c>
      <c r="GQ319" s="4"/>
      <c r="GR319" s="8"/>
      <c r="GS319" s="4"/>
      <c r="GT319" s="8"/>
      <c r="GU319" s="7"/>
      <c r="GV319" s="7"/>
      <c r="GW319" s="2" t="s">
        <v>140</v>
      </c>
      <c r="GX319" s="2" t="s">
        <v>166</v>
      </c>
      <c r="GY319" s="2" t="s">
        <v>162</v>
      </c>
      <c r="GZ319" s="2" t="s">
        <v>132</v>
      </c>
      <c r="HA319" s="2" t="s">
        <v>142</v>
      </c>
      <c r="HB319" s="2" t="s">
        <v>132</v>
      </c>
      <c r="HC319" s="4"/>
      <c r="HD319" s="8"/>
      <c r="HE319" s="4"/>
      <c r="HF319" s="8"/>
      <c r="HG319" s="7"/>
      <c r="HH319" s="7"/>
      <c r="HI319" s="2" t="s">
        <v>181</v>
      </c>
      <c r="HJ319" s="2" t="s">
        <v>166</v>
      </c>
      <c r="HK319" s="2" t="s">
        <v>132</v>
      </c>
      <c r="HL319" s="2" t="s">
        <v>132</v>
      </c>
      <c r="HM319" s="2" t="s">
        <v>142</v>
      </c>
      <c r="HN319" s="2" t="s">
        <v>132</v>
      </c>
      <c r="HO319" s="4">
        <v>4</v>
      </c>
      <c r="HP319" s="8">
        <v>147.76</v>
      </c>
      <c r="HQ319" s="4">
        <v>2</v>
      </c>
      <c r="HR319" s="8">
        <v>75.81</v>
      </c>
      <c r="HS319" s="7">
        <v>1</v>
      </c>
      <c r="HT319" s="7">
        <v>0.9491</v>
      </c>
      <c r="HU319" s="2" t="s">
        <v>140</v>
      </c>
      <c r="HV319" s="2" t="s">
        <v>166</v>
      </c>
      <c r="HW319" s="2" t="s">
        <v>383</v>
      </c>
      <c r="HX319" s="2" t="s">
        <v>1491</v>
      </c>
      <c r="HY319" s="2" t="s">
        <v>142</v>
      </c>
      <c r="HZ319" s="2" t="s">
        <v>132</v>
      </c>
      <c r="IA319" s="4"/>
      <c r="IB319" s="8"/>
      <c r="IC319" s="4"/>
      <c r="ID319" s="8"/>
      <c r="IE319" s="7"/>
      <c r="IF319" s="7"/>
      <c r="IG319" s="2" t="s">
        <v>140</v>
      </c>
      <c r="IH319" s="2" t="s">
        <v>166</v>
      </c>
      <c r="II319" s="2" t="s">
        <v>3572</v>
      </c>
      <c r="IJ319" s="2" t="s">
        <v>132</v>
      </c>
      <c r="IK319" s="2" t="s">
        <v>142</v>
      </c>
      <c r="IL319" s="2" t="s">
        <v>132</v>
      </c>
      <c r="IM319" s="4">
        <v>2</v>
      </c>
      <c r="IN319" s="8">
        <v>73.88</v>
      </c>
      <c r="IO319" s="4">
        <v>1</v>
      </c>
      <c r="IP319" s="8">
        <v>36.94</v>
      </c>
      <c r="IQ319" s="7">
        <v>1</v>
      </c>
      <c r="IR319" s="7">
        <v>1</v>
      </c>
      <c r="IS319" s="2" t="s">
        <v>140</v>
      </c>
      <c r="IT319" s="2" t="s">
        <v>166</v>
      </c>
      <c r="IU319" s="2" t="s">
        <v>480</v>
      </c>
      <c r="IV319" s="2" t="s">
        <v>492</v>
      </c>
      <c r="IW319" s="2" t="s">
        <v>142</v>
      </c>
      <c r="IX319" s="2" t="s">
        <v>132</v>
      </c>
      <c r="IY319" s="4"/>
      <c r="IZ319" s="8"/>
      <c r="JA319" s="4"/>
      <c r="JB319" s="8"/>
      <c r="JC319" s="7"/>
      <c r="JD319" s="7"/>
      <c r="JE319" s="2" t="s">
        <v>178</v>
      </c>
      <c r="JF319" s="2" t="s">
        <v>166</v>
      </c>
      <c r="JG319" s="2" t="s">
        <v>132</v>
      </c>
      <c r="JH319" s="2" t="s">
        <v>132</v>
      </c>
      <c r="JI319" s="2" t="s">
        <v>142</v>
      </c>
      <c r="JJ319" s="2" t="s">
        <v>132</v>
      </c>
      <c r="JK319" s="4"/>
      <c r="JL319" s="8"/>
      <c r="JM319" s="4"/>
      <c r="JN319" s="8"/>
      <c r="JO319" s="7"/>
      <c r="JP319" s="7"/>
      <c r="JQ319" s="2" t="s">
        <v>140</v>
      </c>
      <c r="JR319" s="2" t="s">
        <v>166</v>
      </c>
      <c r="JS319" s="2" t="s">
        <v>550</v>
      </c>
      <c r="JT319" s="2" t="s">
        <v>132</v>
      </c>
      <c r="JU319" s="2" t="s">
        <v>142</v>
      </c>
      <c r="JV319" s="2" t="s">
        <v>132</v>
      </c>
      <c r="JW319" s="4"/>
      <c r="JX319" s="8"/>
      <c r="JY319" s="4">
        <v>2</v>
      </c>
      <c r="JZ319" s="8">
        <v>79.98</v>
      </c>
      <c r="KA319" s="7">
        <v>-1</v>
      </c>
      <c r="KB319" s="7">
        <v>-1</v>
      </c>
      <c r="KC319" s="2" t="s">
        <v>140</v>
      </c>
      <c r="KD319" s="2" t="s">
        <v>166</v>
      </c>
      <c r="KE319" s="2" t="s">
        <v>479</v>
      </c>
      <c r="KF319" s="2" t="s">
        <v>885</v>
      </c>
      <c r="KG319" s="2" t="s">
        <v>142</v>
      </c>
      <c r="KH319" s="2" t="s">
        <v>132</v>
      </c>
      <c r="KI319" s="4"/>
      <c r="KJ319" s="8"/>
      <c r="KK319" s="4"/>
      <c r="KL319" s="8"/>
      <c r="KM319" s="7"/>
      <c r="KN319" s="7"/>
      <c r="KO319" s="2" t="s">
        <v>178</v>
      </c>
      <c r="KP319" s="2" t="s">
        <v>166</v>
      </c>
      <c r="KQ319" s="2" t="s">
        <v>132</v>
      </c>
      <c r="KR319" s="2" t="s">
        <v>132</v>
      </c>
      <c r="KS319" s="2" t="s">
        <v>142</v>
      </c>
      <c r="KT319" s="2" t="s">
        <v>132</v>
      </c>
      <c r="KU319" s="4"/>
      <c r="KV319" s="8"/>
      <c r="KW319" s="4">
        <v>11</v>
      </c>
      <c r="KX319" s="8">
        <v>435.49</v>
      </c>
      <c r="KY319" s="7">
        <v>-1</v>
      </c>
      <c r="KZ319" s="7">
        <v>-1</v>
      </c>
      <c r="LA319" s="2" t="s">
        <v>140</v>
      </c>
      <c r="LB319" s="2" t="s">
        <v>166</v>
      </c>
      <c r="LC319" s="2" t="s">
        <v>1444</v>
      </c>
      <c r="LD319" s="2" t="s">
        <v>541</v>
      </c>
      <c r="LE319" s="2" t="s">
        <v>142</v>
      </c>
      <c r="LF319" s="2" t="s">
        <v>132</v>
      </c>
      <c r="LG319" s="4"/>
      <c r="LH319" s="8"/>
      <c r="LI319" s="4"/>
      <c r="LJ319" s="8"/>
      <c r="LK319" s="7"/>
      <c r="LL319" s="7"/>
      <c r="LM319" s="2" t="s">
        <v>178</v>
      </c>
      <c r="LN319" s="2" t="s">
        <v>166</v>
      </c>
      <c r="LO319" s="2" t="s">
        <v>132</v>
      </c>
      <c r="LP319" s="2" t="s">
        <v>132</v>
      </c>
      <c r="LQ319" s="2" t="s">
        <v>142</v>
      </c>
      <c r="LR319" s="2" t="s">
        <v>132</v>
      </c>
      <c r="LS319" s="4"/>
      <c r="LT319" s="8"/>
      <c r="LU319" s="4"/>
      <c r="LV319" s="8"/>
      <c r="LW319" s="7"/>
      <c r="LX319" s="7"/>
      <c r="LY319" s="2" t="s">
        <v>178</v>
      </c>
      <c r="LZ319" s="2" t="s">
        <v>166</v>
      </c>
      <c r="MA319" s="2" t="s">
        <v>132</v>
      </c>
      <c r="MB319" s="2" t="s">
        <v>132</v>
      </c>
      <c r="MC319" s="2" t="s">
        <v>142</v>
      </c>
      <c r="MD319" s="2" t="s">
        <v>132</v>
      </c>
      <c r="ME319" s="4"/>
      <c r="MF319" s="8"/>
      <c r="MG319" s="4"/>
      <c r="MH319" s="8"/>
      <c r="MI319" s="7"/>
      <c r="MJ319" s="7"/>
      <c r="MK319" s="2" t="s">
        <v>159</v>
      </c>
      <c r="ML319" s="2" t="s">
        <v>166</v>
      </c>
      <c r="MM319" s="2" t="s">
        <v>132</v>
      </c>
      <c r="MN319" s="2" t="s">
        <v>132</v>
      </c>
      <c r="MO319" s="2" t="s">
        <v>142</v>
      </c>
      <c r="MP319" s="2" t="s">
        <v>132</v>
      </c>
      <c r="MQ319" s="4"/>
      <c r="MR319" s="8"/>
      <c r="MS319" s="4"/>
      <c r="MT319" s="8"/>
      <c r="MU319" s="7"/>
      <c r="MV319" s="7"/>
      <c r="MW319" s="2" t="s">
        <v>132</v>
      </c>
      <c r="MX319" s="2" t="s">
        <v>132</v>
      </c>
      <c r="MY319" s="2" t="s">
        <v>132</v>
      </c>
      <c r="MZ319" s="2" t="s">
        <v>132</v>
      </c>
      <c r="NA319" s="2" t="s">
        <v>132</v>
      </c>
      <c r="NB319" s="2" t="s">
        <v>132</v>
      </c>
      <c r="NC319" s="4"/>
      <c r="ND319" s="8"/>
      <c r="NE319" s="4"/>
      <c r="NF319" s="8"/>
      <c r="NG319" s="7"/>
      <c r="NH319" s="7"/>
      <c r="NI319" s="2" t="s">
        <v>132</v>
      </c>
      <c r="NJ319" s="2" t="s">
        <v>132</v>
      </c>
      <c r="NK319" s="2" t="s">
        <v>132</v>
      </c>
      <c r="NL319" s="2" t="s">
        <v>132</v>
      </c>
      <c r="NM319" s="2" t="s">
        <v>132</v>
      </c>
      <c r="NN319" s="2" t="s">
        <v>132</v>
      </c>
      <c r="NO319" s="4"/>
      <c r="NP319" s="8"/>
      <c r="NQ319" s="4"/>
      <c r="NR319" s="8"/>
      <c r="NS319" s="7"/>
      <c r="NT319" s="7"/>
      <c r="NU319" s="2" t="s">
        <v>178</v>
      </c>
      <c r="NV319" s="2" t="s">
        <v>166</v>
      </c>
      <c r="NW319" s="2" t="s">
        <v>132</v>
      </c>
      <c r="NX319" s="2" t="s">
        <v>132</v>
      </c>
      <c r="NY319" s="2" t="s">
        <v>142</v>
      </c>
      <c r="NZ319" s="2" t="s">
        <v>132</v>
      </c>
      <c r="OA319" s="4"/>
      <c r="OB319" s="8"/>
      <c r="OC319" s="4"/>
      <c r="OD319" s="8"/>
      <c r="OE319" s="7"/>
      <c r="OF319" s="7"/>
      <c r="OG319" s="2" t="s">
        <v>178</v>
      </c>
      <c r="OH319" s="2" t="s">
        <v>166</v>
      </c>
      <c r="OI319" s="2" t="s">
        <v>132</v>
      </c>
      <c r="OJ319" s="2" t="s">
        <v>132</v>
      </c>
      <c r="OK319" s="2" t="s">
        <v>142</v>
      </c>
      <c r="OL319" s="2" t="s">
        <v>132</v>
      </c>
      <c r="OM319" s="4"/>
      <c r="ON319" s="8"/>
      <c r="OO319" s="4"/>
      <c r="OP319" s="8"/>
      <c r="OQ319" s="7"/>
      <c r="OR319" s="7"/>
      <c r="OS319" s="2" t="s">
        <v>181</v>
      </c>
      <c r="OT319" s="2" t="s">
        <v>166</v>
      </c>
      <c r="OU319" s="2" t="s">
        <v>132</v>
      </c>
      <c r="OV319" s="2" t="s">
        <v>132</v>
      </c>
      <c r="OW319" s="2" t="s">
        <v>142</v>
      </c>
      <c r="OX319" s="2" t="s">
        <v>132</v>
      </c>
      <c r="OY319" s="4"/>
      <c r="OZ319" s="8"/>
      <c r="PA319" s="4"/>
      <c r="PB319" s="8"/>
      <c r="PC319" s="7"/>
      <c r="PD319" s="7"/>
      <c r="PE319" s="2" t="s">
        <v>181</v>
      </c>
      <c r="PF319" s="2" t="s">
        <v>166</v>
      </c>
      <c r="PG319" s="2" t="s">
        <v>132</v>
      </c>
      <c r="PH319" s="2" t="s">
        <v>132</v>
      </c>
      <c r="PI319" s="2" t="s">
        <v>142</v>
      </c>
      <c r="PJ319" s="2" t="s">
        <v>132</v>
      </c>
      <c r="PK319" s="4"/>
      <c r="PL319" s="8"/>
      <c r="PM319" s="4"/>
      <c r="PN319" s="8"/>
      <c r="PO319" s="7"/>
      <c r="PP319" s="7"/>
      <c r="PQ319" s="2" t="s">
        <v>178</v>
      </c>
      <c r="PR319" s="2" t="s">
        <v>166</v>
      </c>
      <c r="PS319" s="2" t="s">
        <v>132</v>
      </c>
      <c r="PT319" s="2" t="s">
        <v>132</v>
      </c>
      <c r="PU319" s="2" t="s">
        <v>142</v>
      </c>
      <c r="PV319" s="2" t="s">
        <v>132</v>
      </c>
      <c r="PW319" s="4"/>
      <c r="PX319" s="8"/>
      <c r="PY319" s="4"/>
      <c r="PZ319" s="8"/>
      <c r="QA319" s="7"/>
      <c r="QB319" s="7"/>
      <c r="QC319" s="2" t="s">
        <v>132</v>
      </c>
      <c r="QD319" s="2" t="s">
        <v>132</v>
      </c>
      <c r="QE319" s="2" t="s">
        <v>132</v>
      </c>
      <c r="QF319" s="2" t="s">
        <v>132</v>
      </c>
      <c r="QG319" s="2" t="s">
        <v>132</v>
      </c>
      <c r="QH319" s="2" t="s">
        <v>132</v>
      </c>
      <c r="QI319" s="4"/>
      <c r="QJ319" s="8"/>
      <c r="QK319" s="4"/>
      <c r="QL319" s="8"/>
      <c r="QM319" s="7"/>
      <c r="QN319" s="7"/>
      <c r="QO319" s="2" t="s">
        <v>178</v>
      </c>
      <c r="QP319" s="2" t="s">
        <v>166</v>
      </c>
      <c r="QQ319" s="2" t="s">
        <v>132</v>
      </c>
      <c r="QR319" s="2" t="s">
        <v>132</v>
      </c>
      <c r="QS319" s="2" t="s">
        <v>142</v>
      </c>
      <c r="QT319" s="2" t="s">
        <v>132</v>
      </c>
      <c r="QU319" s="4"/>
      <c r="QV319" s="8"/>
      <c r="QW319" s="4"/>
      <c r="QX319" s="8"/>
      <c r="QY319" s="7"/>
      <c r="QZ319" s="7"/>
      <c r="RA319" s="2" t="s">
        <v>178</v>
      </c>
      <c r="RB319" s="2" t="s">
        <v>166</v>
      </c>
      <c r="RC319" s="2" t="s">
        <v>132</v>
      </c>
      <c r="RD319" s="2" t="s">
        <v>132</v>
      </c>
      <c r="RE319" s="2" t="s">
        <v>142</v>
      </c>
      <c r="RF319" s="2" t="s">
        <v>132</v>
      </c>
      <c r="RG319" s="4"/>
      <c r="RH319" s="8"/>
      <c r="RI319" s="4"/>
      <c r="RJ319" s="8"/>
      <c r="RK319" s="7"/>
      <c r="RL319" s="7"/>
      <c r="RM319" s="2" t="s">
        <v>181</v>
      </c>
      <c r="RN319" s="2" t="s">
        <v>166</v>
      </c>
      <c r="RO319" s="2" t="s">
        <v>132</v>
      </c>
      <c r="RP319" s="2" t="s">
        <v>132</v>
      </c>
      <c r="RQ319" s="2" t="s">
        <v>142</v>
      </c>
      <c r="RR319" s="2" t="s">
        <v>132</v>
      </c>
    </row>
    <row r="320">
      <c r="A320" s="2" t="s">
        <v>3573</v>
      </c>
      <c r="B320" s="2" t="s">
        <v>121</v>
      </c>
      <c r="C320" s="2" t="s">
        <v>3339</v>
      </c>
      <c r="D320" s="2" t="s">
        <v>2442</v>
      </c>
      <c r="E320" s="2" t="s">
        <v>837</v>
      </c>
      <c r="F320" s="2" t="s">
        <v>3574</v>
      </c>
      <c r="G320" s="2" t="s">
        <v>3574</v>
      </c>
      <c r="H320" s="2" t="s">
        <v>3574</v>
      </c>
      <c r="I320" s="2" t="s">
        <v>3575</v>
      </c>
      <c r="J320" s="2" t="s">
        <v>127</v>
      </c>
      <c r="K320" s="2" t="s">
        <v>3576</v>
      </c>
      <c r="L320" s="3">
        <v>50</v>
      </c>
      <c r="M320" s="3">
        <v>52.5</v>
      </c>
      <c r="N320" s="3">
        <v>104.99</v>
      </c>
      <c r="O320" s="2" t="s">
        <v>129</v>
      </c>
      <c r="P320" s="2" t="s">
        <v>348</v>
      </c>
      <c r="Q320" s="2" t="s">
        <v>131</v>
      </c>
      <c r="R320" s="2" t="s">
        <v>132</v>
      </c>
      <c r="S320" s="2" t="s">
        <v>132</v>
      </c>
      <c r="T320" s="2" t="s">
        <v>132</v>
      </c>
      <c r="U320" s="2" t="s">
        <v>134</v>
      </c>
      <c r="V320" s="2" t="s">
        <v>1069</v>
      </c>
      <c r="W320" s="2" t="s">
        <v>247</v>
      </c>
      <c r="X320" s="2" t="s">
        <v>132</v>
      </c>
      <c r="Y320" s="2" t="s">
        <v>1584</v>
      </c>
      <c r="Z320" s="4">
        <v>30</v>
      </c>
      <c r="AA320" s="4">
        <f>=ROUNDDOWN(10,0)</f>
      </c>
      <c r="AB320" s="5">
        <v>3</v>
      </c>
      <c r="AC320" s="2" t="s">
        <v>132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132</v>
      </c>
      <c r="AM320" s="4"/>
      <c r="AN320" s="4"/>
      <c r="AO320" s="7"/>
      <c r="AP320" s="4">
        <v>18</v>
      </c>
      <c r="AQ320" s="8">
        <v>1065.74</v>
      </c>
      <c r="AR320" s="4"/>
      <c r="AS320" s="8"/>
      <c r="AT320" s="7"/>
      <c r="AU320" s="7"/>
      <c r="AV320" s="4">
        <v>18</v>
      </c>
      <c r="AW320" s="8">
        <v>1065.74</v>
      </c>
      <c r="AX320" s="4"/>
      <c r="AY320" s="8"/>
      <c r="AZ320" s="7"/>
      <c r="BA320" s="7"/>
      <c r="BB320" s="7">
        <v>1</v>
      </c>
      <c r="BC320" s="4">
        <v>18</v>
      </c>
      <c r="BD320" s="8">
        <v>1065.74</v>
      </c>
      <c r="BE320" s="4"/>
      <c r="BF320" s="8"/>
      <c r="BG320" s="7"/>
      <c r="BH320" s="7"/>
      <c r="BI320" s="7">
        <v>1</v>
      </c>
      <c r="BJ320" s="4">
        <v>18</v>
      </c>
      <c r="BK320" s="8">
        <v>1065.74</v>
      </c>
      <c r="BL320" s="2" t="s">
        <v>3577</v>
      </c>
      <c r="BM320" s="7">
        <v>1</v>
      </c>
      <c r="BN320" s="7">
        <v>1</v>
      </c>
      <c r="BO320" s="4"/>
      <c r="BP320" s="8"/>
      <c r="BQ320" s="4"/>
      <c r="BR320" s="8"/>
      <c r="BS320" s="7"/>
      <c r="BT320" s="7"/>
      <c r="BU320" s="2" t="s">
        <v>159</v>
      </c>
      <c r="BV320" s="2" t="s">
        <v>129</v>
      </c>
      <c r="BW320" s="2" t="s">
        <v>132</v>
      </c>
      <c r="BX320" s="2" t="s">
        <v>132</v>
      </c>
      <c r="BY320" s="2" t="s">
        <v>142</v>
      </c>
      <c r="BZ320" s="2" t="s">
        <v>132</v>
      </c>
      <c r="CA320" s="4"/>
      <c r="CB320" s="8"/>
      <c r="CC320" s="4"/>
      <c r="CD320" s="8"/>
      <c r="CE320" s="7"/>
      <c r="CF320" s="7"/>
      <c r="CG320" s="2" t="s">
        <v>140</v>
      </c>
      <c r="CH320" s="2" t="s">
        <v>129</v>
      </c>
      <c r="CI320" s="2" t="s">
        <v>1614</v>
      </c>
      <c r="CJ320" s="2" t="s">
        <v>3578</v>
      </c>
      <c r="CK320" s="2" t="s">
        <v>142</v>
      </c>
      <c r="CL320" s="2" t="s">
        <v>132</v>
      </c>
      <c r="CM320" s="4">
        <v>15</v>
      </c>
      <c r="CN320" s="8">
        <v>845.25</v>
      </c>
      <c r="CO320" s="4"/>
      <c r="CP320" s="8"/>
      <c r="CQ320" s="7"/>
      <c r="CR320" s="7"/>
      <c r="CS320" s="2" t="s">
        <v>140</v>
      </c>
      <c r="CT320" s="2" t="s">
        <v>129</v>
      </c>
      <c r="CU320" s="2" t="s">
        <v>1594</v>
      </c>
      <c r="CV320" s="2" t="s">
        <v>1584</v>
      </c>
      <c r="CW320" s="2" t="s">
        <v>142</v>
      </c>
      <c r="CX320" s="2" t="s">
        <v>132</v>
      </c>
      <c r="CY320" s="4"/>
      <c r="CZ320" s="8"/>
      <c r="DA320" s="4"/>
      <c r="DB320" s="8"/>
      <c r="DC320" s="7"/>
      <c r="DD320" s="7"/>
      <c r="DE320" s="2" t="s">
        <v>140</v>
      </c>
      <c r="DF320" s="2" t="s">
        <v>129</v>
      </c>
      <c r="DG320" s="2" t="s">
        <v>1995</v>
      </c>
      <c r="DH320" s="2" t="s">
        <v>3579</v>
      </c>
      <c r="DI320" s="2" t="s">
        <v>142</v>
      </c>
      <c r="DJ320" s="2" t="s">
        <v>132</v>
      </c>
      <c r="DK320" s="4"/>
      <c r="DL320" s="8"/>
      <c r="DM320" s="4"/>
      <c r="DN320" s="8"/>
      <c r="DO320" s="7"/>
      <c r="DP320" s="7"/>
      <c r="DQ320" s="2" t="s">
        <v>140</v>
      </c>
      <c r="DR320" s="2" t="s">
        <v>129</v>
      </c>
      <c r="DS320" s="2" t="s">
        <v>216</v>
      </c>
      <c r="DT320" s="2" t="s">
        <v>3580</v>
      </c>
      <c r="DU320" s="2" t="s">
        <v>142</v>
      </c>
      <c r="DV320" s="2" t="s">
        <v>132</v>
      </c>
      <c r="DW320" s="4">
        <v>2</v>
      </c>
      <c r="DX320" s="8">
        <v>115.5</v>
      </c>
      <c r="DY320" s="4"/>
      <c r="DZ320" s="8"/>
      <c r="EA320" s="7"/>
      <c r="EB320" s="7"/>
      <c r="EC320" s="2" t="s">
        <v>140</v>
      </c>
      <c r="ED320" s="2" t="s">
        <v>129</v>
      </c>
      <c r="EE320" s="2" t="s">
        <v>1061</v>
      </c>
      <c r="EF320" s="2" t="s">
        <v>644</v>
      </c>
      <c r="EG320" s="2" t="s">
        <v>142</v>
      </c>
      <c r="EH320" s="2" t="s">
        <v>132</v>
      </c>
      <c r="EI320" s="4"/>
      <c r="EJ320" s="8"/>
      <c r="EK320" s="4"/>
      <c r="EL320" s="8"/>
      <c r="EM320" s="7"/>
      <c r="EN320" s="7"/>
      <c r="EO320" s="2" t="s">
        <v>140</v>
      </c>
      <c r="EP320" s="2" t="s">
        <v>129</v>
      </c>
      <c r="EQ320" s="2" t="s">
        <v>1100</v>
      </c>
      <c r="ER320" s="2" t="s">
        <v>2421</v>
      </c>
      <c r="ES320" s="2" t="s">
        <v>142</v>
      </c>
      <c r="ET320" s="2" t="s">
        <v>132</v>
      </c>
      <c r="EU320" s="4"/>
      <c r="EV320" s="8"/>
      <c r="EW320" s="4"/>
      <c r="EX320" s="8"/>
      <c r="EY320" s="7"/>
      <c r="EZ320" s="7"/>
      <c r="FA320" s="2" t="s">
        <v>140</v>
      </c>
      <c r="FB320" s="2" t="s">
        <v>129</v>
      </c>
      <c r="FC320" s="2" t="s">
        <v>502</v>
      </c>
      <c r="FD320" s="2" t="s">
        <v>132</v>
      </c>
      <c r="FE320" s="2" t="s">
        <v>142</v>
      </c>
      <c r="FF320" s="2" t="s">
        <v>132</v>
      </c>
      <c r="FG320" s="4"/>
      <c r="FH320" s="8"/>
      <c r="FI320" s="4"/>
      <c r="FJ320" s="8"/>
      <c r="FK320" s="7"/>
      <c r="FL320" s="7"/>
      <c r="FM320" s="2" t="s">
        <v>140</v>
      </c>
      <c r="FN320" s="2" t="s">
        <v>129</v>
      </c>
      <c r="FO320" s="2" t="s">
        <v>578</v>
      </c>
      <c r="FP320" s="2" t="s">
        <v>132</v>
      </c>
      <c r="FQ320" s="2" t="s">
        <v>142</v>
      </c>
      <c r="FR320" s="2" t="s">
        <v>132</v>
      </c>
      <c r="FS320" s="4"/>
      <c r="FT320" s="8"/>
      <c r="FU320" s="4"/>
      <c r="FV320" s="8"/>
      <c r="FW320" s="7"/>
      <c r="FX320" s="7"/>
      <c r="FY320" s="2" t="s">
        <v>178</v>
      </c>
      <c r="FZ320" s="2" t="s">
        <v>129</v>
      </c>
      <c r="GA320" s="2" t="s">
        <v>132</v>
      </c>
      <c r="GB320" s="2" t="s">
        <v>132</v>
      </c>
      <c r="GC320" s="2" t="s">
        <v>142</v>
      </c>
      <c r="GD320" s="2" t="s">
        <v>132</v>
      </c>
      <c r="GE320" s="4"/>
      <c r="GF320" s="8"/>
      <c r="GG320" s="4"/>
      <c r="GH320" s="8"/>
      <c r="GI320" s="7"/>
      <c r="GJ320" s="7"/>
      <c r="GK320" s="2" t="s">
        <v>140</v>
      </c>
      <c r="GL320" s="2" t="s">
        <v>129</v>
      </c>
      <c r="GM320" s="2" t="s">
        <v>1089</v>
      </c>
      <c r="GN320" s="2" t="s">
        <v>238</v>
      </c>
      <c r="GO320" s="2" t="s">
        <v>142</v>
      </c>
      <c r="GP320" s="2" t="s">
        <v>132</v>
      </c>
      <c r="GQ320" s="4"/>
      <c r="GR320" s="8"/>
      <c r="GS320" s="4"/>
      <c r="GT320" s="8"/>
      <c r="GU320" s="7"/>
      <c r="GV320" s="7"/>
      <c r="GW320" s="2" t="s">
        <v>178</v>
      </c>
      <c r="GX320" s="2" t="s">
        <v>129</v>
      </c>
      <c r="GY320" s="2" t="s">
        <v>132</v>
      </c>
      <c r="GZ320" s="2" t="s">
        <v>132</v>
      </c>
      <c r="HA320" s="2" t="s">
        <v>142</v>
      </c>
      <c r="HB320" s="2" t="s">
        <v>132</v>
      </c>
      <c r="HC320" s="4"/>
      <c r="HD320" s="8"/>
      <c r="HE320" s="4"/>
      <c r="HF320" s="8"/>
      <c r="HG320" s="7"/>
      <c r="HH320" s="7"/>
      <c r="HI320" s="2" t="s">
        <v>159</v>
      </c>
      <c r="HJ320" s="2" t="s">
        <v>129</v>
      </c>
      <c r="HK320" s="2" t="s">
        <v>132</v>
      </c>
      <c r="HL320" s="2" t="s">
        <v>132</v>
      </c>
      <c r="HM320" s="2" t="s">
        <v>142</v>
      </c>
      <c r="HN320" s="2" t="s">
        <v>132</v>
      </c>
      <c r="HO320" s="4"/>
      <c r="HP320" s="8"/>
      <c r="HQ320" s="4"/>
      <c r="HR320" s="8"/>
      <c r="HS320" s="7"/>
      <c r="HT320" s="7"/>
      <c r="HU320" s="2" t="s">
        <v>140</v>
      </c>
      <c r="HV320" s="2" t="s">
        <v>129</v>
      </c>
      <c r="HW320" s="2" t="s">
        <v>179</v>
      </c>
      <c r="HX320" s="2" t="s">
        <v>1179</v>
      </c>
      <c r="HY320" s="2" t="s">
        <v>142</v>
      </c>
      <c r="HZ320" s="2" t="s">
        <v>132</v>
      </c>
      <c r="IA320" s="4"/>
      <c r="IB320" s="8"/>
      <c r="IC320" s="4"/>
      <c r="ID320" s="8"/>
      <c r="IE320" s="7"/>
      <c r="IF320" s="7"/>
      <c r="IG320" s="2" t="s">
        <v>140</v>
      </c>
      <c r="IH320" s="2" t="s">
        <v>166</v>
      </c>
      <c r="II320" s="2" t="s">
        <v>1589</v>
      </c>
      <c r="IJ320" s="2" t="s">
        <v>132</v>
      </c>
      <c r="IK320" s="2" t="s">
        <v>142</v>
      </c>
      <c r="IL320" s="2" t="s">
        <v>132</v>
      </c>
      <c r="IM320" s="4"/>
      <c r="IN320" s="8"/>
      <c r="IO320" s="4"/>
      <c r="IP320" s="8"/>
      <c r="IQ320" s="7"/>
      <c r="IR320" s="7"/>
      <c r="IS320" s="2" t="s">
        <v>140</v>
      </c>
      <c r="IT320" s="2" t="s">
        <v>129</v>
      </c>
      <c r="IU320" s="2" t="s">
        <v>1894</v>
      </c>
      <c r="IV320" s="2" t="s">
        <v>132</v>
      </c>
      <c r="IW320" s="2" t="s">
        <v>142</v>
      </c>
      <c r="IX320" s="2" t="s">
        <v>132</v>
      </c>
      <c r="IY320" s="4"/>
      <c r="IZ320" s="8"/>
      <c r="JA320" s="4"/>
      <c r="JB320" s="8"/>
      <c r="JC320" s="7"/>
      <c r="JD320" s="7"/>
      <c r="JE320" s="2" t="s">
        <v>159</v>
      </c>
      <c r="JF320" s="2" t="s">
        <v>129</v>
      </c>
      <c r="JG320" s="2" t="s">
        <v>132</v>
      </c>
      <c r="JH320" s="2" t="s">
        <v>132</v>
      </c>
      <c r="JI320" s="2" t="s">
        <v>142</v>
      </c>
      <c r="JJ320" s="2" t="s">
        <v>132</v>
      </c>
      <c r="JK320" s="4"/>
      <c r="JL320" s="8"/>
      <c r="JM320" s="4"/>
      <c r="JN320" s="8"/>
      <c r="JO320" s="7"/>
      <c r="JP320" s="7"/>
      <c r="JQ320" s="2" t="s">
        <v>140</v>
      </c>
      <c r="JR320" s="2" t="s">
        <v>129</v>
      </c>
      <c r="JS320" s="2" t="s">
        <v>1091</v>
      </c>
      <c r="JT320" s="2" t="s">
        <v>132</v>
      </c>
      <c r="JU320" s="2" t="s">
        <v>142</v>
      </c>
      <c r="JV320" s="2" t="s">
        <v>132</v>
      </c>
      <c r="JW320" s="4">
        <v>1</v>
      </c>
      <c r="JX320" s="8">
        <v>104.99</v>
      </c>
      <c r="JY320" s="4"/>
      <c r="JZ320" s="8"/>
      <c r="KA320" s="7"/>
      <c r="KB320" s="7"/>
      <c r="KC320" s="2" t="s">
        <v>140</v>
      </c>
      <c r="KD320" s="2" t="s">
        <v>129</v>
      </c>
      <c r="KE320" s="2" t="s">
        <v>1594</v>
      </c>
      <c r="KF320" s="2" t="s">
        <v>3159</v>
      </c>
      <c r="KG320" s="2" t="s">
        <v>142</v>
      </c>
      <c r="KH320" s="2" t="s">
        <v>132</v>
      </c>
      <c r="KI320" s="4"/>
      <c r="KJ320" s="8"/>
      <c r="KK320" s="4"/>
      <c r="KL320" s="8"/>
      <c r="KM320" s="7"/>
      <c r="KN320" s="7"/>
      <c r="KO320" s="2" t="s">
        <v>178</v>
      </c>
      <c r="KP320" s="2" t="s">
        <v>129</v>
      </c>
      <c r="KQ320" s="2" t="s">
        <v>132</v>
      </c>
      <c r="KR320" s="2" t="s">
        <v>132</v>
      </c>
      <c r="KS320" s="2" t="s">
        <v>142</v>
      </c>
      <c r="KT320" s="2" t="s">
        <v>132</v>
      </c>
      <c r="KU320" s="4"/>
      <c r="KV320" s="8"/>
      <c r="KW320" s="4"/>
      <c r="KX320" s="8"/>
      <c r="KY320" s="7"/>
      <c r="KZ320" s="7"/>
      <c r="LA320" s="2" t="s">
        <v>132</v>
      </c>
      <c r="LB320" s="2" t="s">
        <v>132</v>
      </c>
      <c r="LC320" s="2" t="s">
        <v>132</v>
      </c>
      <c r="LD320" s="2" t="s">
        <v>132</v>
      </c>
      <c r="LE320" s="2" t="s">
        <v>132</v>
      </c>
      <c r="LF320" s="2" t="s">
        <v>132</v>
      </c>
      <c r="LG320" s="4"/>
      <c r="LH320" s="8"/>
      <c r="LI320" s="4"/>
      <c r="LJ320" s="8"/>
      <c r="LK320" s="7"/>
      <c r="LL320" s="7"/>
      <c r="LM320" s="2" t="s">
        <v>178</v>
      </c>
      <c r="LN320" s="2" t="s">
        <v>129</v>
      </c>
      <c r="LO320" s="2" t="s">
        <v>132</v>
      </c>
      <c r="LP320" s="2" t="s">
        <v>132</v>
      </c>
      <c r="LQ320" s="2" t="s">
        <v>142</v>
      </c>
      <c r="LR320" s="2" t="s">
        <v>132</v>
      </c>
      <c r="LS320" s="4"/>
      <c r="LT320" s="8"/>
      <c r="LU320" s="4"/>
      <c r="LV320" s="8"/>
      <c r="LW320" s="7"/>
      <c r="LX320" s="7"/>
      <c r="LY320" s="2" t="s">
        <v>178</v>
      </c>
      <c r="LZ320" s="2" t="s">
        <v>166</v>
      </c>
      <c r="MA320" s="2" t="s">
        <v>132</v>
      </c>
      <c r="MB320" s="2" t="s">
        <v>132</v>
      </c>
      <c r="MC320" s="2" t="s">
        <v>142</v>
      </c>
      <c r="MD320" s="2" t="s">
        <v>132</v>
      </c>
      <c r="ME320" s="4"/>
      <c r="MF320" s="8"/>
      <c r="MG320" s="4"/>
      <c r="MH320" s="8"/>
      <c r="MI320" s="7"/>
      <c r="MJ320" s="7"/>
      <c r="MK320" s="2" t="s">
        <v>159</v>
      </c>
      <c r="ML320" s="2" t="s">
        <v>129</v>
      </c>
      <c r="MM320" s="2" t="s">
        <v>132</v>
      </c>
      <c r="MN320" s="2" t="s">
        <v>132</v>
      </c>
      <c r="MO320" s="2" t="s">
        <v>142</v>
      </c>
      <c r="MP320" s="2" t="s">
        <v>132</v>
      </c>
      <c r="MQ320" s="4"/>
      <c r="MR320" s="8"/>
      <c r="MS320" s="4"/>
      <c r="MT320" s="8"/>
      <c r="MU320" s="7"/>
      <c r="MV320" s="7"/>
      <c r="MW320" s="2" t="s">
        <v>140</v>
      </c>
      <c r="MX320" s="2" t="s">
        <v>129</v>
      </c>
      <c r="MY320" s="2" t="s">
        <v>179</v>
      </c>
      <c r="MZ320" s="2" t="s">
        <v>132</v>
      </c>
      <c r="NA320" s="2" t="s">
        <v>142</v>
      </c>
      <c r="NB320" s="2" t="s">
        <v>132</v>
      </c>
      <c r="NC320" s="4"/>
      <c r="ND320" s="8"/>
      <c r="NE320" s="4"/>
      <c r="NF320" s="8"/>
      <c r="NG320" s="7"/>
      <c r="NH320" s="7"/>
      <c r="NI320" s="2" t="s">
        <v>132</v>
      </c>
      <c r="NJ320" s="2" t="s">
        <v>132</v>
      </c>
      <c r="NK320" s="2" t="s">
        <v>132</v>
      </c>
      <c r="NL320" s="2" t="s">
        <v>132</v>
      </c>
      <c r="NM320" s="2" t="s">
        <v>132</v>
      </c>
      <c r="NN320" s="2" t="s">
        <v>132</v>
      </c>
      <c r="NO320" s="4"/>
      <c r="NP320" s="8"/>
      <c r="NQ320" s="4"/>
      <c r="NR320" s="8"/>
      <c r="NS320" s="7"/>
      <c r="NT320" s="7"/>
      <c r="NU320" s="2" t="s">
        <v>178</v>
      </c>
      <c r="NV320" s="2" t="s">
        <v>129</v>
      </c>
      <c r="NW320" s="2" t="s">
        <v>132</v>
      </c>
      <c r="NX320" s="2" t="s">
        <v>132</v>
      </c>
      <c r="NY320" s="2" t="s">
        <v>142</v>
      </c>
      <c r="NZ320" s="2" t="s">
        <v>132</v>
      </c>
      <c r="OA320" s="4"/>
      <c r="OB320" s="8"/>
      <c r="OC320" s="4"/>
      <c r="OD320" s="8"/>
      <c r="OE320" s="7"/>
      <c r="OF320" s="7"/>
      <c r="OG320" s="2" t="s">
        <v>178</v>
      </c>
      <c r="OH320" s="2" t="s">
        <v>129</v>
      </c>
      <c r="OI320" s="2" t="s">
        <v>132</v>
      </c>
      <c r="OJ320" s="2" t="s">
        <v>132</v>
      </c>
      <c r="OK320" s="2" t="s">
        <v>142</v>
      </c>
      <c r="OL320" s="2" t="s">
        <v>132</v>
      </c>
      <c r="OM320" s="4"/>
      <c r="ON320" s="8"/>
      <c r="OO320" s="4"/>
      <c r="OP320" s="8"/>
      <c r="OQ320" s="7"/>
      <c r="OR320" s="7"/>
      <c r="OS320" s="2" t="s">
        <v>132</v>
      </c>
      <c r="OT320" s="2" t="s">
        <v>132</v>
      </c>
      <c r="OU320" s="2" t="s">
        <v>132</v>
      </c>
      <c r="OV320" s="2" t="s">
        <v>132</v>
      </c>
      <c r="OW320" s="2" t="s">
        <v>132</v>
      </c>
      <c r="OX320" s="2" t="s">
        <v>132</v>
      </c>
      <c r="OY320" s="4"/>
      <c r="OZ320" s="8"/>
      <c r="PA320" s="4"/>
      <c r="PB320" s="8"/>
      <c r="PC320" s="7"/>
      <c r="PD320" s="7"/>
      <c r="PE320" s="2" t="s">
        <v>178</v>
      </c>
      <c r="PF320" s="2" t="s">
        <v>129</v>
      </c>
      <c r="PG320" s="2" t="s">
        <v>132</v>
      </c>
      <c r="PH320" s="2" t="s">
        <v>132</v>
      </c>
      <c r="PI320" s="2" t="s">
        <v>142</v>
      </c>
      <c r="PJ320" s="2" t="s">
        <v>132</v>
      </c>
      <c r="PK320" s="4"/>
      <c r="PL320" s="8"/>
      <c r="PM320" s="4"/>
      <c r="PN320" s="8"/>
      <c r="PO320" s="7"/>
      <c r="PP320" s="7"/>
      <c r="PQ320" s="2" t="s">
        <v>132</v>
      </c>
      <c r="PR320" s="2" t="s">
        <v>132</v>
      </c>
      <c r="PS320" s="2" t="s">
        <v>132</v>
      </c>
      <c r="PT320" s="2" t="s">
        <v>132</v>
      </c>
      <c r="PU320" s="2" t="s">
        <v>132</v>
      </c>
      <c r="PV320" s="2" t="s">
        <v>132</v>
      </c>
      <c r="PW320" s="4"/>
      <c r="PX320" s="8"/>
      <c r="PY320" s="4"/>
      <c r="PZ320" s="8"/>
      <c r="QA320" s="7"/>
      <c r="QB320" s="7"/>
      <c r="QC320" s="2" t="s">
        <v>178</v>
      </c>
      <c r="QD320" s="2" t="s">
        <v>129</v>
      </c>
      <c r="QE320" s="2" t="s">
        <v>132</v>
      </c>
      <c r="QF320" s="2" t="s">
        <v>132</v>
      </c>
      <c r="QG320" s="2" t="s">
        <v>142</v>
      </c>
      <c r="QH320" s="2" t="s">
        <v>132</v>
      </c>
      <c r="QI320" s="4"/>
      <c r="QJ320" s="8"/>
      <c r="QK320" s="4"/>
      <c r="QL320" s="8"/>
      <c r="QM320" s="7"/>
      <c r="QN320" s="7"/>
      <c r="QO320" s="2" t="s">
        <v>178</v>
      </c>
      <c r="QP320" s="2" t="s">
        <v>129</v>
      </c>
      <c r="QQ320" s="2" t="s">
        <v>132</v>
      </c>
      <c r="QR320" s="2" t="s">
        <v>132</v>
      </c>
      <c r="QS320" s="2" t="s">
        <v>142</v>
      </c>
      <c r="QT320" s="2" t="s">
        <v>132</v>
      </c>
      <c r="QU320" s="4"/>
      <c r="QV320" s="8"/>
      <c r="QW320" s="4"/>
      <c r="QX320" s="8"/>
      <c r="QY320" s="7"/>
      <c r="QZ320" s="7"/>
      <c r="RA320" s="2" t="s">
        <v>132</v>
      </c>
      <c r="RB320" s="2" t="s">
        <v>132</v>
      </c>
      <c r="RC320" s="2" t="s">
        <v>132</v>
      </c>
      <c r="RD320" s="2" t="s">
        <v>132</v>
      </c>
      <c r="RE320" s="2" t="s">
        <v>132</v>
      </c>
      <c r="RF320" s="2" t="s">
        <v>132</v>
      </c>
      <c r="RG320" s="4"/>
      <c r="RH320" s="8"/>
      <c r="RI320" s="4"/>
      <c r="RJ320" s="8"/>
      <c r="RK320" s="7"/>
      <c r="RL320" s="7"/>
      <c r="RM320" s="2" t="s">
        <v>181</v>
      </c>
      <c r="RN320" s="2" t="s">
        <v>129</v>
      </c>
      <c r="RO320" s="2" t="s">
        <v>132</v>
      </c>
      <c r="RP320" s="2" t="s">
        <v>132</v>
      </c>
      <c r="RQ320" s="2" t="s">
        <v>142</v>
      </c>
      <c r="RR320" s="2" t="s">
        <v>183</v>
      </c>
    </row>
    <row r="321">
      <c r="A321" s="2" t="s">
        <v>3581</v>
      </c>
      <c r="B321" s="2" t="s">
        <v>121</v>
      </c>
      <c r="C321" s="2" t="s">
        <v>3339</v>
      </c>
      <c r="D321" s="2" t="s">
        <v>2442</v>
      </c>
      <c r="E321" s="2" t="s">
        <v>837</v>
      </c>
      <c r="F321" s="2" t="s">
        <v>3582</v>
      </c>
      <c r="G321" s="2" t="s">
        <v>3582</v>
      </c>
      <c r="H321" s="2" t="s">
        <v>3582</v>
      </c>
      <c r="I321" s="2" t="s">
        <v>3583</v>
      </c>
      <c r="J321" s="2" t="s">
        <v>127</v>
      </c>
      <c r="K321" s="2" t="s">
        <v>3584</v>
      </c>
      <c r="L321" s="3">
        <v>42.85</v>
      </c>
      <c r="M321" s="3">
        <v>44.99</v>
      </c>
      <c r="N321" s="3">
        <v>99.99</v>
      </c>
      <c r="O321" s="2" t="s">
        <v>421</v>
      </c>
      <c r="P321" s="2" t="s">
        <v>801</v>
      </c>
      <c r="Q321" s="2" t="s">
        <v>131</v>
      </c>
      <c r="R321" s="2" t="s">
        <v>132</v>
      </c>
      <c r="S321" s="2" t="s">
        <v>3585</v>
      </c>
      <c r="T321" s="2" t="s">
        <v>132</v>
      </c>
      <c r="U321" s="2" t="s">
        <v>134</v>
      </c>
      <c r="V321" s="2" t="s">
        <v>815</v>
      </c>
      <c r="W321" s="2" t="s">
        <v>247</v>
      </c>
      <c r="X321" s="2" t="s">
        <v>745</v>
      </c>
      <c r="Y321" s="2" t="s">
        <v>630</v>
      </c>
      <c r="Z321" s="4"/>
      <c r="AA321" s="4">
        <f>=ROUNDDOWN({0},0)</f>
      </c>
      <c r="AB321" s="5">
        <v>6.5</v>
      </c>
      <c r="AC321" s="2" t="s">
        <v>132</v>
      </c>
      <c r="AD321" s="4"/>
      <c r="AE321" s="4"/>
      <c r="AF321" s="6">
        <v>63</v>
      </c>
      <c r="AG321" s="6"/>
      <c r="AH321" s="7">
        <v>0.189</v>
      </c>
      <c r="AI321" s="4"/>
      <c r="AJ321" s="4">
        <f>=ROUNDDOWN({0},0)</f>
      </c>
      <c r="AK321" s="5"/>
      <c r="AL321" s="2" t="s">
        <v>132</v>
      </c>
      <c r="AM321" s="4"/>
      <c r="AN321" s="4"/>
      <c r="AO321" s="7"/>
      <c r="AP321" s="4">
        <v>6</v>
      </c>
      <c r="AQ321" s="8">
        <v>274.23</v>
      </c>
      <c r="AR321" s="4">
        <v>133</v>
      </c>
      <c r="AS321" s="8">
        <v>6370.62</v>
      </c>
      <c r="AT321" s="7">
        <v>-0.9549</v>
      </c>
      <c r="AU321" s="7">
        <v>-0.957</v>
      </c>
      <c r="AV321" s="4">
        <v>6</v>
      </c>
      <c r="AW321" s="8">
        <v>274.23</v>
      </c>
      <c r="AX321" s="4">
        <v>133</v>
      </c>
      <c r="AY321" s="8">
        <v>6370.62</v>
      </c>
      <c r="AZ321" s="7">
        <v>-0.9549</v>
      </c>
      <c r="BA321" s="7">
        <v>-0.957</v>
      </c>
      <c r="BB321" s="7">
        <v>1</v>
      </c>
      <c r="BC321" s="4">
        <v>6</v>
      </c>
      <c r="BD321" s="8">
        <v>274.23</v>
      </c>
      <c r="BE321" s="4">
        <v>133</v>
      </c>
      <c r="BF321" s="8">
        <v>6370.62</v>
      </c>
      <c r="BG321" s="7">
        <v>-0.9549</v>
      </c>
      <c r="BH321" s="7">
        <v>-0.957</v>
      </c>
      <c r="BI321" s="7">
        <v>1</v>
      </c>
      <c r="BJ321" s="4">
        <v>6</v>
      </c>
      <c r="BK321" s="8">
        <v>274.23</v>
      </c>
      <c r="BL321" s="2" t="s">
        <v>3586</v>
      </c>
      <c r="BM321" s="7">
        <v>1</v>
      </c>
      <c r="BN321" s="7">
        <v>1</v>
      </c>
      <c r="BO321" s="4">
        <v>1</v>
      </c>
      <c r="BP321" s="8">
        <v>49.28</v>
      </c>
      <c r="BQ321" s="4">
        <v>17</v>
      </c>
      <c r="BR321" s="8">
        <v>837.76</v>
      </c>
      <c r="BS321" s="7">
        <v>-0.9412</v>
      </c>
      <c r="BT321" s="7">
        <v>-0.9412</v>
      </c>
      <c r="BU321" s="2" t="s">
        <v>140</v>
      </c>
      <c r="BV321" s="2" t="s">
        <v>166</v>
      </c>
      <c r="BW321" s="2" t="s">
        <v>132</v>
      </c>
      <c r="BX321" s="2" t="s">
        <v>132</v>
      </c>
      <c r="BY321" s="2" t="s">
        <v>142</v>
      </c>
      <c r="BZ321" s="2" t="s">
        <v>132</v>
      </c>
      <c r="CA321" s="4"/>
      <c r="CB321" s="8"/>
      <c r="CC321" s="4">
        <v>5</v>
      </c>
      <c r="CD321" s="8">
        <v>220.45</v>
      </c>
      <c r="CE321" s="7">
        <v>-1</v>
      </c>
      <c r="CF321" s="7">
        <v>-1</v>
      </c>
      <c r="CG321" s="2" t="s">
        <v>140</v>
      </c>
      <c r="CH321" s="2" t="s">
        <v>166</v>
      </c>
      <c r="CI321" s="2" t="s">
        <v>500</v>
      </c>
      <c r="CJ321" s="2" t="s">
        <v>197</v>
      </c>
      <c r="CK321" s="2" t="s">
        <v>142</v>
      </c>
      <c r="CL321" s="2" t="s">
        <v>132</v>
      </c>
      <c r="CM321" s="4">
        <v>5</v>
      </c>
      <c r="CN321" s="8">
        <v>224.95</v>
      </c>
      <c r="CO321" s="4">
        <v>59</v>
      </c>
      <c r="CP321" s="8">
        <v>2768.53</v>
      </c>
      <c r="CQ321" s="7">
        <v>-0.9153</v>
      </c>
      <c r="CR321" s="7">
        <v>-0.9187</v>
      </c>
      <c r="CS321" s="2" t="s">
        <v>140</v>
      </c>
      <c r="CT321" s="2" t="s">
        <v>166</v>
      </c>
      <c r="CU321" s="2" t="s">
        <v>630</v>
      </c>
      <c r="CV321" s="2" t="s">
        <v>1149</v>
      </c>
      <c r="CW321" s="2" t="s">
        <v>142</v>
      </c>
      <c r="CX321" s="2" t="s">
        <v>132</v>
      </c>
      <c r="CY321" s="4"/>
      <c r="CZ321" s="8"/>
      <c r="DA321" s="4">
        <v>22</v>
      </c>
      <c r="DB321" s="8">
        <v>1039.28</v>
      </c>
      <c r="DC321" s="7">
        <v>-1</v>
      </c>
      <c r="DD321" s="7">
        <v>-1</v>
      </c>
      <c r="DE321" s="2" t="s">
        <v>140</v>
      </c>
      <c r="DF321" s="2" t="s">
        <v>166</v>
      </c>
      <c r="DG321" s="2" t="s">
        <v>229</v>
      </c>
      <c r="DH321" s="2" t="s">
        <v>261</v>
      </c>
      <c r="DI321" s="2" t="s">
        <v>142</v>
      </c>
      <c r="DJ321" s="2" t="s">
        <v>132</v>
      </c>
      <c r="DK321" s="4"/>
      <c r="DL321" s="8"/>
      <c r="DM321" s="4">
        <v>2</v>
      </c>
      <c r="DN321" s="8">
        <v>100.78</v>
      </c>
      <c r="DO321" s="7">
        <v>-1</v>
      </c>
      <c r="DP321" s="7">
        <v>-1</v>
      </c>
      <c r="DQ321" s="2" t="s">
        <v>140</v>
      </c>
      <c r="DR321" s="2" t="s">
        <v>166</v>
      </c>
      <c r="DS321" s="2" t="s">
        <v>735</v>
      </c>
      <c r="DT321" s="2" t="s">
        <v>711</v>
      </c>
      <c r="DU321" s="2" t="s">
        <v>142</v>
      </c>
      <c r="DV321" s="2" t="s">
        <v>132</v>
      </c>
      <c r="DW321" s="4"/>
      <c r="DX321" s="8"/>
      <c r="DY321" s="4">
        <v>4</v>
      </c>
      <c r="DZ321" s="8">
        <v>197.96</v>
      </c>
      <c r="EA321" s="7">
        <v>-1</v>
      </c>
      <c r="EB321" s="7">
        <v>-1</v>
      </c>
      <c r="EC321" s="2" t="s">
        <v>140</v>
      </c>
      <c r="ED321" s="2" t="s">
        <v>166</v>
      </c>
      <c r="EE321" s="2" t="s">
        <v>3570</v>
      </c>
      <c r="EF321" s="2" t="s">
        <v>3587</v>
      </c>
      <c r="EG321" s="2" t="s">
        <v>142</v>
      </c>
      <c r="EH321" s="2" t="s">
        <v>132</v>
      </c>
      <c r="EI321" s="4"/>
      <c r="EJ321" s="8"/>
      <c r="EK321" s="4">
        <v>19</v>
      </c>
      <c r="EL321" s="8">
        <v>957.41</v>
      </c>
      <c r="EM321" s="7">
        <v>-1</v>
      </c>
      <c r="EN321" s="7">
        <v>-1</v>
      </c>
      <c r="EO321" s="2" t="s">
        <v>140</v>
      </c>
      <c r="EP321" s="2" t="s">
        <v>166</v>
      </c>
      <c r="EQ321" s="2" t="s">
        <v>261</v>
      </c>
      <c r="ER321" s="2" t="s">
        <v>475</v>
      </c>
      <c r="ES321" s="2" t="s">
        <v>142</v>
      </c>
      <c r="ET321" s="2" t="s">
        <v>132</v>
      </c>
      <c r="EU321" s="4"/>
      <c r="EV321" s="8"/>
      <c r="EW321" s="4"/>
      <c r="EX321" s="8"/>
      <c r="EY321" s="7"/>
      <c r="EZ321" s="7"/>
      <c r="FA321" s="2" t="s">
        <v>159</v>
      </c>
      <c r="FB321" s="2" t="s">
        <v>166</v>
      </c>
      <c r="FC321" s="2" t="s">
        <v>132</v>
      </c>
      <c r="FD321" s="2" t="s">
        <v>132</v>
      </c>
      <c r="FE321" s="2" t="s">
        <v>142</v>
      </c>
      <c r="FF321" s="2" t="s">
        <v>132</v>
      </c>
      <c r="FG321" s="4"/>
      <c r="FH321" s="8"/>
      <c r="FI321" s="4"/>
      <c r="FJ321" s="8"/>
      <c r="FK321" s="7"/>
      <c r="FL321" s="7"/>
      <c r="FM321" s="2" t="s">
        <v>178</v>
      </c>
      <c r="FN321" s="2" t="s">
        <v>166</v>
      </c>
      <c r="FO321" s="2" t="s">
        <v>132</v>
      </c>
      <c r="FP321" s="2" t="s">
        <v>132</v>
      </c>
      <c r="FQ321" s="2" t="s">
        <v>142</v>
      </c>
      <c r="FR321" s="2" t="s">
        <v>132</v>
      </c>
      <c r="FS321" s="4"/>
      <c r="FT321" s="8"/>
      <c r="FU321" s="4"/>
      <c r="FV321" s="8"/>
      <c r="FW321" s="7"/>
      <c r="FX321" s="7"/>
      <c r="FY321" s="2" t="s">
        <v>178</v>
      </c>
      <c r="FZ321" s="2" t="s">
        <v>166</v>
      </c>
      <c r="GA321" s="2" t="s">
        <v>132</v>
      </c>
      <c r="GB321" s="2" t="s">
        <v>132</v>
      </c>
      <c r="GC321" s="2" t="s">
        <v>142</v>
      </c>
      <c r="GD321" s="2" t="s">
        <v>132</v>
      </c>
      <c r="GE321" s="4"/>
      <c r="GF321" s="8"/>
      <c r="GG321" s="4"/>
      <c r="GH321" s="8"/>
      <c r="GI321" s="7"/>
      <c r="GJ321" s="7"/>
      <c r="GK321" s="2" t="s">
        <v>178</v>
      </c>
      <c r="GL321" s="2" t="s">
        <v>166</v>
      </c>
      <c r="GM321" s="2" t="s">
        <v>132</v>
      </c>
      <c r="GN321" s="2" t="s">
        <v>132</v>
      </c>
      <c r="GO321" s="2" t="s">
        <v>142</v>
      </c>
      <c r="GP321" s="2" t="s">
        <v>132</v>
      </c>
      <c r="GQ321" s="4"/>
      <c r="GR321" s="8"/>
      <c r="GS321" s="4"/>
      <c r="GT321" s="8"/>
      <c r="GU321" s="7"/>
      <c r="GV321" s="7"/>
      <c r="GW321" s="2" t="s">
        <v>178</v>
      </c>
      <c r="GX321" s="2" t="s">
        <v>166</v>
      </c>
      <c r="GY321" s="2" t="s">
        <v>132</v>
      </c>
      <c r="GZ321" s="2" t="s">
        <v>132</v>
      </c>
      <c r="HA321" s="2" t="s">
        <v>142</v>
      </c>
      <c r="HB321" s="2" t="s">
        <v>132</v>
      </c>
      <c r="HC321" s="4"/>
      <c r="HD321" s="8"/>
      <c r="HE321" s="4"/>
      <c r="HF321" s="8"/>
      <c r="HG321" s="7"/>
      <c r="HH321" s="7"/>
      <c r="HI321" s="2" t="s">
        <v>181</v>
      </c>
      <c r="HJ321" s="2" t="s">
        <v>166</v>
      </c>
      <c r="HK321" s="2" t="s">
        <v>132</v>
      </c>
      <c r="HL321" s="2" t="s">
        <v>132</v>
      </c>
      <c r="HM321" s="2" t="s">
        <v>142</v>
      </c>
      <c r="HN321" s="2" t="s">
        <v>132</v>
      </c>
      <c r="HO321" s="4"/>
      <c r="HP321" s="8"/>
      <c r="HQ321" s="4"/>
      <c r="HR321" s="8"/>
      <c r="HS321" s="7"/>
      <c r="HT321" s="7"/>
      <c r="HU321" s="2" t="s">
        <v>178</v>
      </c>
      <c r="HV321" s="2" t="s">
        <v>166</v>
      </c>
      <c r="HW321" s="2" t="s">
        <v>132</v>
      </c>
      <c r="HX321" s="2" t="s">
        <v>132</v>
      </c>
      <c r="HY321" s="2" t="s">
        <v>142</v>
      </c>
      <c r="HZ321" s="2" t="s">
        <v>132</v>
      </c>
      <c r="IA321" s="4"/>
      <c r="IB321" s="8"/>
      <c r="IC321" s="4"/>
      <c r="ID321" s="8"/>
      <c r="IE321" s="7"/>
      <c r="IF321" s="7"/>
      <c r="IG321" s="2" t="s">
        <v>140</v>
      </c>
      <c r="IH321" s="2" t="s">
        <v>166</v>
      </c>
      <c r="II321" s="2" t="s">
        <v>3572</v>
      </c>
      <c r="IJ321" s="2" t="s">
        <v>132</v>
      </c>
      <c r="IK321" s="2" t="s">
        <v>142</v>
      </c>
      <c r="IL321" s="2" t="s">
        <v>132</v>
      </c>
      <c r="IM321" s="4"/>
      <c r="IN321" s="8"/>
      <c r="IO321" s="4"/>
      <c r="IP321" s="8"/>
      <c r="IQ321" s="7"/>
      <c r="IR321" s="7"/>
      <c r="IS321" s="2" t="s">
        <v>178</v>
      </c>
      <c r="IT321" s="2" t="s">
        <v>166</v>
      </c>
      <c r="IU321" s="2" t="s">
        <v>132</v>
      </c>
      <c r="IV321" s="2" t="s">
        <v>132</v>
      </c>
      <c r="IW321" s="2" t="s">
        <v>142</v>
      </c>
      <c r="IX321" s="2" t="s">
        <v>132</v>
      </c>
      <c r="IY321" s="4"/>
      <c r="IZ321" s="8"/>
      <c r="JA321" s="4"/>
      <c r="JB321" s="8"/>
      <c r="JC321" s="7"/>
      <c r="JD321" s="7"/>
      <c r="JE321" s="2" t="s">
        <v>178</v>
      </c>
      <c r="JF321" s="2" t="s">
        <v>166</v>
      </c>
      <c r="JG321" s="2" t="s">
        <v>132</v>
      </c>
      <c r="JH321" s="2" t="s">
        <v>132</v>
      </c>
      <c r="JI321" s="2" t="s">
        <v>142</v>
      </c>
      <c r="JJ321" s="2" t="s">
        <v>132</v>
      </c>
      <c r="JK321" s="4"/>
      <c r="JL321" s="8"/>
      <c r="JM321" s="4"/>
      <c r="JN321" s="8"/>
      <c r="JO321" s="7"/>
      <c r="JP321" s="7"/>
      <c r="JQ321" s="2" t="s">
        <v>140</v>
      </c>
      <c r="JR321" s="2" t="s">
        <v>166</v>
      </c>
      <c r="JS321" s="2" t="s">
        <v>550</v>
      </c>
      <c r="JT321" s="2" t="s">
        <v>132</v>
      </c>
      <c r="JU321" s="2" t="s">
        <v>142</v>
      </c>
      <c r="JV321" s="2" t="s">
        <v>132</v>
      </c>
      <c r="JW321" s="4"/>
      <c r="JX321" s="8"/>
      <c r="JY321" s="4">
        <v>2</v>
      </c>
      <c r="JZ321" s="8">
        <v>99.98</v>
      </c>
      <c r="KA321" s="7">
        <v>-1</v>
      </c>
      <c r="KB321" s="7">
        <v>-1</v>
      </c>
      <c r="KC321" s="2" t="s">
        <v>140</v>
      </c>
      <c r="KD321" s="2" t="s">
        <v>166</v>
      </c>
      <c r="KE321" s="2" t="s">
        <v>479</v>
      </c>
      <c r="KF321" s="2" t="s">
        <v>163</v>
      </c>
      <c r="KG321" s="2" t="s">
        <v>142</v>
      </c>
      <c r="KH321" s="2" t="s">
        <v>132</v>
      </c>
      <c r="KI321" s="4"/>
      <c r="KJ321" s="8"/>
      <c r="KK321" s="4"/>
      <c r="KL321" s="8"/>
      <c r="KM321" s="7"/>
      <c r="KN321" s="7"/>
      <c r="KO321" s="2" t="s">
        <v>178</v>
      </c>
      <c r="KP321" s="2" t="s">
        <v>166</v>
      </c>
      <c r="KQ321" s="2" t="s">
        <v>132</v>
      </c>
      <c r="KR321" s="2" t="s">
        <v>132</v>
      </c>
      <c r="KS321" s="2" t="s">
        <v>142</v>
      </c>
      <c r="KT321" s="2" t="s">
        <v>132</v>
      </c>
      <c r="KU321" s="4"/>
      <c r="KV321" s="8"/>
      <c r="KW321" s="4">
        <v>3</v>
      </c>
      <c r="KX321" s="8">
        <v>148.47</v>
      </c>
      <c r="KY321" s="7">
        <v>-1</v>
      </c>
      <c r="KZ321" s="7">
        <v>-1</v>
      </c>
      <c r="LA321" s="2" t="s">
        <v>140</v>
      </c>
      <c r="LB321" s="2" t="s">
        <v>166</v>
      </c>
      <c r="LC321" s="2" t="s">
        <v>1444</v>
      </c>
      <c r="LD321" s="2" t="s">
        <v>336</v>
      </c>
      <c r="LE321" s="2" t="s">
        <v>183</v>
      </c>
      <c r="LF321" s="2" t="s">
        <v>132</v>
      </c>
      <c r="LG321" s="4"/>
      <c r="LH321" s="8"/>
      <c r="LI321" s="4"/>
      <c r="LJ321" s="8"/>
      <c r="LK321" s="7"/>
      <c r="LL321" s="7"/>
      <c r="LM321" s="2" t="s">
        <v>178</v>
      </c>
      <c r="LN321" s="2" t="s">
        <v>166</v>
      </c>
      <c r="LO321" s="2" t="s">
        <v>132</v>
      </c>
      <c r="LP321" s="2" t="s">
        <v>132</v>
      </c>
      <c r="LQ321" s="2" t="s">
        <v>142</v>
      </c>
      <c r="LR321" s="2" t="s">
        <v>132</v>
      </c>
      <c r="LS321" s="4"/>
      <c r="LT321" s="8"/>
      <c r="LU321" s="4"/>
      <c r="LV321" s="8"/>
      <c r="LW321" s="7"/>
      <c r="LX321" s="7"/>
      <c r="LY321" s="2" t="s">
        <v>178</v>
      </c>
      <c r="LZ321" s="2" t="s">
        <v>166</v>
      </c>
      <c r="MA321" s="2" t="s">
        <v>132</v>
      </c>
      <c r="MB321" s="2" t="s">
        <v>132</v>
      </c>
      <c r="MC321" s="2" t="s">
        <v>142</v>
      </c>
      <c r="MD321" s="2" t="s">
        <v>132</v>
      </c>
      <c r="ME321" s="4"/>
      <c r="MF321" s="8"/>
      <c r="MG321" s="4"/>
      <c r="MH321" s="8"/>
      <c r="MI321" s="7"/>
      <c r="MJ321" s="7"/>
      <c r="MK321" s="2" t="s">
        <v>159</v>
      </c>
      <c r="ML321" s="2" t="s">
        <v>166</v>
      </c>
      <c r="MM321" s="2" t="s">
        <v>132</v>
      </c>
      <c r="MN321" s="2" t="s">
        <v>132</v>
      </c>
      <c r="MO321" s="2" t="s">
        <v>142</v>
      </c>
      <c r="MP321" s="2" t="s">
        <v>132</v>
      </c>
      <c r="MQ321" s="4"/>
      <c r="MR321" s="8"/>
      <c r="MS321" s="4"/>
      <c r="MT321" s="8"/>
      <c r="MU321" s="7"/>
      <c r="MV321" s="7"/>
      <c r="MW321" s="2" t="s">
        <v>132</v>
      </c>
      <c r="MX321" s="2" t="s">
        <v>132</v>
      </c>
      <c r="MY321" s="2" t="s">
        <v>132</v>
      </c>
      <c r="MZ321" s="2" t="s">
        <v>132</v>
      </c>
      <c r="NA321" s="2" t="s">
        <v>132</v>
      </c>
      <c r="NB321" s="2" t="s">
        <v>132</v>
      </c>
      <c r="NC321" s="4"/>
      <c r="ND321" s="8"/>
      <c r="NE321" s="4"/>
      <c r="NF321" s="8"/>
      <c r="NG321" s="7"/>
      <c r="NH321" s="7"/>
      <c r="NI321" s="2" t="s">
        <v>132</v>
      </c>
      <c r="NJ321" s="2" t="s">
        <v>132</v>
      </c>
      <c r="NK321" s="2" t="s">
        <v>132</v>
      </c>
      <c r="NL321" s="2" t="s">
        <v>132</v>
      </c>
      <c r="NM321" s="2" t="s">
        <v>132</v>
      </c>
      <c r="NN321" s="2" t="s">
        <v>132</v>
      </c>
      <c r="NO321" s="4"/>
      <c r="NP321" s="8"/>
      <c r="NQ321" s="4"/>
      <c r="NR321" s="8"/>
      <c r="NS321" s="7"/>
      <c r="NT321" s="7"/>
      <c r="NU321" s="2" t="s">
        <v>178</v>
      </c>
      <c r="NV321" s="2" t="s">
        <v>166</v>
      </c>
      <c r="NW321" s="2" t="s">
        <v>132</v>
      </c>
      <c r="NX321" s="2" t="s">
        <v>132</v>
      </c>
      <c r="NY321" s="2" t="s">
        <v>142</v>
      </c>
      <c r="NZ321" s="2" t="s">
        <v>132</v>
      </c>
      <c r="OA321" s="4"/>
      <c r="OB321" s="8"/>
      <c r="OC321" s="4"/>
      <c r="OD321" s="8"/>
      <c r="OE321" s="7"/>
      <c r="OF321" s="7"/>
      <c r="OG321" s="2" t="s">
        <v>132</v>
      </c>
      <c r="OH321" s="2" t="s">
        <v>132</v>
      </c>
      <c r="OI321" s="2" t="s">
        <v>132</v>
      </c>
      <c r="OJ321" s="2" t="s">
        <v>132</v>
      </c>
      <c r="OK321" s="2" t="s">
        <v>132</v>
      </c>
      <c r="OL321" s="2" t="s">
        <v>132</v>
      </c>
      <c r="OM321" s="4"/>
      <c r="ON321" s="8"/>
      <c r="OO321" s="4"/>
      <c r="OP321" s="8"/>
      <c r="OQ321" s="7"/>
      <c r="OR321" s="7"/>
      <c r="OS321" s="2" t="s">
        <v>181</v>
      </c>
      <c r="OT321" s="2" t="s">
        <v>166</v>
      </c>
      <c r="OU321" s="2" t="s">
        <v>132</v>
      </c>
      <c r="OV321" s="2" t="s">
        <v>132</v>
      </c>
      <c r="OW321" s="2" t="s">
        <v>142</v>
      </c>
      <c r="OX321" s="2" t="s">
        <v>132</v>
      </c>
      <c r="OY321" s="4"/>
      <c r="OZ321" s="8"/>
      <c r="PA321" s="4"/>
      <c r="PB321" s="8"/>
      <c r="PC321" s="7"/>
      <c r="PD321" s="7"/>
      <c r="PE321" s="2" t="s">
        <v>178</v>
      </c>
      <c r="PF321" s="2" t="s">
        <v>166</v>
      </c>
      <c r="PG321" s="2" t="s">
        <v>132</v>
      </c>
      <c r="PH321" s="2" t="s">
        <v>132</v>
      </c>
      <c r="PI321" s="2" t="s">
        <v>142</v>
      </c>
      <c r="PJ321" s="2" t="s">
        <v>132</v>
      </c>
      <c r="PK321" s="4"/>
      <c r="PL321" s="8"/>
      <c r="PM321" s="4"/>
      <c r="PN321" s="8"/>
      <c r="PO321" s="7"/>
      <c r="PP321" s="7"/>
      <c r="PQ321" s="2" t="s">
        <v>178</v>
      </c>
      <c r="PR321" s="2" t="s">
        <v>166</v>
      </c>
      <c r="PS321" s="2" t="s">
        <v>132</v>
      </c>
      <c r="PT321" s="2" t="s">
        <v>132</v>
      </c>
      <c r="PU321" s="2" t="s">
        <v>142</v>
      </c>
      <c r="PV321" s="2" t="s">
        <v>132</v>
      </c>
      <c r="PW321" s="4"/>
      <c r="PX321" s="8"/>
      <c r="PY321" s="4"/>
      <c r="PZ321" s="8"/>
      <c r="QA321" s="7"/>
      <c r="QB321" s="7"/>
      <c r="QC321" s="2" t="s">
        <v>132</v>
      </c>
      <c r="QD321" s="2" t="s">
        <v>132</v>
      </c>
      <c r="QE321" s="2" t="s">
        <v>132</v>
      </c>
      <c r="QF321" s="2" t="s">
        <v>132</v>
      </c>
      <c r="QG321" s="2" t="s">
        <v>132</v>
      </c>
      <c r="QH321" s="2" t="s">
        <v>132</v>
      </c>
      <c r="QI321" s="4"/>
      <c r="QJ321" s="8"/>
      <c r="QK321" s="4"/>
      <c r="QL321" s="8"/>
      <c r="QM321" s="7"/>
      <c r="QN321" s="7"/>
      <c r="QO321" s="2" t="s">
        <v>178</v>
      </c>
      <c r="QP321" s="2" t="s">
        <v>166</v>
      </c>
      <c r="QQ321" s="2" t="s">
        <v>132</v>
      </c>
      <c r="QR321" s="2" t="s">
        <v>132</v>
      </c>
      <c r="QS321" s="2" t="s">
        <v>142</v>
      </c>
      <c r="QT321" s="2" t="s">
        <v>132</v>
      </c>
      <c r="QU321" s="4"/>
      <c r="QV321" s="8"/>
      <c r="QW321" s="4"/>
      <c r="QX321" s="8"/>
      <c r="QY321" s="7"/>
      <c r="QZ321" s="7"/>
      <c r="RA321" s="2" t="s">
        <v>178</v>
      </c>
      <c r="RB321" s="2" t="s">
        <v>166</v>
      </c>
      <c r="RC321" s="2" t="s">
        <v>132</v>
      </c>
      <c r="RD321" s="2" t="s">
        <v>132</v>
      </c>
      <c r="RE321" s="2" t="s">
        <v>142</v>
      </c>
      <c r="RF321" s="2" t="s">
        <v>132</v>
      </c>
      <c r="RG321" s="4"/>
      <c r="RH321" s="8"/>
      <c r="RI321" s="4"/>
      <c r="RJ321" s="8"/>
      <c r="RK321" s="7"/>
      <c r="RL321" s="7"/>
      <c r="RM321" s="2" t="s">
        <v>181</v>
      </c>
      <c r="RN321" s="2" t="s">
        <v>166</v>
      </c>
      <c r="RO321" s="2" t="s">
        <v>132</v>
      </c>
      <c r="RP321" s="2" t="s">
        <v>132</v>
      </c>
      <c r="RQ321" s="2" t="s">
        <v>142</v>
      </c>
      <c r="RR321" s="2" t="s">
        <v>132</v>
      </c>
    </row>
    <row r="322">
      <c r="A322" s="2" t="s">
        <v>3588</v>
      </c>
      <c r="B322" s="2" t="s">
        <v>121</v>
      </c>
      <c r="C322" s="2" t="s">
        <v>3589</v>
      </c>
      <c r="D322" s="2" t="s">
        <v>1104</v>
      </c>
      <c r="E322" s="2" t="s">
        <v>837</v>
      </c>
      <c r="F322" s="2" t="s">
        <v>3590</v>
      </c>
      <c r="G322" s="2" t="s">
        <v>3590</v>
      </c>
      <c r="H322" s="2" t="s">
        <v>3590</v>
      </c>
      <c r="I322" s="2" t="s">
        <v>3591</v>
      </c>
      <c r="J322" s="2" t="s">
        <v>127</v>
      </c>
      <c r="K322" s="2" t="s">
        <v>924</v>
      </c>
      <c r="L322" s="3">
        <v>44.05</v>
      </c>
      <c r="M322" s="3">
        <v>46.25</v>
      </c>
      <c r="N322" s="3">
        <v>84.99</v>
      </c>
      <c r="O322" s="2" t="s">
        <v>129</v>
      </c>
      <c r="P322" s="2" t="s">
        <v>640</v>
      </c>
      <c r="Q322" s="2" t="s">
        <v>131</v>
      </c>
      <c r="R322" s="2" t="s">
        <v>132</v>
      </c>
      <c r="S322" s="2" t="s">
        <v>3592</v>
      </c>
      <c r="T322" s="2" t="s">
        <v>132</v>
      </c>
      <c r="U322" s="2" t="s">
        <v>134</v>
      </c>
      <c r="V322" s="2" t="s">
        <v>625</v>
      </c>
      <c r="W322" s="2" t="s">
        <v>187</v>
      </c>
      <c r="X322" s="2" t="s">
        <v>132</v>
      </c>
      <c r="Y322" s="2" t="s">
        <v>926</v>
      </c>
      <c r="Z322" s="4">
        <v>49</v>
      </c>
      <c r="AA322" s="4">
        <f>=ROUNDDOWN(18.1481481481481,0)</f>
      </c>
      <c r="AB322" s="5">
        <v>2.7</v>
      </c>
      <c r="AC322" s="2" t="s">
        <v>132</v>
      </c>
      <c r="AD322" s="4"/>
      <c r="AE322" s="4"/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132</v>
      </c>
      <c r="AM322" s="4"/>
      <c r="AN322" s="4"/>
      <c r="AO322" s="7"/>
      <c r="AP322" s="4">
        <v>217</v>
      </c>
      <c r="AQ322" s="8">
        <v>11957.8</v>
      </c>
      <c r="AR322" s="4">
        <v>305</v>
      </c>
      <c r="AS322" s="8">
        <v>17035.86</v>
      </c>
      <c r="AT322" s="7">
        <v>-0.2885</v>
      </c>
      <c r="AU322" s="7">
        <v>-0.2981</v>
      </c>
      <c r="AV322" s="4">
        <v>217</v>
      </c>
      <c r="AW322" s="8">
        <v>11957.8</v>
      </c>
      <c r="AX322" s="4">
        <v>305</v>
      </c>
      <c r="AY322" s="8">
        <v>17035.86</v>
      </c>
      <c r="AZ322" s="7">
        <v>-0.2885</v>
      </c>
      <c r="BA322" s="7">
        <v>-0.2981</v>
      </c>
      <c r="BB322" s="7">
        <v>1</v>
      </c>
      <c r="BC322" s="4">
        <v>217</v>
      </c>
      <c r="BD322" s="8">
        <v>11957.8</v>
      </c>
      <c r="BE322" s="4">
        <v>305</v>
      </c>
      <c r="BF322" s="8">
        <v>17035.86</v>
      </c>
      <c r="BG322" s="7">
        <v>-0.2885</v>
      </c>
      <c r="BH322" s="7">
        <v>-0.2981</v>
      </c>
      <c r="BI322" s="7">
        <v>1</v>
      </c>
      <c r="BJ322" s="4">
        <v>217</v>
      </c>
      <c r="BK322" s="8">
        <v>11957.8</v>
      </c>
      <c r="BL322" s="2" t="s">
        <v>3593</v>
      </c>
      <c r="BM322" s="7">
        <v>1</v>
      </c>
      <c r="BN322" s="7">
        <v>1</v>
      </c>
      <c r="BO322" s="4">
        <v>106</v>
      </c>
      <c r="BP322" s="8">
        <v>5762.16</v>
      </c>
      <c r="BQ322" s="4">
        <v>165</v>
      </c>
      <c r="BR322" s="8">
        <v>8969.4</v>
      </c>
      <c r="BS322" s="7">
        <v>-0.3576</v>
      </c>
      <c r="BT322" s="7">
        <v>-0.3576</v>
      </c>
      <c r="BU322" s="2" t="s">
        <v>140</v>
      </c>
      <c r="BV322" s="2" t="s">
        <v>129</v>
      </c>
      <c r="BW322" s="2" t="s">
        <v>132</v>
      </c>
      <c r="BX322" s="2" t="s">
        <v>928</v>
      </c>
      <c r="BY322" s="2" t="s">
        <v>142</v>
      </c>
      <c r="BZ322" s="2" t="s">
        <v>132</v>
      </c>
      <c r="CA322" s="4">
        <v>2</v>
      </c>
      <c r="CB322" s="8">
        <v>82.84</v>
      </c>
      <c r="CC322" s="4">
        <v>2</v>
      </c>
      <c r="CD322" s="8">
        <v>100.84</v>
      </c>
      <c r="CE322" s="7"/>
      <c r="CF322" s="7">
        <v>-0.1785</v>
      </c>
      <c r="CG322" s="2" t="s">
        <v>140</v>
      </c>
      <c r="CH322" s="2" t="s">
        <v>129</v>
      </c>
      <c r="CI322" s="2" t="s">
        <v>3594</v>
      </c>
      <c r="CJ322" s="2" t="s">
        <v>2193</v>
      </c>
      <c r="CK322" s="2" t="s">
        <v>142</v>
      </c>
      <c r="CL322" s="2" t="s">
        <v>132</v>
      </c>
      <c r="CM322" s="4">
        <v>48</v>
      </c>
      <c r="CN322" s="8">
        <v>2726</v>
      </c>
      <c r="CO322" s="4">
        <v>37</v>
      </c>
      <c r="CP322" s="8">
        <v>2215.58</v>
      </c>
      <c r="CQ322" s="7">
        <v>0.2973</v>
      </c>
      <c r="CR322" s="7">
        <v>0.2304</v>
      </c>
      <c r="CS322" s="2" t="s">
        <v>140</v>
      </c>
      <c r="CT322" s="2" t="s">
        <v>129</v>
      </c>
      <c r="CU322" s="2" t="s">
        <v>931</v>
      </c>
      <c r="CV322" s="2" t="s">
        <v>3594</v>
      </c>
      <c r="CW322" s="2" t="s">
        <v>142</v>
      </c>
      <c r="CX322" s="2" t="s">
        <v>132</v>
      </c>
      <c r="CY322" s="4">
        <v>36</v>
      </c>
      <c r="CZ322" s="8">
        <v>1972.56</v>
      </c>
      <c r="DA322" s="4">
        <v>41</v>
      </c>
      <c r="DB322" s="8">
        <v>2291.92</v>
      </c>
      <c r="DC322" s="7">
        <v>-0.122</v>
      </c>
      <c r="DD322" s="7">
        <v>-0.1393</v>
      </c>
      <c r="DE322" s="2" t="s">
        <v>140</v>
      </c>
      <c r="DF322" s="2" t="s">
        <v>129</v>
      </c>
      <c r="DG322" s="2" t="s">
        <v>933</v>
      </c>
      <c r="DH322" s="2" t="s">
        <v>1266</v>
      </c>
      <c r="DI322" s="2" t="s">
        <v>142</v>
      </c>
      <c r="DJ322" s="2" t="s">
        <v>132</v>
      </c>
      <c r="DK322" s="4">
        <v>2</v>
      </c>
      <c r="DL322" s="8">
        <v>112</v>
      </c>
      <c r="DM322" s="4">
        <v>7</v>
      </c>
      <c r="DN322" s="8">
        <v>392</v>
      </c>
      <c r="DO322" s="7">
        <v>-0.7143</v>
      </c>
      <c r="DP322" s="7">
        <v>-0.7143</v>
      </c>
      <c r="DQ322" s="2" t="s">
        <v>140</v>
      </c>
      <c r="DR322" s="2" t="s">
        <v>129</v>
      </c>
      <c r="DS322" s="2" t="s">
        <v>935</v>
      </c>
      <c r="DT322" s="2" t="s">
        <v>3037</v>
      </c>
      <c r="DU322" s="2" t="s">
        <v>142</v>
      </c>
      <c r="DV322" s="2" t="s">
        <v>132</v>
      </c>
      <c r="DW322" s="4">
        <v>8</v>
      </c>
      <c r="DX322" s="8">
        <v>507.2</v>
      </c>
      <c r="DY322" s="4">
        <v>17</v>
      </c>
      <c r="DZ322" s="8">
        <v>1008.68</v>
      </c>
      <c r="EA322" s="7">
        <v>-0.5294</v>
      </c>
      <c r="EB322" s="7">
        <v>-0.4972</v>
      </c>
      <c r="EC322" s="2" t="s">
        <v>140</v>
      </c>
      <c r="ED322" s="2" t="s">
        <v>129</v>
      </c>
      <c r="EE322" s="2" t="s">
        <v>1964</v>
      </c>
      <c r="EF322" s="2" t="s">
        <v>2267</v>
      </c>
      <c r="EG322" s="2" t="s">
        <v>142</v>
      </c>
      <c r="EH322" s="2" t="s">
        <v>132</v>
      </c>
      <c r="EI322" s="4">
        <v>2</v>
      </c>
      <c r="EJ322" s="8">
        <v>116</v>
      </c>
      <c r="EK322" s="4">
        <v>23</v>
      </c>
      <c r="EL322" s="8">
        <v>1334</v>
      </c>
      <c r="EM322" s="7">
        <v>-0.913</v>
      </c>
      <c r="EN322" s="7">
        <v>-0.913</v>
      </c>
      <c r="EO322" s="2" t="s">
        <v>140</v>
      </c>
      <c r="EP322" s="2" t="s">
        <v>129</v>
      </c>
      <c r="EQ322" s="2" t="s">
        <v>1983</v>
      </c>
      <c r="ER322" s="2" t="s">
        <v>1271</v>
      </c>
      <c r="ES322" s="2" t="s">
        <v>142</v>
      </c>
      <c r="ET322" s="2" t="s">
        <v>132</v>
      </c>
      <c r="EU322" s="4"/>
      <c r="EV322" s="8"/>
      <c r="EW322" s="4"/>
      <c r="EX322" s="8"/>
      <c r="EY322" s="7"/>
      <c r="EZ322" s="7"/>
      <c r="FA322" s="2" t="s">
        <v>140</v>
      </c>
      <c r="FB322" s="2" t="s">
        <v>166</v>
      </c>
      <c r="FC322" s="2" t="s">
        <v>2403</v>
      </c>
      <c r="FD322" s="2" t="s">
        <v>2166</v>
      </c>
      <c r="FE322" s="2" t="s">
        <v>142</v>
      </c>
      <c r="FF322" s="2" t="s">
        <v>132</v>
      </c>
      <c r="FG322" s="4">
        <v>2</v>
      </c>
      <c r="FH322" s="8">
        <v>102.78</v>
      </c>
      <c r="FI322" s="4"/>
      <c r="FJ322" s="8"/>
      <c r="FK322" s="7"/>
      <c r="FL322" s="7"/>
      <c r="FM322" s="2" t="s">
        <v>140</v>
      </c>
      <c r="FN322" s="2" t="s">
        <v>129</v>
      </c>
      <c r="FO322" s="2" t="s">
        <v>2552</v>
      </c>
      <c r="FP322" s="2" t="s">
        <v>251</v>
      </c>
      <c r="FQ322" s="2" t="s">
        <v>142</v>
      </c>
      <c r="FR322" s="2" t="s">
        <v>132</v>
      </c>
      <c r="FS322" s="4">
        <v>2</v>
      </c>
      <c r="FT322" s="8">
        <v>99.88</v>
      </c>
      <c r="FU322" s="4"/>
      <c r="FV322" s="8"/>
      <c r="FW322" s="7"/>
      <c r="FX322" s="7"/>
      <c r="FY322" s="2" t="s">
        <v>140</v>
      </c>
      <c r="FZ322" s="2" t="s">
        <v>129</v>
      </c>
      <c r="GA322" s="2" t="s">
        <v>157</v>
      </c>
      <c r="GB322" s="2" t="s">
        <v>2683</v>
      </c>
      <c r="GC322" s="2" t="s">
        <v>142</v>
      </c>
      <c r="GD322" s="2" t="s">
        <v>132</v>
      </c>
      <c r="GE322" s="4"/>
      <c r="GF322" s="8"/>
      <c r="GG322" s="4">
        <v>1</v>
      </c>
      <c r="GH322" s="8">
        <v>51.2</v>
      </c>
      <c r="GI322" s="7">
        <v>-1</v>
      </c>
      <c r="GJ322" s="7">
        <v>-1</v>
      </c>
      <c r="GK322" s="2" t="s">
        <v>140</v>
      </c>
      <c r="GL322" s="2" t="s">
        <v>129</v>
      </c>
      <c r="GM322" s="2" t="s">
        <v>942</v>
      </c>
      <c r="GN322" s="2" t="s">
        <v>3595</v>
      </c>
      <c r="GO322" s="2" t="s">
        <v>142</v>
      </c>
      <c r="GP322" s="2" t="s">
        <v>132</v>
      </c>
      <c r="GQ322" s="4"/>
      <c r="GR322" s="8"/>
      <c r="GS322" s="4"/>
      <c r="GT322" s="8"/>
      <c r="GU322" s="7"/>
      <c r="GV322" s="7"/>
      <c r="GW322" s="2" t="s">
        <v>140</v>
      </c>
      <c r="GX322" s="2" t="s">
        <v>129</v>
      </c>
      <c r="GY322" s="2" t="s">
        <v>162</v>
      </c>
      <c r="GZ322" s="2" t="s">
        <v>132</v>
      </c>
      <c r="HA322" s="2" t="s">
        <v>142</v>
      </c>
      <c r="HB322" s="2" t="s">
        <v>132</v>
      </c>
      <c r="HC322" s="4">
        <v>1</v>
      </c>
      <c r="HD322" s="8">
        <v>53.96</v>
      </c>
      <c r="HE322" s="4">
        <v>2</v>
      </c>
      <c r="HF322" s="8">
        <v>111.16</v>
      </c>
      <c r="HG322" s="7">
        <v>-0.5</v>
      </c>
      <c r="HH322" s="7">
        <v>-0.5146</v>
      </c>
      <c r="HI322" s="2" t="s">
        <v>140</v>
      </c>
      <c r="HJ322" s="2" t="s">
        <v>129</v>
      </c>
      <c r="HK322" s="2" t="s">
        <v>1481</v>
      </c>
      <c r="HL322" s="2" t="s">
        <v>804</v>
      </c>
      <c r="HM322" s="2" t="s">
        <v>142</v>
      </c>
      <c r="HN322" s="2" t="s">
        <v>132</v>
      </c>
      <c r="HO322" s="4"/>
      <c r="HP322" s="8"/>
      <c r="HQ322" s="4"/>
      <c r="HR322" s="8"/>
      <c r="HS322" s="7"/>
      <c r="HT322" s="7"/>
      <c r="HU322" s="2" t="s">
        <v>165</v>
      </c>
      <c r="HV322" s="2" t="s">
        <v>129</v>
      </c>
      <c r="HW322" s="2" t="s">
        <v>132</v>
      </c>
      <c r="HX322" s="2" t="s">
        <v>132</v>
      </c>
      <c r="HY322" s="2" t="s">
        <v>142</v>
      </c>
      <c r="HZ322" s="2" t="s">
        <v>132</v>
      </c>
      <c r="IA322" s="4"/>
      <c r="IB322" s="8"/>
      <c r="IC322" s="4">
        <v>5</v>
      </c>
      <c r="ID322" s="8">
        <v>269.93</v>
      </c>
      <c r="IE322" s="7">
        <v>-1</v>
      </c>
      <c r="IF322" s="7">
        <v>-1</v>
      </c>
      <c r="IG322" s="2" t="s">
        <v>140</v>
      </c>
      <c r="IH322" s="2" t="s">
        <v>166</v>
      </c>
      <c r="II322" s="2" t="s">
        <v>1288</v>
      </c>
      <c r="IJ322" s="2" t="s">
        <v>1289</v>
      </c>
      <c r="IK322" s="2" t="s">
        <v>142</v>
      </c>
      <c r="IL322" s="2" t="s">
        <v>132</v>
      </c>
      <c r="IM322" s="4">
        <v>3</v>
      </c>
      <c r="IN322" s="8">
        <v>160.94</v>
      </c>
      <c r="IO322" s="4">
        <v>1</v>
      </c>
      <c r="IP322" s="8">
        <v>61.67</v>
      </c>
      <c r="IQ322" s="7">
        <v>2</v>
      </c>
      <c r="IR322" s="7">
        <v>1.6097</v>
      </c>
      <c r="IS322" s="2" t="s">
        <v>140</v>
      </c>
      <c r="IT322" s="2" t="s">
        <v>129</v>
      </c>
      <c r="IU322" s="2" t="s">
        <v>363</v>
      </c>
      <c r="IV322" s="2" t="s">
        <v>476</v>
      </c>
      <c r="IW322" s="2" t="s">
        <v>142</v>
      </c>
      <c r="IX322" s="2" t="s">
        <v>132</v>
      </c>
      <c r="IY322" s="4"/>
      <c r="IZ322" s="8"/>
      <c r="JA322" s="4"/>
      <c r="JB322" s="8"/>
      <c r="JC322" s="7"/>
      <c r="JD322" s="7"/>
      <c r="JE322" s="2" t="s">
        <v>159</v>
      </c>
      <c r="JF322" s="2" t="s">
        <v>129</v>
      </c>
      <c r="JG322" s="2" t="s">
        <v>132</v>
      </c>
      <c r="JH322" s="2" t="s">
        <v>132</v>
      </c>
      <c r="JI322" s="2" t="s">
        <v>142</v>
      </c>
      <c r="JJ322" s="2" t="s">
        <v>132</v>
      </c>
      <c r="JK322" s="4">
        <v>1</v>
      </c>
      <c r="JL322" s="8">
        <v>49.94</v>
      </c>
      <c r="JM322" s="4"/>
      <c r="JN322" s="8"/>
      <c r="JO322" s="7"/>
      <c r="JP322" s="7"/>
      <c r="JQ322" s="2" t="s">
        <v>140</v>
      </c>
      <c r="JR322" s="2" t="s">
        <v>129</v>
      </c>
      <c r="JS322" s="2" t="s">
        <v>341</v>
      </c>
      <c r="JT322" s="2" t="s">
        <v>2908</v>
      </c>
      <c r="JU322" s="2" t="s">
        <v>142</v>
      </c>
      <c r="JV322" s="2" t="s">
        <v>132</v>
      </c>
      <c r="JW322" s="4"/>
      <c r="JX322" s="8"/>
      <c r="JY322" s="4"/>
      <c r="JZ322" s="8"/>
      <c r="KA322" s="7"/>
      <c r="KB322" s="7"/>
      <c r="KC322" s="2" t="s">
        <v>140</v>
      </c>
      <c r="KD322" s="2" t="s">
        <v>129</v>
      </c>
      <c r="KE322" s="2" t="s">
        <v>3596</v>
      </c>
      <c r="KF322" s="2" t="s">
        <v>2267</v>
      </c>
      <c r="KG322" s="2" t="s">
        <v>142</v>
      </c>
      <c r="KH322" s="2" t="s">
        <v>132</v>
      </c>
      <c r="KI322" s="4"/>
      <c r="KJ322" s="8"/>
      <c r="KK322" s="4"/>
      <c r="KL322" s="8"/>
      <c r="KM322" s="7"/>
      <c r="KN322" s="7"/>
      <c r="KO322" s="2" t="s">
        <v>140</v>
      </c>
      <c r="KP322" s="2" t="s">
        <v>166</v>
      </c>
      <c r="KQ322" s="2" t="s">
        <v>575</v>
      </c>
      <c r="KR322" s="2" t="s">
        <v>132</v>
      </c>
      <c r="KS322" s="2" t="s">
        <v>142</v>
      </c>
      <c r="KT322" s="2" t="s">
        <v>132</v>
      </c>
      <c r="KU322" s="4">
        <v>1</v>
      </c>
      <c r="KV322" s="8">
        <v>57.37</v>
      </c>
      <c r="KW322" s="4">
        <v>4</v>
      </c>
      <c r="KX322" s="8">
        <v>229.48</v>
      </c>
      <c r="KY322" s="7">
        <v>-0.75</v>
      </c>
      <c r="KZ322" s="7">
        <v>-0.75</v>
      </c>
      <c r="LA322" s="2" t="s">
        <v>140</v>
      </c>
      <c r="LB322" s="2" t="s">
        <v>177</v>
      </c>
      <c r="LC322" s="2" t="s">
        <v>3399</v>
      </c>
      <c r="LD322" s="2" t="s">
        <v>2463</v>
      </c>
      <c r="LE322" s="2" t="s">
        <v>142</v>
      </c>
      <c r="LF322" s="2" t="s">
        <v>132</v>
      </c>
      <c r="LG322" s="4">
        <v>3</v>
      </c>
      <c r="LH322" s="8">
        <v>154.17</v>
      </c>
      <c r="LI322" s="4"/>
      <c r="LJ322" s="8"/>
      <c r="LK322" s="7"/>
      <c r="LL322" s="7"/>
      <c r="LM322" s="2" t="s">
        <v>140</v>
      </c>
      <c r="LN322" s="2" t="s">
        <v>129</v>
      </c>
      <c r="LO322" s="2" t="s">
        <v>957</v>
      </c>
      <c r="LP322" s="2" t="s">
        <v>3597</v>
      </c>
      <c r="LQ322" s="2" t="s">
        <v>142</v>
      </c>
      <c r="LR322" s="2" t="s">
        <v>132</v>
      </c>
      <c r="LS322" s="4"/>
      <c r="LT322" s="8"/>
      <c r="LU322" s="4"/>
      <c r="LV322" s="8"/>
      <c r="LW322" s="7"/>
      <c r="LX322" s="7"/>
      <c r="LY322" s="2" t="s">
        <v>178</v>
      </c>
      <c r="LZ322" s="2" t="s">
        <v>166</v>
      </c>
      <c r="MA322" s="2" t="s">
        <v>132</v>
      </c>
      <c r="MB322" s="2" t="s">
        <v>132</v>
      </c>
      <c r="MC322" s="2" t="s">
        <v>142</v>
      </c>
      <c r="MD322" s="2" t="s">
        <v>132</v>
      </c>
      <c r="ME322" s="4"/>
      <c r="MF322" s="8"/>
      <c r="MG322" s="4"/>
      <c r="MH322" s="8"/>
      <c r="MI322" s="7"/>
      <c r="MJ322" s="7"/>
      <c r="MK322" s="2" t="s">
        <v>159</v>
      </c>
      <c r="ML322" s="2" t="s">
        <v>129</v>
      </c>
      <c r="MM322" s="2" t="s">
        <v>132</v>
      </c>
      <c r="MN322" s="2" t="s">
        <v>132</v>
      </c>
      <c r="MO322" s="2" t="s">
        <v>142</v>
      </c>
      <c r="MP322" s="2" t="s">
        <v>132</v>
      </c>
      <c r="MQ322" s="4"/>
      <c r="MR322" s="8"/>
      <c r="MS322" s="4"/>
      <c r="MT322" s="8"/>
      <c r="MU322" s="7"/>
      <c r="MV322" s="7"/>
      <c r="MW322" s="2" t="s">
        <v>140</v>
      </c>
      <c r="MX322" s="2" t="s">
        <v>129</v>
      </c>
      <c r="MY322" s="2" t="s">
        <v>179</v>
      </c>
      <c r="MZ322" s="2" t="s">
        <v>132</v>
      </c>
      <c r="NA322" s="2" t="s">
        <v>142</v>
      </c>
      <c r="NB322" s="2" t="s">
        <v>132</v>
      </c>
      <c r="NC322" s="4"/>
      <c r="ND322" s="8"/>
      <c r="NE322" s="4"/>
      <c r="NF322" s="8"/>
      <c r="NG322" s="7"/>
      <c r="NH322" s="7"/>
      <c r="NI322" s="2" t="s">
        <v>132</v>
      </c>
      <c r="NJ322" s="2" t="s">
        <v>132</v>
      </c>
      <c r="NK322" s="2" t="s">
        <v>132</v>
      </c>
      <c r="NL322" s="2" t="s">
        <v>132</v>
      </c>
      <c r="NM322" s="2" t="s">
        <v>132</v>
      </c>
      <c r="NN322" s="2" t="s">
        <v>132</v>
      </c>
      <c r="NO322" s="4"/>
      <c r="NP322" s="8"/>
      <c r="NQ322" s="4"/>
      <c r="NR322" s="8"/>
      <c r="NS322" s="7"/>
      <c r="NT322" s="7"/>
      <c r="NU322" s="2" t="s">
        <v>178</v>
      </c>
      <c r="NV322" s="2" t="s">
        <v>129</v>
      </c>
      <c r="NW322" s="2" t="s">
        <v>132</v>
      </c>
      <c r="NX322" s="2" t="s">
        <v>132</v>
      </c>
      <c r="NY322" s="2" t="s">
        <v>142</v>
      </c>
      <c r="NZ322" s="2" t="s">
        <v>132</v>
      </c>
      <c r="OA322" s="4"/>
      <c r="OB322" s="8"/>
      <c r="OC322" s="4"/>
      <c r="OD322" s="8"/>
      <c r="OE322" s="7"/>
      <c r="OF322" s="7"/>
      <c r="OG322" s="2" t="s">
        <v>178</v>
      </c>
      <c r="OH322" s="2" t="s">
        <v>129</v>
      </c>
      <c r="OI322" s="2" t="s">
        <v>132</v>
      </c>
      <c r="OJ322" s="2" t="s">
        <v>132</v>
      </c>
      <c r="OK322" s="2" t="s">
        <v>142</v>
      </c>
      <c r="OL322" s="2" t="s">
        <v>132</v>
      </c>
      <c r="OM322" s="4"/>
      <c r="ON322" s="8"/>
      <c r="OO322" s="4"/>
      <c r="OP322" s="8"/>
      <c r="OQ322" s="7"/>
      <c r="OR322" s="7"/>
      <c r="OS322" s="2" t="s">
        <v>132</v>
      </c>
      <c r="OT322" s="2" t="s">
        <v>132</v>
      </c>
      <c r="OU322" s="2" t="s">
        <v>132</v>
      </c>
      <c r="OV322" s="2" t="s">
        <v>132</v>
      </c>
      <c r="OW322" s="2" t="s">
        <v>132</v>
      </c>
      <c r="OX322" s="2" t="s">
        <v>132</v>
      </c>
      <c r="OY322" s="4"/>
      <c r="OZ322" s="8"/>
      <c r="PA322" s="4"/>
      <c r="PB322" s="8"/>
      <c r="PC322" s="7"/>
      <c r="PD322" s="7"/>
      <c r="PE322" s="2" t="s">
        <v>178</v>
      </c>
      <c r="PF322" s="2" t="s">
        <v>129</v>
      </c>
      <c r="PG322" s="2" t="s">
        <v>132</v>
      </c>
      <c r="PH322" s="2" t="s">
        <v>132</v>
      </c>
      <c r="PI322" s="2" t="s">
        <v>142</v>
      </c>
      <c r="PJ322" s="2" t="s">
        <v>132</v>
      </c>
      <c r="PK322" s="4"/>
      <c r="PL322" s="8"/>
      <c r="PM322" s="4"/>
      <c r="PN322" s="8"/>
      <c r="PO322" s="7"/>
      <c r="PP322" s="7"/>
      <c r="PQ322" s="2" t="s">
        <v>178</v>
      </c>
      <c r="PR322" s="2" t="s">
        <v>166</v>
      </c>
      <c r="PS322" s="2" t="s">
        <v>132</v>
      </c>
      <c r="PT322" s="2" t="s">
        <v>132</v>
      </c>
      <c r="PU322" s="2" t="s">
        <v>142</v>
      </c>
      <c r="PV322" s="2" t="s">
        <v>132</v>
      </c>
      <c r="PW322" s="4"/>
      <c r="PX322" s="8"/>
      <c r="PY322" s="4"/>
      <c r="PZ322" s="8"/>
      <c r="QA322" s="7"/>
      <c r="QB322" s="7"/>
      <c r="QC322" s="2" t="s">
        <v>132</v>
      </c>
      <c r="QD322" s="2" t="s">
        <v>132</v>
      </c>
      <c r="QE322" s="2" t="s">
        <v>132</v>
      </c>
      <c r="QF322" s="2" t="s">
        <v>132</v>
      </c>
      <c r="QG322" s="2" t="s">
        <v>132</v>
      </c>
      <c r="QH322" s="2" t="s">
        <v>132</v>
      </c>
      <c r="QI322" s="4"/>
      <c r="QJ322" s="8"/>
      <c r="QK322" s="4"/>
      <c r="QL322" s="8"/>
      <c r="QM322" s="7"/>
      <c r="QN322" s="7"/>
      <c r="QO322" s="2" t="s">
        <v>132</v>
      </c>
      <c r="QP322" s="2" t="s">
        <v>132</v>
      </c>
      <c r="QQ322" s="2" t="s">
        <v>132</v>
      </c>
      <c r="QR322" s="2" t="s">
        <v>132</v>
      </c>
      <c r="QS322" s="2" t="s">
        <v>132</v>
      </c>
      <c r="QT322" s="2" t="s">
        <v>132</v>
      </c>
      <c r="QU322" s="4"/>
      <c r="QV322" s="8"/>
      <c r="QW322" s="4"/>
      <c r="QX322" s="8"/>
      <c r="QY322" s="7"/>
      <c r="QZ322" s="7"/>
      <c r="RA322" s="2" t="s">
        <v>140</v>
      </c>
      <c r="RB322" s="2" t="s">
        <v>166</v>
      </c>
      <c r="RC322" s="2" t="s">
        <v>1271</v>
      </c>
      <c r="RD322" s="2" t="s">
        <v>2306</v>
      </c>
      <c r="RE322" s="2" t="s">
        <v>142</v>
      </c>
      <c r="RF322" s="2" t="s">
        <v>132</v>
      </c>
      <c r="RG322" s="4"/>
      <c r="RH322" s="8"/>
      <c r="RI322" s="4"/>
      <c r="RJ322" s="8"/>
      <c r="RK322" s="7"/>
      <c r="RL322" s="7"/>
      <c r="RM322" s="2" t="s">
        <v>178</v>
      </c>
      <c r="RN322" s="2" t="s">
        <v>129</v>
      </c>
      <c r="RO322" s="2" t="s">
        <v>132</v>
      </c>
      <c r="RP322" s="2" t="s">
        <v>132</v>
      </c>
      <c r="RQ322" s="2" t="s">
        <v>142</v>
      </c>
      <c r="RR322" s="2" t="s">
        <v>183</v>
      </c>
    </row>
    <row r="323">
      <c r="A323" s="2" t="s">
        <v>3598</v>
      </c>
      <c r="B323" s="2" t="s">
        <v>121</v>
      </c>
      <c r="C323" s="2" t="s">
        <v>3589</v>
      </c>
      <c r="D323" s="2" t="s">
        <v>1104</v>
      </c>
      <c r="E323" s="2" t="s">
        <v>837</v>
      </c>
      <c r="F323" s="2" t="s">
        <v>3599</v>
      </c>
      <c r="G323" s="2" t="s">
        <v>3599</v>
      </c>
      <c r="H323" s="2" t="s">
        <v>3599</v>
      </c>
      <c r="I323" s="2" t="s">
        <v>2337</v>
      </c>
      <c r="J323" s="2" t="s">
        <v>127</v>
      </c>
      <c r="K323" s="2" t="s">
        <v>3600</v>
      </c>
      <c r="L323" s="3">
        <v>37.27</v>
      </c>
      <c r="M323" s="3">
        <v>39.13</v>
      </c>
      <c r="N323" s="3">
        <v>76.49</v>
      </c>
      <c r="O323" s="2" t="s">
        <v>129</v>
      </c>
      <c r="P323" s="2" t="s">
        <v>640</v>
      </c>
      <c r="Q323" s="2" t="s">
        <v>131</v>
      </c>
      <c r="R323" s="2" t="s">
        <v>132</v>
      </c>
      <c r="S323" s="2" t="s">
        <v>3601</v>
      </c>
      <c r="T323" s="2" t="s">
        <v>132</v>
      </c>
      <c r="U323" s="2" t="s">
        <v>315</v>
      </c>
      <c r="V323" s="2" t="s">
        <v>396</v>
      </c>
      <c r="W323" s="2" t="s">
        <v>247</v>
      </c>
      <c r="X323" s="2" t="s">
        <v>745</v>
      </c>
      <c r="Y323" s="2" t="s">
        <v>904</v>
      </c>
      <c r="Z323" s="4">
        <v>112</v>
      </c>
      <c r="AA323" s="4">
        <f>=ROUNDDOWN(37.3333333333333,0)</f>
      </c>
      <c r="AB323" s="5">
        <v>3</v>
      </c>
      <c r="AC323" s="2" t="s">
        <v>132</v>
      </c>
      <c r="AD323" s="4"/>
      <c r="AE323" s="4"/>
      <c r="AF323" s="6">
        <v>63</v>
      </c>
      <c r="AG323" s="6"/>
      <c r="AH323" s="7">
        <v>0.9781</v>
      </c>
      <c r="AI323" s="4"/>
      <c r="AJ323" s="4">
        <f>=ROUNDDOWN({0},0)</f>
      </c>
      <c r="AK323" s="5"/>
      <c r="AL323" s="2" t="s">
        <v>132</v>
      </c>
      <c r="AM323" s="4"/>
      <c r="AN323" s="4"/>
      <c r="AO323" s="7"/>
      <c r="AP323" s="4">
        <v>228</v>
      </c>
      <c r="AQ323" s="8">
        <v>10389.05</v>
      </c>
      <c r="AR323" s="4">
        <v>312</v>
      </c>
      <c r="AS323" s="8">
        <v>14218.53</v>
      </c>
      <c r="AT323" s="7">
        <v>-0.2692</v>
      </c>
      <c r="AU323" s="7">
        <v>-0.2693</v>
      </c>
      <c r="AV323" s="4">
        <v>228</v>
      </c>
      <c r="AW323" s="8">
        <v>10389.05</v>
      </c>
      <c r="AX323" s="4">
        <v>312</v>
      </c>
      <c r="AY323" s="8">
        <v>14218.53</v>
      </c>
      <c r="AZ323" s="7">
        <v>-0.2692</v>
      </c>
      <c r="BA323" s="7">
        <v>-0.2693</v>
      </c>
      <c r="BB323" s="7">
        <v>1</v>
      </c>
      <c r="BC323" s="4">
        <v>228</v>
      </c>
      <c r="BD323" s="8">
        <v>10389.05</v>
      </c>
      <c r="BE323" s="4">
        <v>312</v>
      </c>
      <c r="BF323" s="8">
        <v>14218.53</v>
      </c>
      <c r="BG323" s="7">
        <v>-0.2692</v>
      </c>
      <c r="BH323" s="7">
        <v>-0.2693</v>
      </c>
      <c r="BI323" s="7">
        <v>1</v>
      </c>
      <c r="BJ323" s="4">
        <v>228</v>
      </c>
      <c r="BK323" s="8">
        <v>10389.05</v>
      </c>
      <c r="BL323" s="2" t="s">
        <v>3602</v>
      </c>
      <c r="BM323" s="7">
        <v>1</v>
      </c>
      <c r="BN323" s="7">
        <v>1</v>
      </c>
      <c r="BO323" s="4">
        <v>14</v>
      </c>
      <c r="BP323" s="8">
        <v>641.76</v>
      </c>
      <c r="BQ323" s="4">
        <v>69</v>
      </c>
      <c r="BR323" s="8">
        <v>3162.96</v>
      </c>
      <c r="BS323" s="7">
        <v>-0.7971</v>
      </c>
      <c r="BT323" s="7">
        <v>-0.7971</v>
      </c>
      <c r="BU323" s="2" t="s">
        <v>140</v>
      </c>
      <c r="BV323" s="2" t="s">
        <v>129</v>
      </c>
      <c r="BW323" s="2" t="s">
        <v>132</v>
      </c>
      <c r="BX323" s="2" t="s">
        <v>154</v>
      </c>
      <c r="BY323" s="2" t="s">
        <v>142</v>
      </c>
      <c r="BZ323" s="2" t="s">
        <v>132</v>
      </c>
      <c r="CA323" s="4">
        <v>1</v>
      </c>
      <c r="CB323" s="8">
        <v>35.65</v>
      </c>
      <c r="CC323" s="4">
        <v>14</v>
      </c>
      <c r="CD323" s="8">
        <v>596.03</v>
      </c>
      <c r="CE323" s="7">
        <v>-0.9286</v>
      </c>
      <c r="CF323" s="7">
        <v>-0.9402</v>
      </c>
      <c r="CG323" s="2" t="s">
        <v>140</v>
      </c>
      <c r="CH323" s="2" t="s">
        <v>129</v>
      </c>
      <c r="CI323" s="2" t="s">
        <v>2392</v>
      </c>
      <c r="CJ323" s="2" t="s">
        <v>287</v>
      </c>
      <c r="CK323" s="2" t="s">
        <v>142</v>
      </c>
      <c r="CL323" s="2" t="s">
        <v>132</v>
      </c>
      <c r="CM323" s="4">
        <v>46</v>
      </c>
      <c r="CN323" s="8">
        <v>2056.94</v>
      </c>
      <c r="CO323" s="4">
        <v>43</v>
      </c>
      <c r="CP323" s="8">
        <v>1933.74</v>
      </c>
      <c r="CQ323" s="7">
        <v>0.0698</v>
      </c>
      <c r="CR323" s="7">
        <v>0.0637</v>
      </c>
      <c r="CS323" s="2" t="s">
        <v>140</v>
      </c>
      <c r="CT323" s="2" t="s">
        <v>129</v>
      </c>
      <c r="CU323" s="2" t="s">
        <v>564</v>
      </c>
      <c r="CV323" s="2" t="s">
        <v>1676</v>
      </c>
      <c r="CW323" s="2" t="s">
        <v>142</v>
      </c>
      <c r="CX323" s="2" t="s">
        <v>132</v>
      </c>
      <c r="CY323" s="4">
        <v>23</v>
      </c>
      <c r="CZ323" s="8">
        <v>1068.26</v>
      </c>
      <c r="DA323" s="4">
        <v>30</v>
      </c>
      <c r="DB323" s="8">
        <v>1393.13</v>
      </c>
      <c r="DC323" s="7">
        <v>-0.2333</v>
      </c>
      <c r="DD323" s="7">
        <v>-0.2332</v>
      </c>
      <c r="DE323" s="2" t="s">
        <v>140</v>
      </c>
      <c r="DF323" s="2" t="s">
        <v>129</v>
      </c>
      <c r="DG323" s="2" t="s">
        <v>199</v>
      </c>
      <c r="DH323" s="2" t="s">
        <v>2491</v>
      </c>
      <c r="DI323" s="2" t="s">
        <v>142</v>
      </c>
      <c r="DJ323" s="2" t="s">
        <v>132</v>
      </c>
      <c r="DK323" s="4">
        <v>13</v>
      </c>
      <c r="DL323" s="8">
        <v>570.05</v>
      </c>
      <c r="DM323" s="4">
        <v>23</v>
      </c>
      <c r="DN323" s="8">
        <v>1008.55</v>
      </c>
      <c r="DO323" s="7">
        <v>-0.4348</v>
      </c>
      <c r="DP323" s="7">
        <v>-0.4348</v>
      </c>
      <c r="DQ323" s="2" t="s">
        <v>140</v>
      </c>
      <c r="DR323" s="2" t="s">
        <v>129</v>
      </c>
      <c r="DS323" s="2" t="s">
        <v>897</v>
      </c>
      <c r="DT323" s="2" t="s">
        <v>490</v>
      </c>
      <c r="DU323" s="2" t="s">
        <v>142</v>
      </c>
      <c r="DV323" s="2" t="s">
        <v>132</v>
      </c>
      <c r="DW323" s="4"/>
      <c r="DX323" s="8"/>
      <c r="DY323" s="4">
        <v>5</v>
      </c>
      <c r="DZ323" s="8">
        <v>233.4</v>
      </c>
      <c r="EA323" s="7">
        <v>-1</v>
      </c>
      <c r="EB323" s="7">
        <v>-1</v>
      </c>
      <c r="EC323" s="2" t="s">
        <v>140</v>
      </c>
      <c r="ED323" s="2" t="s">
        <v>129</v>
      </c>
      <c r="EE323" s="2" t="s">
        <v>585</v>
      </c>
      <c r="EF323" s="2" t="s">
        <v>2952</v>
      </c>
      <c r="EG323" s="2" t="s">
        <v>142</v>
      </c>
      <c r="EH323" s="2" t="s">
        <v>132</v>
      </c>
      <c r="EI323" s="4">
        <v>70</v>
      </c>
      <c r="EJ323" s="8">
        <v>3222.8</v>
      </c>
      <c r="EK323" s="4">
        <v>50</v>
      </c>
      <c r="EL323" s="8">
        <v>2302</v>
      </c>
      <c r="EM323" s="7">
        <v>0.4</v>
      </c>
      <c r="EN323" s="7">
        <v>0.4</v>
      </c>
      <c r="EO323" s="2" t="s">
        <v>140</v>
      </c>
      <c r="EP323" s="2" t="s">
        <v>129</v>
      </c>
      <c r="EQ323" s="2" t="s">
        <v>475</v>
      </c>
      <c r="ER323" s="2" t="s">
        <v>388</v>
      </c>
      <c r="ES323" s="2" t="s">
        <v>142</v>
      </c>
      <c r="ET323" s="2" t="s">
        <v>132</v>
      </c>
      <c r="EU323" s="4">
        <v>10</v>
      </c>
      <c r="EV323" s="8">
        <v>483.4</v>
      </c>
      <c r="EW323" s="4">
        <v>18</v>
      </c>
      <c r="EX323" s="8">
        <v>826.22</v>
      </c>
      <c r="EY323" s="7">
        <v>-0.4444</v>
      </c>
      <c r="EZ323" s="7">
        <v>-0.4149</v>
      </c>
      <c r="FA323" s="2" t="s">
        <v>140</v>
      </c>
      <c r="FB323" s="2" t="s">
        <v>129</v>
      </c>
      <c r="FC323" s="2" t="s">
        <v>678</v>
      </c>
      <c r="FD323" s="2" t="s">
        <v>750</v>
      </c>
      <c r="FE323" s="2" t="s">
        <v>142</v>
      </c>
      <c r="FF323" s="2" t="s">
        <v>132</v>
      </c>
      <c r="FG323" s="4">
        <v>14</v>
      </c>
      <c r="FH323" s="8">
        <v>582.46</v>
      </c>
      <c r="FI323" s="4">
        <v>2</v>
      </c>
      <c r="FJ323" s="8">
        <v>92.08</v>
      </c>
      <c r="FK323" s="7">
        <v>6</v>
      </c>
      <c r="FL323" s="7">
        <v>5.3256</v>
      </c>
      <c r="FM323" s="2" t="s">
        <v>140</v>
      </c>
      <c r="FN323" s="2" t="s">
        <v>129</v>
      </c>
      <c r="FO323" s="2" t="s">
        <v>292</v>
      </c>
      <c r="FP323" s="2" t="s">
        <v>1390</v>
      </c>
      <c r="FQ323" s="2" t="s">
        <v>142</v>
      </c>
      <c r="FR323" s="2" t="s">
        <v>132</v>
      </c>
      <c r="FS323" s="4">
        <v>16</v>
      </c>
      <c r="FT323" s="8">
        <v>744.47</v>
      </c>
      <c r="FU323" s="4">
        <v>23</v>
      </c>
      <c r="FV323" s="8">
        <v>1099.94</v>
      </c>
      <c r="FW323" s="7">
        <v>-0.3043</v>
      </c>
      <c r="FX323" s="7">
        <v>-0.3232</v>
      </c>
      <c r="FY323" s="2" t="s">
        <v>140</v>
      </c>
      <c r="FZ323" s="2" t="s">
        <v>129</v>
      </c>
      <c r="GA323" s="2" t="s">
        <v>536</v>
      </c>
      <c r="GB323" s="2" t="s">
        <v>645</v>
      </c>
      <c r="GC323" s="2" t="s">
        <v>142</v>
      </c>
      <c r="GD323" s="2" t="s">
        <v>132</v>
      </c>
      <c r="GE323" s="4">
        <v>1</v>
      </c>
      <c r="GF323" s="8">
        <v>48.34</v>
      </c>
      <c r="GG323" s="4">
        <v>3</v>
      </c>
      <c r="GH323" s="8">
        <v>131.85</v>
      </c>
      <c r="GI323" s="7">
        <v>-0.6667</v>
      </c>
      <c r="GJ323" s="7">
        <v>-0.6334</v>
      </c>
      <c r="GK323" s="2" t="s">
        <v>140</v>
      </c>
      <c r="GL323" s="2" t="s">
        <v>129</v>
      </c>
      <c r="GM323" s="2" t="s">
        <v>188</v>
      </c>
      <c r="GN323" s="2" t="s">
        <v>523</v>
      </c>
      <c r="GO323" s="2" t="s">
        <v>142</v>
      </c>
      <c r="GP323" s="2" t="s">
        <v>132</v>
      </c>
      <c r="GQ323" s="4"/>
      <c r="GR323" s="8"/>
      <c r="GS323" s="4">
        <v>3</v>
      </c>
      <c r="GT323" s="8">
        <v>125.55</v>
      </c>
      <c r="GU323" s="7">
        <v>-1</v>
      </c>
      <c r="GV323" s="7">
        <v>-1</v>
      </c>
      <c r="GW323" s="2" t="s">
        <v>140</v>
      </c>
      <c r="GX323" s="2" t="s">
        <v>166</v>
      </c>
      <c r="GY323" s="2" t="s">
        <v>678</v>
      </c>
      <c r="GZ323" s="2" t="s">
        <v>274</v>
      </c>
      <c r="HA323" s="2" t="s">
        <v>142</v>
      </c>
      <c r="HB323" s="2" t="s">
        <v>132</v>
      </c>
      <c r="HC323" s="4"/>
      <c r="HD323" s="8"/>
      <c r="HE323" s="4">
        <v>2</v>
      </c>
      <c r="HF323" s="8">
        <v>87.9</v>
      </c>
      <c r="HG323" s="7">
        <v>-1</v>
      </c>
      <c r="HH323" s="7">
        <v>-1</v>
      </c>
      <c r="HI323" s="2" t="s">
        <v>140</v>
      </c>
      <c r="HJ323" s="2" t="s">
        <v>129</v>
      </c>
      <c r="HK323" s="2" t="s">
        <v>367</v>
      </c>
      <c r="HL323" s="2" t="s">
        <v>570</v>
      </c>
      <c r="HM323" s="2" t="s">
        <v>142</v>
      </c>
      <c r="HN323" s="2" t="s">
        <v>132</v>
      </c>
      <c r="HO323" s="4">
        <v>9</v>
      </c>
      <c r="HP323" s="8">
        <v>417.68</v>
      </c>
      <c r="HQ323" s="4">
        <v>11</v>
      </c>
      <c r="HR323" s="8">
        <v>497.42</v>
      </c>
      <c r="HS323" s="7">
        <v>-0.1818</v>
      </c>
      <c r="HT323" s="7">
        <v>-0.1603</v>
      </c>
      <c r="HU323" s="2" t="s">
        <v>140</v>
      </c>
      <c r="HV323" s="2" t="s">
        <v>129</v>
      </c>
      <c r="HW323" s="2" t="s">
        <v>667</v>
      </c>
      <c r="HX323" s="2" t="s">
        <v>3603</v>
      </c>
      <c r="HY323" s="2" t="s">
        <v>142</v>
      </c>
      <c r="HZ323" s="2" t="s">
        <v>132</v>
      </c>
      <c r="IA323" s="4"/>
      <c r="IB323" s="8"/>
      <c r="IC323" s="4">
        <v>1</v>
      </c>
      <c r="ID323" s="8">
        <v>41.85</v>
      </c>
      <c r="IE323" s="7">
        <v>-1</v>
      </c>
      <c r="IF323" s="7">
        <v>-1</v>
      </c>
      <c r="IG323" s="2" t="s">
        <v>140</v>
      </c>
      <c r="IH323" s="2" t="s">
        <v>166</v>
      </c>
      <c r="II323" s="2" t="s">
        <v>902</v>
      </c>
      <c r="IJ323" s="2" t="s">
        <v>669</v>
      </c>
      <c r="IK323" s="2" t="s">
        <v>142</v>
      </c>
      <c r="IL323" s="2" t="s">
        <v>132</v>
      </c>
      <c r="IM323" s="4">
        <v>5</v>
      </c>
      <c r="IN323" s="8">
        <v>233.73</v>
      </c>
      <c r="IO323" s="4"/>
      <c r="IP323" s="8"/>
      <c r="IQ323" s="7"/>
      <c r="IR323" s="7"/>
      <c r="IS323" s="2" t="s">
        <v>140</v>
      </c>
      <c r="IT323" s="2" t="s">
        <v>129</v>
      </c>
      <c r="IU323" s="2" t="s">
        <v>480</v>
      </c>
      <c r="IV323" s="2" t="s">
        <v>2997</v>
      </c>
      <c r="IW323" s="2" t="s">
        <v>142</v>
      </c>
      <c r="IX323" s="2" t="s">
        <v>132</v>
      </c>
      <c r="IY323" s="4"/>
      <c r="IZ323" s="8"/>
      <c r="JA323" s="4">
        <v>7</v>
      </c>
      <c r="JB323" s="8">
        <v>316.43</v>
      </c>
      <c r="JC323" s="7">
        <v>-1</v>
      </c>
      <c r="JD323" s="7">
        <v>-1</v>
      </c>
      <c r="JE323" s="2" t="s">
        <v>140</v>
      </c>
      <c r="JF323" s="2" t="s">
        <v>129</v>
      </c>
      <c r="JG323" s="2" t="s">
        <v>2041</v>
      </c>
      <c r="JH323" s="2" t="s">
        <v>259</v>
      </c>
      <c r="JI323" s="2" t="s">
        <v>142</v>
      </c>
      <c r="JJ323" s="2" t="s">
        <v>132</v>
      </c>
      <c r="JK323" s="4"/>
      <c r="JL323" s="8"/>
      <c r="JM323" s="4"/>
      <c r="JN323" s="8"/>
      <c r="JO323" s="7"/>
      <c r="JP323" s="7"/>
      <c r="JQ323" s="2" t="s">
        <v>140</v>
      </c>
      <c r="JR323" s="2" t="s">
        <v>129</v>
      </c>
      <c r="JS323" s="2" t="s">
        <v>214</v>
      </c>
      <c r="JT323" s="2" t="s">
        <v>132</v>
      </c>
      <c r="JU323" s="2" t="s">
        <v>142</v>
      </c>
      <c r="JV323" s="2" t="s">
        <v>132</v>
      </c>
      <c r="JW323" s="4"/>
      <c r="JX323" s="8"/>
      <c r="JY323" s="4"/>
      <c r="JZ323" s="8"/>
      <c r="KA323" s="7"/>
      <c r="KB323" s="7"/>
      <c r="KC323" s="2" t="s">
        <v>140</v>
      </c>
      <c r="KD323" s="2" t="s">
        <v>129</v>
      </c>
      <c r="KE323" s="2" t="s">
        <v>585</v>
      </c>
      <c r="KF323" s="2" t="s">
        <v>2848</v>
      </c>
      <c r="KG323" s="2" t="s">
        <v>142</v>
      </c>
      <c r="KH323" s="2" t="s">
        <v>132</v>
      </c>
      <c r="KI323" s="4">
        <v>4</v>
      </c>
      <c r="KJ323" s="8">
        <v>191.43</v>
      </c>
      <c r="KK323" s="4">
        <v>4</v>
      </c>
      <c r="KL323" s="8">
        <v>185.32</v>
      </c>
      <c r="KM323" s="7"/>
      <c r="KN323" s="7">
        <v>0.033</v>
      </c>
      <c r="KO323" s="2" t="s">
        <v>140</v>
      </c>
      <c r="KP323" s="2" t="s">
        <v>166</v>
      </c>
      <c r="KQ323" s="2" t="s">
        <v>458</v>
      </c>
      <c r="KR323" s="2" t="s">
        <v>593</v>
      </c>
      <c r="KS323" s="2" t="s">
        <v>142</v>
      </c>
      <c r="KT323" s="2" t="s">
        <v>132</v>
      </c>
      <c r="KU323" s="4">
        <v>2</v>
      </c>
      <c r="KV323" s="8">
        <v>92.08</v>
      </c>
      <c r="KW323" s="4">
        <v>4</v>
      </c>
      <c r="KX323" s="8">
        <v>184.16</v>
      </c>
      <c r="KY323" s="7">
        <v>-0.5</v>
      </c>
      <c r="KZ323" s="7">
        <v>-0.5</v>
      </c>
      <c r="LA323" s="2" t="s">
        <v>140</v>
      </c>
      <c r="LB323" s="2" t="s">
        <v>177</v>
      </c>
      <c r="LC323" s="2" t="s">
        <v>1401</v>
      </c>
      <c r="LD323" s="2" t="s">
        <v>2025</v>
      </c>
      <c r="LE323" s="2" t="s">
        <v>142</v>
      </c>
      <c r="LF323" s="2" t="s">
        <v>132</v>
      </c>
      <c r="LG323" s="4"/>
      <c r="LH323" s="8"/>
      <c r="LI323" s="4"/>
      <c r="LJ323" s="8"/>
      <c r="LK323" s="7"/>
      <c r="LL323" s="7"/>
      <c r="LM323" s="2" t="s">
        <v>178</v>
      </c>
      <c r="LN323" s="2" t="s">
        <v>129</v>
      </c>
      <c r="LO323" s="2" t="s">
        <v>132</v>
      </c>
      <c r="LP323" s="2" t="s">
        <v>132</v>
      </c>
      <c r="LQ323" s="2" t="s">
        <v>142</v>
      </c>
      <c r="LR323" s="2" t="s">
        <v>132</v>
      </c>
      <c r="LS323" s="4"/>
      <c r="LT323" s="8"/>
      <c r="LU323" s="4"/>
      <c r="LV323" s="8"/>
      <c r="LW323" s="7"/>
      <c r="LX323" s="7"/>
      <c r="LY323" s="2" t="s">
        <v>178</v>
      </c>
      <c r="LZ323" s="2" t="s">
        <v>166</v>
      </c>
      <c r="MA323" s="2" t="s">
        <v>132</v>
      </c>
      <c r="MB323" s="2" t="s">
        <v>132</v>
      </c>
      <c r="MC323" s="2" t="s">
        <v>142</v>
      </c>
      <c r="MD323" s="2" t="s">
        <v>132</v>
      </c>
      <c r="ME323" s="4"/>
      <c r="MF323" s="8"/>
      <c r="MG323" s="4"/>
      <c r="MH323" s="8"/>
      <c r="MI323" s="7"/>
      <c r="MJ323" s="7"/>
      <c r="MK323" s="2" t="s">
        <v>159</v>
      </c>
      <c r="ML323" s="2" t="s">
        <v>129</v>
      </c>
      <c r="MM323" s="2" t="s">
        <v>132</v>
      </c>
      <c r="MN323" s="2" t="s">
        <v>132</v>
      </c>
      <c r="MO323" s="2" t="s">
        <v>142</v>
      </c>
      <c r="MP323" s="2" t="s">
        <v>132</v>
      </c>
      <c r="MQ323" s="4"/>
      <c r="MR323" s="8"/>
      <c r="MS323" s="4"/>
      <c r="MT323" s="8"/>
      <c r="MU323" s="7"/>
      <c r="MV323" s="7"/>
      <c r="MW323" s="2" t="s">
        <v>140</v>
      </c>
      <c r="MX323" s="2" t="s">
        <v>129</v>
      </c>
      <c r="MY323" s="2" t="s">
        <v>179</v>
      </c>
      <c r="MZ323" s="2" t="s">
        <v>132</v>
      </c>
      <c r="NA323" s="2" t="s">
        <v>142</v>
      </c>
      <c r="NB323" s="2" t="s">
        <v>132</v>
      </c>
      <c r="NC323" s="4"/>
      <c r="ND323" s="8"/>
      <c r="NE323" s="4"/>
      <c r="NF323" s="8"/>
      <c r="NG323" s="7"/>
      <c r="NH323" s="7"/>
      <c r="NI323" s="2" t="s">
        <v>132</v>
      </c>
      <c r="NJ323" s="2" t="s">
        <v>132</v>
      </c>
      <c r="NK323" s="2" t="s">
        <v>132</v>
      </c>
      <c r="NL323" s="2" t="s">
        <v>132</v>
      </c>
      <c r="NM323" s="2" t="s">
        <v>132</v>
      </c>
      <c r="NN323" s="2" t="s">
        <v>132</v>
      </c>
      <c r="NO323" s="4"/>
      <c r="NP323" s="8"/>
      <c r="NQ323" s="4"/>
      <c r="NR323" s="8"/>
      <c r="NS323" s="7"/>
      <c r="NT323" s="7"/>
      <c r="NU323" s="2" t="s">
        <v>178</v>
      </c>
      <c r="NV323" s="2" t="s">
        <v>129</v>
      </c>
      <c r="NW323" s="2" t="s">
        <v>132</v>
      </c>
      <c r="NX323" s="2" t="s">
        <v>132</v>
      </c>
      <c r="NY323" s="2" t="s">
        <v>142</v>
      </c>
      <c r="NZ323" s="2" t="s">
        <v>132</v>
      </c>
      <c r="OA323" s="4"/>
      <c r="OB323" s="8"/>
      <c r="OC323" s="4"/>
      <c r="OD323" s="8"/>
      <c r="OE323" s="7"/>
      <c r="OF323" s="7"/>
      <c r="OG323" s="2" t="s">
        <v>178</v>
      </c>
      <c r="OH323" s="2" t="s">
        <v>129</v>
      </c>
      <c r="OI323" s="2" t="s">
        <v>132</v>
      </c>
      <c r="OJ323" s="2" t="s">
        <v>132</v>
      </c>
      <c r="OK323" s="2" t="s">
        <v>142</v>
      </c>
      <c r="OL323" s="2" t="s">
        <v>132</v>
      </c>
      <c r="OM323" s="4"/>
      <c r="ON323" s="8"/>
      <c r="OO323" s="4"/>
      <c r="OP323" s="8"/>
      <c r="OQ323" s="7"/>
      <c r="OR323" s="7"/>
      <c r="OS323" s="2" t="s">
        <v>181</v>
      </c>
      <c r="OT323" s="2" t="s">
        <v>129</v>
      </c>
      <c r="OU323" s="2" t="s">
        <v>132</v>
      </c>
      <c r="OV323" s="2" t="s">
        <v>132</v>
      </c>
      <c r="OW323" s="2" t="s">
        <v>142</v>
      </c>
      <c r="OX323" s="2" t="s">
        <v>132</v>
      </c>
      <c r="OY323" s="4"/>
      <c r="OZ323" s="8"/>
      <c r="PA323" s="4"/>
      <c r="PB323" s="8"/>
      <c r="PC323" s="7"/>
      <c r="PD323" s="7"/>
      <c r="PE323" s="2" t="s">
        <v>178</v>
      </c>
      <c r="PF323" s="2" t="s">
        <v>129</v>
      </c>
      <c r="PG323" s="2" t="s">
        <v>132</v>
      </c>
      <c r="PH323" s="2" t="s">
        <v>132</v>
      </c>
      <c r="PI323" s="2" t="s">
        <v>142</v>
      </c>
      <c r="PJ323" s="2" t="s">
        <v>132</v>
      </c>
      <c r="PK323" s="4"/>
      <c r="PL323" s="8"/>
      <c r="PM323" s="4"/>
      <c r="PN323" s="8"/>
      <c r="PO323" s="7"/>
      <c r="PP323" s="7"/>
      <c r="PQ323" s="2" t="s">
        <v>178</v>
      </c>
      <c r="PR323" s="2" t="s">
        <v>166</v>
      </c>
      <c r="PS323" s="2" t="s">
        <v>132</v>
      </c>
      <c r="PT323" s="2" t="s">
        <v>132</v>
      </c>
      <c r="PU323" s="2" t="s">
        <v>142</v>
      </c>
      <c r="PV323" s="2" t="s">
        <v>132</v>
      </c>
      <c r="PW323" s="4"/>
      <c r="PX323" s="8"/>
      <c r="PY323" s="4"/>
      <c r="PZ323" s="8"/>
      <c r="QA323" s="7"/>
      <c r="QB323" s="7"/>
      <c r="QC323" s="2" t="s">
        <v>132</v>
      </c>
      <c r="QD323" s="2" t="s">
        <v>132</v>
      </c>
      <c r="QE323" s="2" t="s">
        <v>132</v>
      </c>
      <c r="QF323" s="2" t="s">
        <v>132</v>
      </c>
      <c r="QG323" s="2" t="s">
        <v>132</v>
      </c>
      <c r="QH323" s="2" t="s">
        <v>132</v>
      </c>
      <c r="QI323" s="4"/>
      <c r="QJ323" s="8"/>
      <c r="QK323" s="4"/>
      <c r="QL323" s="8"/>
      <c r="QM323" s="7"/>
      <c r="QN323" s="7"/>
      <c r="QO323" s="2" t="s">
        <v>132</v>
      </c>
      <c r="QP323" s="2" t="s">
        <v>132</v>
      </c>
      <c r="QQ323" s="2" t="s">
        <v>132</v>
      </c>
      <c r="QR323" s="2" t="s">
        <v>132</v>
      </c>
      <c r="QS323" s="2" t="s">
        <v>132</v>
      </c>
      <c r="QT323" s="2" t="s">
        <v>132</v>
      </c>
      <c r="QU323" s="4"/>
      <c r="QV323" s="8"/>
      <c r="QW323" s="4"/>
      <c r="QX323" s="8"/>
      <c r="QY323" s="7"/>
      <c r="QZ323" s="7"/>
      <c r="RA323" s="2" t="s">
        <v>159</v>
      </c>
      <c r="RB323" s="2" t="s">
        <v>166</v>
      </c>
      <c r="RC323" s="2" t="s">
        <v>132</v>
      </c>
      <c r="RD323" s="2" t="s">
        <v>132</v>
      </c>
      <c r="RE323" s="2" t="s">
        <v>142</v>
      </c>
      <c r="RF323" s="2" t="s">
        <v>132</v>
      </c>
      <c r="RG323" s="4"/>
      <c r="RH323" s="8"/>
      <c r="RI323" s="4"/>
      <c r="RJ323" s="8"/>
      <c r="RK323" s="7"/>
      <c r="RL323" s="7"/>
      <c r="RM323" s="2" t="s">
        <v>178</v>
      </c>
      <c r="RN323" s="2" t="s">
        <v>129</v>
      </c>
      <c r="RO323" s="2" t="s">
        <v>132</v>
      </c>
      <c r="RP323" s="2" t="s">
        <v>132</v>
      </c>
      <c r="RQ323" s="2" t="s">
        <v>142</v>
      </c>
      <c r="RR323" s="2" t="s">
        <v>183</v>
      </c>
    </row>
    <row r="324">
      <c r="A324" s="2" t="s">
        <v>3604</v>
      </c>
      <c r="B324" s="2" t="s">
        <v>121</v>
      </c>
      <c r="C324" s="2" t="s">
        <v>3589</v>
      </c>
      <c r="D324" s="2" t="s">
        <v>1104</v>
      </c>
      <c r="E324" s="2" t="s">
        <v>837</v>
      </c>
      <c r="F324" s="2" t="s">
        <v>3605</v>
      </c>
      <c r="G324" s="2" t="s">
        <v>3605</v>
      </c>
      <c r="H324" s="2" t="s">
        <v>3605</v>
      </c>
      <c r="I324" s="2" t="s">
        <v>2206</v>
      </c>
      <c r="J324" s="2" t="s">
        <v>127</v>
      </c>
      <c r="K324" s="2" t="s">
        <v>1451</v>
      </c>
      <c r="L324" s="3">
        <v>29.35</v>
      </c>
      <c r="M324" s="3">
        <v>30.82</v>
      </c>
      <c r="N324" s="3">
        <v>59.49</v>
      </c>
      <c r="O324" s="2" t="s">
        <v>129</v>
      </c>
      <c r="P324" s="2" t="s">
        <v>422</v>
      </c>
      <c r="Q324" s="2" t="s">
        <v>131</v>
      </c>
      <c r="R324" s="2" t="s">
        <v>132</v>
      </c>
      <c r="S324" s="2" t="s">
        <v>3606</v>
      </c>
      <c r="T324" s="2" t="s">
        <v>132</v>
      </c>
      <c r="U324" s="2" t="s">
        <v>134</v>
      </c>
      <c r="V324" s="2" t="s">
        <v>396</v>
      </c>
      <c r="W324" s="2" t="s">
        <v>247</v>
      </c>
      <c r="X324" s="2" t="s">
        <v>132</v>
      </c>
      <c r="Y324" s="2" t="s">
        <v>1626</v>
      </c>
      <c r="Z324" s="4">
        <v>6</v>
      </c>
      <c r="AA324" s="4">
        <f>=ROUNDDOWN(3.33333333333333,0)</f>
      </c>
      <c r="AB324" s="5">
        <v>1.8</v>
      </c>
      <c r="AC324" s="2" t="s">
        <v>132</v>
      </c>
      <c r="AD324" s="4"/>
      <c r="AE324" s="4"/>
      <c r="AF324" s="6">
        <v>63</v>
      </c>
      <c r="AG324" s="6"/>
      <c r="AH324" s="7">
        <v>1</v>
      </c>
      <c r="AI324" s="4"/>
      <c r="AJ324" s="4">
        <f>=ROUNDDOWN({0},0)</f>
      </c>
      <c r="AK324" s="5"/>
      <c r="AL324" s="2" t="s">
        <v>132</v>
      </c>
      <c r="AM324" s="4"/>
      <c r="AN324" s="4"/>
      <c r="AO324" s="7"/>
      <c r="AP324" s="4">
        <v>170</v>
      </c>
      <c r="AQ324" s="8">
        <v>6303.39</v>
      </c>
      <c r="AR324" s="4">
        <v>403</v>
      </c>
      <c r="AS324" s="8">
        <v>15355.24</v>
      </c>
      <c r="AT324" s="7">
        <v>-0.5782</v>
      </c>
      <c r="AU324" s="7">
        <v>-0.5895</v>
      </c>
      <c r="AV324" s="4">
        <v>170</v>
      </c>
      <c r="AW324" s="8">
        <v>6303.39</v>
      </c>
      <c r="AX324" s="4">
        <v>403</v>
      </c>
      <c r="AY324" s="8">
        <v>15355.24</v>
      </c>
      <c r="AZ324" s="7">
        <v>-0.5782</v>
      </c>
      <c r="BA324" s="7">
        <v>-0.5895</v>
      </c>
      <c r="BB324" s="7">
        <v>1</v>
      </c>
      <c r="BC324" s="4">
        <v>170</v>
      </c>
      <c r="BD324" s="8">
        <v>6303.39</v>
      </c>
      <c r="BE324" s="4">
        <v>403</v>
      </c>
      <c r="BF324" s="8">
        <v>15355.24</v>
      </c>
      <c r="BG324" s="7">
        <v>-0.5782</v>
      </c>
      <c r="BH324" s="7">
        <v>-0.5895</v>
      </c>
      <c r="BI324" s="7">
        <v>1</v>
      </c>
      <c r="BJ324" s="4">
        <v>170</v>
      </c>
      <c r="BK324" s="8">
        <v>6303.39</v>
      </c>
      <c r="BL324" s="2" t="s">
        <v>3607</v>
      </c>
      <c r="BM324" s="7">
        <v>1</v>
      </c>
      <c r="BN324" s="7">
        <v>1</v>
      </c>
      <c r="BO324" s="4">
        <v>75</v>
      </c>
      <c r="BP324" s="8">
        <v>2841</v>
      </c>
      <c r="BQ324" s="4">
        <v>121</v>
      </c>
      <c r="BR324" s="8">
        <v>4583.48</v>
      </c>
      <c r="BS324" s="7">
        <v>-0.3802</v>
      </c>
      <c r="BT324" s="7">
        <v>-0.3802</v>
      </c>
      <c r="BU324" s="2" t="s">
        <v>140</v>
      </c>
      <c r="BV324" s="2" t="s">
        <v>129</v>
      </c>
      <c r="BW324" s="2" t="s">
        <v>132</v>
      </c>
      <c r="BX324" s="2" t="s">
        <v>1712</v>
      </c>
      <c r="BY324" s="2" t="s">
        <v>142</v>
      </c>
      <c r="BZ324" s="2" t="s">
        <v>132</v>
      </c>
      <c r="CA324" s="4">
        <v>2</v>
      </c>
      <c r="CB324" s="8">
        <v>62.76</v>
      </c>
      <c r="CC324" s="4">
        <v>5</v>
      </c>
      <c r="CD324" s="8">
        <v>150.01</v>
      </c>
      <c r="CE324" s="7">
        <v>-0.6</v>
      </c>
      <c r="CF324" s="7">
        <v>-0.5816</v>
      </c>
      <c r="CG324" s="2" t="s">
        <v>140</v>
      </c>
      <c r="CH324" s="2" t="s">
        <v>129</v>
      </c>
      <c r="CI324" s="2" t="s">
        <v>1413</v>
      </c>
      <c r="CJ324" s="2" t="s">
        <v>3608</v>
      </c>
      <c r="CK324" s="2" t="s">
        <v>142</v>
      </c>
      <c r="CL324" s="2" t="s">
        <v>132</v>
      </c>
      <c r="CM324" s="4">
        <v>29</v>
      </c>
      <c r="CN324" s="8">
        <v>1043.89</v>
      </c>
      <c r="CO324" s="4">
        <v>20</v>
      </c>
      <c r="CP324" s="8">
        <v>752.87</v>
      </c>
      <c r="CQ324" s="7">
        <v>0.45</v>
      </c>
      <c r="CR324" s="7">
        <v>0.3865</v>
      </c>
      <c r="CS324" s="2" t="s">
        <v>140</v>
      </c>
      <c r="CT324" s="2" t="s">
        <v>129</v>
      </c>
      <c r="CU324" s="2" t="s">
        <v>3609</v>
      </c>
      <c r="CV324" s="2" t="s">
        <v>403</v>
      </c>
      <c r="CW324" s="2" t="s">
        <v>142</v>
      </c>
      <c r="CX324" s="2" t="s">
        <v>132</v>
      </c>
      <c r="CY324" s="4"/>
      <c r="CZ324" s="8"/>
      <c r="DA324" s="4"/>
      <c r="DB324" s="8"/>
      <c r="DC324" s="7"/>
      <c r="DD324" s="7"/>
      <c r="DE324" s="2" t="s">
        <v>140</v>
      </c>
      <c r="DF324" s="2" t="s">
        <v>166</v>
      </c>
      <c r="DG324" s="2" t="s">
        <v>1160</v>
      </c>
      <c r="DH324" s="2" t="s">
        <v>988</v>
      </c>
      <c r="DI324" s="2" t="s">
        <v>142</v>
      </c>
      <c r="DJ324" s="2" t="s">
        <v>132</v>
      </c>
      <c r="DK324" s="4">
        <v>16</v>
      </c>
      <c r="DL324" s="8">
        <v>582.72</v>
      </c>
      <c r="DM324" s="4">
        <v>57</v>
      </c>
      <c r="DN324" s="8">
        <v>2075.94</v>
      </c>
      <c r="DO324" s="7">
        <v>-0.7193</v>
      </c>
      <c r="DP324" s="7">
        <v>-0.7193</v>
      </c>
      <c r="DQ324" s="2" t="s">
        <v>140</v>
      </c>
      <c r="DR324" s="2" t="s">
        <v>129</v>
      </c>
      <c r="DS324" s="2" t="s">
        <v>1417</v>
      </c>
      <c r="DT324" s="2" t="s">
        <v>3537</v>
      </c>
      <c r="DU324" s="2" t="s">
        <v>142</v>
      </c>
      <c r="DV324" s="2" t="s">
        <v>132</v>
      </c>
      <c r="DW324" s="4">
        <v>7</v>
      </c>
      <c r="DX324" s="8">
        <v>270.13</v>
      </c>
      <c r="DY324" s="4">
        <v>23</v>
      </c>
      <c r="DZ324" s="8">
        <v>887.57</v>
      </c>
      <c r="EA324" s="7">
        <v>-0.6957</v>
      </c>
      <c r="EB324" s="7">
        <v>-0.6957</v>
      </c>
      <c r="EC324" s="2" t="s">
        <v>140</v>
      </c>
      <c r="ED324" s="2" t="s">
        <v>129</v>
      </c>
      <c r="EE324" s="2" t="s">
        <v>1419</v>
      </c>
      <c r="EF324" s="2" t="s">
        <v>2797</v>
      </c>
      <c r="EG324" s="2" t="s">
        <v>142</v>
      </c>
      <c r="EH324" s="2" t="s">
        <v>132</v>
      </c>
      <c r="EI324" s="4">
        <v>20</v>
      </c>
      <c r="EJ324" s="8">
        <v>792</v>
      </c>
      <c r="EK324" s="4">
        <v>151</v>
      </c>
      <c r="EL324" s="8">
        <v>5979.6</v>
      </c>
      <c r="EM324" s="7">
        <v>-0.8675</v>
      </c>
      <c r="EN324" s="7">
        <v>-0.8675</v>
      </c>
      <c r="EO324" s="2" t="s">
        <v>140</v>
      </c>
      <c r="EP324" s="2" t="s">
        <v>129</v>
      </c>
      <c r="EQ324" s="2" t="s">
        <v>1289</v>
      </c>
      <c r="ER324" s="2" t="s">
        <v>2168</v>
      </c>
      <c r="ES324" s="2" t="s">
        <v>142</v>
      </c>
      <c r="ET324" s="2" t="s">
        <v>132</v>
      </c>
      <c r="EU324" s="4"/>
      <c r="EV324" s="8"/>
      <c r="EW324" s="4"/>
      <c r="EX324" s="8"/>
      <c r="EY324" s="7"/>
      <c r="EZ324" s="7"/>
      <c r="FA324" s="2" t="s">
        <v>140</v>
      </c>
      <c r="FB324" s="2" t="s">
        <v>166</v>
      </c>
      <c r="FC324" s="2" t="s">
        <v>1421</v>
      </c>
      <c r="FD324" s="2" t="s">
        <v>3610</v>
      </c>
      <c r="FE324" s="2" t="s">
        <v>142</v>
      </c>
      <c r="FF324" s="2" t="s">
        <v>132</v>
      </c>
      <c r="FG324" s="4">
        <v>12</v>
      </c>
      <c r="FH324" s="8">
        <v>407.92</v>
      </c>
      <c r="FI324" s="4">
        <v>1</v>
      </c>
      <c r="FJ324" s="8">
        <v>36.26</v>
      </c>
      <c r="FK324" s="7">
        <v>11</v>
      </c>
      <c r="FL324" s="7">
        <v>10.2499</v>
      </c>
      <c r="FM324" s="2" t="s">
        <v>140</v>
      </c>
      <c r="FN324" s="2" t="s">
        <v>129</v>
      </c>
      <c r="FO324" s="2" t="s">
        <v>2552</v>
      </c>
      <c r="FP324" s="2" t="s">
        <v>362</v>
      </c>
      <c r="FQ324" s="2" t="s">
        <v>142</v>
      </c>
      <c r="FR324" s="2" t="s">
        <v>132</v>
      </c>
      <c r="FS324" s="4">
        <v>2</v>
      </c>
      <c r="FT324" s="8">
        <v>64.61</v>
      </c>
      <c r="FU324" s="4">
        <v>1</v>
      </c>
      <c r="FV324" s="8">
        <v>39.16</v>
      </c>
      <c r="FW324" s="7">
        <v>1</v>
      </c>
      <c r="FX324" s="7">
        <v>0.6499</v>
      </c>
      <c r="FY324" s="2" t="s">
        <v>140</v>
      </c>
      <c r="FZ324" s="2" t="s">
        <v>129</v>
      </c>
      <c r="GA324" s="2" t="s">
        <v>827</v>
      </c>
      <c r="GB324" s="2" t="s">
        <v>2236</v>
      </c>
      <c r="GC324" s="2" t="s">
        <v>142</v>
      </c>
      <c r="GD324" s="2" t="s">
        <v>132</v>
      </c>
      <c r="GE324" s="4"/>
      <c r="GF324" s="8"/>
      <c r="GG324" s="4">
        <v>1</v>
      </c>
      <c r="GH324" s="8">
        <v>38.07</v>
      </c>
      <c r="GI324" s="7">
        <v>-1</v>
      </c>
      <c r="GJ324" s="7">
        <v>-1</v>
      </c>
      <c r="GK324" s="2" t="s">
        <v>140</v>
      </c>
      <c r="GL324" s="2" t="s">
        <v>129</v>
      </c>
      <c r="GM324" s="2" t="s">
        <v>1423</v>
      </c>
      <c r="GN324" s="2" t="s">
        <v>2270</v>
      </c>
      <c r="GO324" s="2" t="s">
        <v>142</v>
      </c>
      <c r="GP324" s="2" t="s">
        <v>132</v>
      </c>
      <c r="GQ324" s="4"/>
      <c r="GR324" s="8"/>
      <c r="GS324" s="4">
        <v>4</v>
      </c>
      <c r="GT324" s="8">
        <v>145.04</v>
      </c>
      <c r="GU324" s="7">
        <v>-1</v>
      </c>
      <c r="GV324" s="7">
        <v>-1</v>
      </c>
      <c r="GW324" s="2" t="s">
        <v>140</v>
      </c>
      <c r="GX324" s="2" t="s">
        <v>129</v>
      </c>
      <c r="GY324" s="2" t="s">
        <v>334</v>
      </c>
      <c r="GZ324" s="2" t="s">
        <v>609</v>
      </c>
      <c r="HA324" s="2" t="s">
        <v>142</v>
      </c>
      <c r="HB324" s="2" t="s">
        <v>132</v>
      </c>
      <c r="HC324" s="4"/>
      <c r="HD324" s="8"/>
      <c r="HE324" s="4"/>
      <c r="HF324" s="8"/>
      <c r="HG324" s="7"/>
      <c r="HH324" s="7"/>
      <c r="HI324" s="2" t="s">
        <v>140</v>
      </c>
      <c r="HJ324" s="2" t="s">
        <v>129</v>
      </c>
      <c r="HK324" s="2" t="s">
        <v>1481</v>
      </c>
      <c r="HL324" s="2" t="s">
        <v>1371</v>
      </c>
      <c r="HM324" s="2" t="s">
        <v>142</v>
      </c>
      <c r="HN324" s="2" t="s">
        <v>132</v>
      </c>
      <c r="HO324" s="4"/>
      <c r="HP324" s="8"/>
      <c r="HQ324" s="4"/>
      <c r="HR324" s="8"/>
      <c r="HS324" s="7"/>
      <c r="HT324" s="7"/>
      <c r="HU324" s="2" t="s">
        <v>165</v>
      </c>
      <c r="HV324" s="2" t="s">
        <v>129</v>
      </c>
      <c r="HW324" s="2" t="s">
        <v>132</v>
      </c>
      <c r="HX324" s="2" t="s">
        <v>132</v>
      </c>
      <c r="HY324" s="2" t="s">
        <v>142</v>
      </c>
      <c r="HZ324" s="2" t="s">
        <v>132</v>
      </c>
      <c r="IA324" s="4">
        <v>2</v>
      </c>
      <c r="IB324" s="8">
        <v>61.64</v>
      </c>
      <c r="IC324" s="4">
        <v>4</v>
      </c>
      <c r="ID324" s="8">
        <v>145.04</v>
      </c>
      <c r="IE324" s="7">
        <v>-0.5</v>
      </c>
      <c r="IF324" s="7">
        <v>-0.575</v>
      </c>
      <c r="IG324" s="2" t="s">
        <v>140</v>
      </c>
      <c r="IH324" s="2" t="s">
        <v>166</v>
      </c>
      <c r="II324" s="2" t="s">
        <v>1172</v>
      </c>
      <c r="IJ324" s="2" t="s">
        <v>1126</v>
      </c>
      <c r="IK324" s="2" t="s">
        <v>142</v>
      </c>
      <c r="IL324" s="2" t="s">
        <v>132</v>
      </c>
      <c r="IM324" s="4">
        <v>1</v>
      </c>
      <c r="IN324" s="8">
        <v>39.16</v>
      </c>
      <c r="IO324" s="4">
        <v>1</v>
      </c>
      <c r="IP324" s="8">
        <v>39.16</v>
      </c>
      <c r="IQ324" s="7"/>
      <c r="IR324" s="7"/>
      <c r="IS324" s="2" t="s">
        <v>140</v>
      </c>
      <c r="IT324" s="2" t="s">
        <v>129</v>
      </c>
      <c r="IU324" s="2" t="s">
        <v>1130</v>
      </c>
      <c r="IV324" s="2" t="s">
        <v>297</v>
      </c>
      <c r="IW324" s="2" t="s">
        <v>142</v>
      </c>
      <c r="IX324" s="2" t="s">
        <v>132</v>
      </c>
      <c r="IY324" s="4"/>
      <c r="IZ324" s="8"/>
      <c r="JA324" s="4"/>
      <c r="JB324" s="8"/>
      <c r="JC324" s="7"/>
      <c r="JD324" s="7"/>
      <c r="JE324" s="2" t="s">
        <v>159</v>
      </c>
      <c r="JF324" s="2" t="s">
        <v>129</v>
      </c>
      <c r="JG324" s="2" t="s">
        <v>132</v>
      </c>
      <c r="JH324" s="2" t="s">
        <v>132</v>
      </c>
      <c r="JI324" s="2" t="s">
        <v>142</v>
      </c>
      <c r="JJ324" s="2" t="s">
        <v>132</v>
      </c>
      <c r="JK324" s="4"/>
      <c r="JL324" s="8"/>
      <c r="JM324" s="4"/>
      <c r="JN324" s="8"/>
      <c r="JO324" s="7"/>
      <c r="JP324" s="7"/>
      <c r="JQ324" s="2" t="s">
        <v>140</v>
      </c>
      <c r="JR324" s="2" t="s">
        <v>129</v>
      </c>
      <c r="JS324" s="2" t="s">
        <v>341</v>
      </c>
      <c r="JT324" s="2" t="s">
        <v>132</v>
      </c>
      <c r="JU324" s="2" t="s">
        <v>142</v>
      </c>
      <c r="JV324" s="2" t="s">
        <v>132</v>
      </c>
      <c r="JW324" s="4"/>
      <c r="JX324" s="8"/>
      <c r="JY324" s="4"/>
      <c r="JZ324" s="8"/>
      <c r="KA324" s="7"/>
      <c r="KB324" s="7"/>
      <c r="KC324" s="2" t="s">
        <v>140</v>
      </c>
      <c r="KD324" s="2" t="s">
        <v>129</v>
      </c>
      <c r="KE324" s="2" t="s">
        <v>1415</v>
      </c>
      <c r="KF324" s="2" t="s">
        <v>2306</v>
      </c>
      <c r="KG324" s="2" t="s">
        <v>142</v>
      </c>
      <c r="KH324" s="2" t="s">
        <v>132</v>
      </c>
      <c r="KI324" s="4">
        <v>1</v>
      </c>
      <c r="KJ324" s="8">
        <v>33.28</v>
      </c>
      <c r="KK324" s="4"/>
      <c r="KL324" s="8"/>
      <c r="KM324" s="7"/>
      <c r="KN324" s="7"/>
      <c r="KO324" s="2" t="s">
        <v>140</v>
      </c>
      <c r="KP324" s="2" t="s">
        <v>166</v>
      </c>
      <c r="KQ324" s="2" t="s">
        <v>175</v>
      </c>
      <c r="KR324" s="2" t="s">
        <v>272</v>
      </c>
      <c r="KS324" s="2" t="s">
        <v>142</v>
      </c>
      <c r="KT324" s="2" t="s">
        <v>132</v>
      </c>
      <c r="KU324" s="4">
        <v>3</v>
      </c>
      <c r="KV324" s="8">
        <v>104.28</v>
      </c>
      <c r="KW324" s="4">
        <v>12</v>
      </c>
      <c r="KX324" s="8">
        <v>417.12</v>
      </c>
      <c r="KY324" s="7">
        <v>-0.75</v>
      </c>
      <c r="KZ324" s="7">
        <v>-0.75</v>
      </c>
      <c r="LA324" s="2" t="s">
        <v>140</v>
      </c>
      <c r="LB324" s="2" t="s">
        <v>177</v>
      </c>
      <c r="LC324" s="2" t="s">
        <v>1428</v>
      </c>
      <c r="LD324" s="2" t="s">
        <v>3608</v>
      </c>
      <c r="LE324" s="2" t="s">
        <v>142</v>
      </c>
      <c r="LF324" s="2" t="s">
        <v>132</v>
      </c>
      <c r="LG324" s="4"/>
      <c r="LH324" s="8"/>
      <c r="LI324" s="4">
        <v>2</v>
      </c>
      <c r="LJ324" s="8">
        <v>65.92</v>
      </c>
      <c r="LK324" s="7">
        <v>-1</v>
      </c>
      <c r="LL324" s="7">
        <v>-1</v>
      </c>
      <c r="LM324" s="2" t="s">
        <v>140</v>
      </c>
      <c r="LN324" s="2" t="s">
        <v>129</v>
      </c>
      <c r="LO324" s="2" t="s">
        <v>957</v>
      </c>
      <c r="LP324" s="2" t="s">
        <v>1126</v>
      </c>
      <c r="LQ324" s="2" t="s">
        <v>142</v>
      </c>
      <c r="LR324" s="2" t="s">
        <v>132</v>
      </c>
      <c r="LS324" s="4"/>
      <c r="LT324" s="8"/>
      <c r="LU324" s="4"/>
      <c r="LV324" s="8"/>
      <c r="LW324" s="7"/>
      <c r="LX324" s="7"/>
      <c r="LY324" s="2" t="s">
        <v>178</v>
      </c>
      <c r="LZ324" s="2" t="s">
        <v>166</v>
      </c>
      <c r="MA324" s="2" t="s">
        <v>132</v>
      </c>
      <c r="MB324" s="2" t="s">
        <v>132</v>
      </c>
      <c r="MC324" s="2" t="s">
        <v>142</v>
      </c>
      <c r="MD324" s="2" t="s">
        <v>132</v>
      </c>
      <c r="ME324" s="4"/>
      <c r="MF324" s="8"/>
      <c r="MG324" s="4"/>
      <c r="MH324" s="8"/>
      <c r="MI324" s="7"/>
      <c r="MJ324" s="7"/>
      <c r="MK324" s="2" t="s">
        <v>159</v>
      </c>
      <c r="ML324" s="2" t="s">
        <v>129</v>
      </c>
      <c r="MM324" s="2" t="s">
        <v>132</v>
      </c>
      <c r="MN324" s="2" t="s">
        <v>132</v>
      </c>
      <c r="MO324" s="2" t="s">
        <v>142</v>
      </c>
      <c r="MP324" s="2" t="s">
        <v>132</v>
      </c>
      <c r="MQ324" s="4"/>
      <c r="MR324" s="8"/>
      <c r="MS324" s="4"/>
      <c r="MT324" s="8"/>
      <c r="MU324" s="7"/>
      <c r="MV324" s="7"/>
      <c r="MW324" s="2" t="s">
        <v>140</v>
      </c>
      <c r="MX324" s="2" t="s">
        <v>129</v>
      </c>
      <c r="MY324" s="2" t="s">
        <v>179</v>
      </c>
      <c r="MZ324" s="2" t="s">
        <v>132</v>
      </c>
      <c r="NA324" s="2" t="s">
        <v>142</v>
      </c>
      <c r="NB324" s="2" t="s">
        <v>132</v>
      </c>
      <c r="NC324" s="4"/>
      <c r="ND324" s="8"/>
      <c r="NE324" s="4"/>
      <c r="NF324" s="8"/>
      <c r="NG324" s="7"/>
      <c r="NH324" s="7"/>
      <c r="NI324" s="2" t="s">
        <v>132</v>
      </c>
      <c r="NJ324" s="2" t="s">
        <v>132</v>
      </c>
      <c r="NK324" s="2" t="s">
        <v>132</v>
      </c>
      <c r="NL324" s="2" t="s">
        <v>132</v>
      </c>
      <c r="NM324" s="2" t="s">
        <v>132</v>
      </c>
      <c r="NN324" s="2" t="s">
        <v>132</v>
      </c>
      <c r="NO324" s="4"/>
      <c r="NP324" s="8"/>
      <c r="NQ324" s="4"/>
      <c r="NR324" s="8"/>
      <c r="NS324" s="7"/>
      <c r="NT324" s="7"/>
      <c r="NU324" s="2" t="s">
        <v>178</v>
      </c>
      <c r="NV324" s="2" t="s">
        <v>129</v>
      </c>
      <c r="NW324" s="2" t="s">
        <v>132</v>
      </c>
      <c r="NX324" s="2" t="s">
        <v>132</v>
      </c>
      <c r="NY324" s="2" t="s">
        <v>142</v>
      </c>
      <c r="NZ324" s="2" t="s">
        <v>132</v>
      </c>
      <c r="OA324" s="4"/>
      <c r="OB324" s="8"/>
      <c r="OC324" s="4"/>
      <c r="OD324" s="8"/>
      <c r="OE324" s="7"/>
      <c r="OF324" s="7"/>
      <c r="OG324" s="2" t="s">
        <v>178</v>
      </c>
      <c r="OH324" s="2" t="s">
        <v>129</v>
      </c>
      <c r="OI324" s="2" t="s">
        <v>132</v>
      </c>
      <c r="OJ324" s="2" t="s">
        <v>132</v>
      </c>
      <c r="OK324" s="2" t="s">
        <v>142</v>
      </c>
      <c r="OL324" s="2" t="s">
        <v>132</v>
      </c>
      <c r="OM324" s="4"/>
      <c r="ON324" s="8"/>
      <c r="OO324" s="4"/>
      <c r="OP324" s="8"/>
      <c r="OQ324" s="7"/>
      <c r="OR324" s="7"/>
      <c r="OS324" s="2" t="s">
        <v>132</v>
      </c>
      <c r="OT324" s="2" t="s">
        <v>132</v>
      </c>
      <c r="OU324" s="2" t="s">
        <v>132</v>
      </c>
      <c r="OV324" s="2" t="s">
        <v>132</v>
      </c>
      <c r="OW324" s="2" t="s">
        <v>132</v>
      </c>
      <c r="OX324" s="2" t="s">
        <v>132</v>
      </c>
      <c r="OY324" s="4"/>
      <c r="OZ324" s="8"/>
      <c r="PA324" s="4"/>
      <c r="PB324" s="8"/>
      <c r="PC324" s="7"/>
      <c r="PD324" s="7"/>
      <c r="PE324" s="2" t="s">
        <v>181</v>
      </c>
      <c r="PF324" s="2" t="s">
        <v>129</v>
      </c>
      <c r="PG324" s="2" t="s">
        <v>132</v>
      </c>
      <c r="PH324" s="2" t="s">
        <v>132</v>
      </c>
      <c r="PI324" s="2" t="s">
        <v>142</v>
      </c>
      <c r="PJ324" s="2" t="s">
        <v>132</v>
      </c>
      <c r="PK324" s="4"/>
      <c r="PL324" s="8"/>
      <c r="PM324" s="4"/>
      <c r="PN324" s="8"/>
      <c r="PO324" s="7"/>
      <c r="PP324" s="7"/>
      <c r="PQ324" s="2" t="s">
        <v>178</v>
      </c>
      <c r="PR324" s="2" t="s">
        <v>166</v>
      </c>
      <c r="PS324" s="2" t="s">
        <v>132</v>
      </c>
      <c r="PT324" s="2" t="s">
        <v>132</v>
      </c>
      <c r="PU324" s="2" t="s">
        <v>142</v>
      </c>
      <c r="PV324" s="2" t="s">
        <v>132</v>
      </c>
      <c r="PW324" s="4"/>
      <c r="PX324" s="8"/>
      <c r="PY324" s="4"/>
      <c r="PZ324" s="8"/>
      <c r="QA324" s="7"/>
      <c r="QB324" s="7"/>
      <c r="QC324" s="2" t="s">
        <v>132</v>
      </c>
      <c r="QD324" s="2" t="s">
        <v>132</v>
      </c>
      <c r="QE324" s="2" t="s">
        <v>132</v>
      </c>
      <c r="QF324" s="2" t="s">
        <v>132</v>
      </c>
      <c r="QG324" s="2" t="s">
        <v>132</v>
      </c>
      <c r="QH324" s="2" t="s">
        <v>132</v>
      </c>
      <c r="QI324" s="4"/>
      <c r="QJ324" s="8"/>
      <c r="QK324" s="4"/>
      <c r="QL324" s="8"/>
      <c r="QM324" s="7"/>
      <c r="QN324" s="7"/>
      <c r="QO324" s="2" t="s">
        <v>132</v>
      </c>
      <c r="QP324" s="2" t="s">
        <v>132</v>
      </c>
      <c r="QQ324" s="2" t="s">
        <v>132</v>
      </c>
      <c r="QR324" s="2" t="s">
        <v>132</v>
      </c>
      <c r="QS324" s="2" t="s">
        <v>132</v>
      </c>
      <c r="QT324" s="2" t="s">
        <v>132</v>
      </c>
      <c r="QU324" s="4"/>
      <c r="QV324" s="8"/>
      <c r="QW324" s="4"/>
      <c r="QX324" s="8"/>
      <c r="QY324" s="7"/>
      <c r="QZ324" s="7"/>
      <c r="RA324" s="2" t="s">
        <v>140</v>
      </c>
      <c r="RB324" s="2" t="s">
        <v>166</v>
      </c>
      <c r="RC324" s="2" t="s">
        <v>957</v>
      </c>
      <c r="RD324" s="2" t="s">
        <v>3354</v>
      </c>
      <c r="RE324" s="2" t="s">
        <v>142</v>
      </c>
      <c r="RF324" s="2" t="s">
        <v>132</v>
      </c>
      <c r="RG324" s="4"/>
      <c r="RH324" s="8"/>
      <c r="RI324" s="4"/>
      <c r="RJ324" s="8"/>
      <c r="RK324" s="7"/>
      <c r="RL324" s="7"/>
      <c r="RM324" s="2" t="s">
        <v>427</v>
      </c>
      <c r="RN324" s="2" t="s">
        <v>129</v>
      </c>
      <c r="RO324" s="2" t="s">
        <v>132</v>
      </c>
      <c r="RP324" s="2" t="s">
        <v>132</v>
      </c>
      <c r="RQ324" s="2" t="s">
        <v>142</v>
      </c>
      <c r="RR324" s="2" t="s">
        <v>183</v>
      </c>
    </row>
    <row r="325">
      <c r="A325" s="2" t="s">
        <v>3611</v>
      </c>
      <c r="B325" s="2" t="s">
        <v>121</v>
      </c>
      <c r="C325" s="2" t="s">
        <v>3589</v>
      </c>
      <c r="D325" s="2" t="s">
        <v>1104</v>
      </c>
      <c r="E325" s="2" t="s">
        <v>837</v>
      </c>
      <c r="F325" s="2" t="s">
        <v>3612</v>
      </c>
      <c r="G325" s="2" t="s">
        <v>3612</v>
      </c>
      <c r="H325" s="2" t="s">
        <v>3612</v>
      </c>
      <c r="I325" s="2" t="s">
        <v>3613</v>
      </c>
      <c r="J325" s="2" t="s">
        <v>127</v>
      </c>
      <c r="K325" s="2" t="s">
        <v>281</v>
      </c>
      <c r="L325" s="3">
        <v>45.32</v>
      </c>
      <c r="M325" s="3">
        <v>47.59</v>
      </c>
      <c r="N325" s="3">
        <v>92.49</v>
      </c>
      <c r="O325" s="2" t="s">
        <v>727</v>
      </c>
      <c r="P325" s="2" t="s">
        <v>422</v>
      </c>
      <c r="Q325" s="2" t="s">
        <v>131</v>
      </c>
      <c r="R325" s="2" t="s">
        <v>132</v>
      </c>
      <c r="S325" s="2" t="s">
        <v>3614</v>
      </c>
      <c r="T325" s="2" t="s">
        <v>132</v>
      </c>
      <c r="U325" s="2" t="s">
        <v>134</v>
      </c>
      <c r="V325" s="2" t="s">
        <v>815</v>
      </c>
      <c r="W325" s="2" t="s">
        <v>247</v>
      </c>
      <c r="X325" s="2" t="s">
        <v>132</v>
      </c>
      <c r="Y325" s="2" t="s">
        <v>2208</v>
      </c>
      <c r="Z325" s="4">
        <v>72</v>
      </c>
      <c r="AA325" s="4">
        <f>=ROUNDDOWN(90,0)</f>
      </c>
      <c r="AB325" s="5">
        <v>0.8</v>
      </c>
      <c r="AC325" s="2" t="s">
        <v>132</v>
      </c>
      <c r="AD325" s="4"/>
      <c r="AE325" s="4"/>
      <c r="AF325" s="6">
        <v>63</v>
      </c>
      <c r="AG325" s="6"/>
      <c r="AH325" s="7">
        <v>1</v>
      </c>
      <c r="AI325" s="4"/>
      <c r="AJ325" s="4">
        <f>=ROUNDDOWN({0},0)</f>
      </c>
      <c r="AK325" s="5"/>
      <c r="AL325" s="2" t="s">
        <v>132</v>
      </c>
      <c r="AM325" s="4"/>
      <c r="AN325" s="4"/>
      <c r="AO325" s="7"/>
      <c r="AP325" s="4">
        <v>52</v>
      </c>
      <c r="AQ325" s="8">
        <v>2328.12</v>
      </c>
      <c r="AR325" s="4">
        <v>176</v>
      </c>
      <c r="AS325" s="8">
        <v>8072.48</v>
      </c>
      <c r="AT325" s="7">
        <v>-0.7045</v>
      </c>
      <c r="AU325" s="7">
        <v>-0.7116</v>
      </c>
      <c r="AV325" s="4">
        <v>52</v>
      </c>
      <c r="AW325" s="8">
        <v>2328.12</v>
      </c>
      <c r="AX325" s="4">
        <v>176</v>
      </c>
      <c r="AY325" s="8">
        <v>8072.48</v>
      </c>
      <c r="AZ325" s="7">
        <v>-0.7045</v>
      </c>
      <c r="BA325" s="7">
        <v>-0.7116</v>
      </c>
      <c r="BB325" s="7">
        <v>1</v>
      </c>
      <c r="BC325" s="4">
        <v>52</v>
      </c>
      <c r="BD325" s="8">
        <v>2328.12</v>
      </c>
      <c r="BE325" s="4">
        <v>176</v>
      </c>
      <c r="BF325" s="8">
        <v>8072.48</v>
      </c>
      <c r="BG325" s="7">
        <v>-0.7045</v>
      </c>
      <c r="BH325" s="7">
        <v>-0.7116</v>
      </c>
      <c r="BI325" s="7">
        <v>1</v>
      </c>
      <c r="BJ325" s="4">
        <v>52</v>
      </c>
      <c r="BK325" s="8">
        <v>2328.12</v>
      </c>
      <c r="BL325" s="2" t="s">
        <v>3615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558</v>
      </c>
      <c r="BV325" s="2" t="s">
        <v>166</v>
      </c>
      <c r="BW325" s="2" t="s">
        <v>132</v>
      </c>
      <c r="BX325" s="2" t="s">
        <v>989</v>
      </c>
      <c r="BY325" s="2" t="s">
        <v>142</v>
      </c>
      <c r="BZ325" s="2" t="s">
        <v>132</v>
      </c>
      <c r="CA325" s="4">
        <v>12</v>
      </c>
      <c r="CB325" s="8">
        <v>346.8</v>
      </c>
      <c r="CC325" s="4">
        <v>26</v>
      </c>
      <c r="CD325" s="8">
        <v>901.66</v>
      </c>
      <c r="CE325" s="7">
        <v>-0.5385</v>
      </c>
      <c r="CF325" s="7">
        <v>-0.6154</v>
      </c>
      <c r="CG325" s="2" t="s">
        <v>140</v>
      </c>
      <c r="CH325" s="2" t="s">
        <v>129</v>
      </c>
      <c r="CI325" s="2" t="s">
        <v>1667</v>
      </c>
      <c r="CJ325" s="2" t="s">
        <v>1175</v>
      </c>
      <c r="CK325" s="2" t="s">
        <v>183</v>
      </c>
      <c r="CL325" s="2" t="s">
        <v>132</v>
      </c>
      <c r="CM325" s="4">
        <v>9</v>
      </c>
      <c r="CN325" s="8">
        <v>451.27</v>
      </c>
      <c r="CO325" s="4">
        <v>27</v>
      </c>
      <c r="CP325" s="8">
        <v>1331.71</v>
      </c>
      <c r="CQ325" s="7">
        <v>-0.6667</v>
      </c>
      <c r="CR325" s="7">
        <v>-0.6611</v>
      </c>
      <c r="CS325" s="2" t="s">
        <v>140</v>
      </c>
      <c r="CT325" s="2" t="s">
        <v>129</v>
      </c>
      <c r="CU325" s="2" t="s">
        <v>1668</v>
      </c>
      <c r="CV325" s="2" t="s">
        <v>1669</v>
      </c>
      <c r="CW325" s="2" t="s">
        <v>142</v>
      </c>
      <c r="CX325" s="2" t="s">
        <v>132</v>
      </c>
      <c r="CY325" s="4"/>
      <c r="CZ325" s="8"/>
      <c r="DA325" s="4"/>
      <c r="DB325" s="8"/>
      <c r="DC325" s="7"/>
      <c r="DD325" s="7"/>
      <c r="DE325" s="2" t="s">
        <v>140</v>
      </c>
      <c r="DF325" s="2" t="s">
        <v>166</v>
      </c>
      <c r="DG325" s="2" t="s">
        <v>1160</v>
      </c>
      <c r="DH325" s="2" t="s">
        <v>1436</v>
      </c>
      <c r="DI325" s="2" t="s">
        <v>142</v>
      </c>
      <c r="DJ325" s="2" t="s">
        <v>132</v>
      </c>
      <c r="DK325" s="4">
        <v>5</v>
      </c>
      <c r="DL325" s="8">
        <v>236.5</v>
      </c>
      <c r="DM325" s="4">
        <v>1</v>
      </c>
      <c r="DN325" s="8">
        <v>47.3</v>
      </c>
      <c r="DO325" s="7">
        <v>4</v>
      </c>
      <c r="DP325" s="7">
        <v>4</v>
      </c>
      <c r="DQ325" s="2" t="s">
        <v>140</v>
      </c>
      <c r="DR325" s="2" t="s">
        <v>129</v>
      </c>
      <c r="DS325" s="2" t="s">
        <v>1123</v>
      </c>
      <c r="DT325" s="2" t="s">
        <v>3616</v>
      </c>
      <c r="DU325" s="2" t="s">
        <v>142</v>
      </c>
      <c r="DV325" s="2" t="s">
        <v>132</v>
      </c>
      <c r="DW325" s="4">
        <v>1</v>
      </c>
      <c r="DX325" s="8">
        <v>26.17</v>
      </c>
      <c r="DY325" s="4">
        <v>16</v>
      </c>
      <c r="DZ325" s="8">
        <v>616.22</v>
      </c>
      <c r="EA325" s="7">
        <v>-0.9375</v>
      </c>
      <c r="EB325" s="7">
        <v>-0.9575</v>
      </c>
      <c r="EC325" s="2" t="s">
        <v>140</v>
      </c>
      <c r="ED325" s="2" t="s">
        <v>129</v>
      </c>
      <c r="EE325" s="2" t="s">
        <v>1671</v>
      </c>
      <c r="EF325" s="2" t="s">
        <v>3019</v>
      </c>
      <c r="EG325" s="2" t="s">
        <v>142</v>
      </c>
      <c r="EH325" s="2" t="s">
        <v>132</v>
      </c>
      <c r="EI325" s="4">
        <v>13</v>
      </c>
      <c r="EJ325" s="8">
        <v>715</v>
      </c>
      <c r="EK325" s="4">
        <v>61</v>
      </c>
      <c r="EL325" s="8">
        <v>3355</v>
      </c>
      <c r="EM325" s="7">
        <v>-0.7869</v>
      </c>
      <c r="EN325" s="7">
        <v>-0.7869</v>
      </c>
      <c r="EO325" s="2" t="s">
        <v>140</v>
      </c>
      <c r="EP325" s="2" t="s">
        <v>129</v>
      </c>
      <c r="EQ325" s="2" t="s">
        <v>1289</v>
      </c>
      <c r="ER325" s="2" t="s">
        <v>3617</v>
      </c>
      <c r="ES325" s="2" t="s">
        <v>142</v>
      </c>
      <c r="ET325" s="2" t="s">
        <v>132</v>
      </c>
      <c r="EU325" s="4"/>
      <c r="EV325" s="8"/>
      <c r="EW325" s="4"/>
      <c r="EX325" s="8"/>
      <c r="EY325" s="7"/>
      <c r="EZ325" s="7"/>
      <c r="FA325" s="2" t="s">
        <v>140</v>
      </c>
      <c r="FB325" s="2" t="s">
        <v>166</v>
      </c>
      <c r="FC325" s="2" t="s">
        <v>1673</v>
      </c>
      <c r="FD325" s="2" t="s">
        <v>132</v>
      </c>
      <c r="FE325" s="2" t="s">
        <v>142</v>
      </c>
      <c r="FF325" s="2" t="s">
        <v>132</v>
      </c>
      <c r="FG325" s="4"/>
      <c r="FH325" s="8"/>
      <c r="FI325" s="4"/>
      <c r="FJ325" s="8"/>
      <c r="FK325" s="7"/>
      <c r="FL325" s="7"/>
      <c r="FM325" s="2" t="s">
        <v>178</v>
      </c>
      <c r="FN325" s="2" t="s">
        <v>129</v>
      </c>
      <c r="FO325" s="2" t="s">
        <v>132</v>
      </c>
      <c r="FP325" s="2" t="s">
        <v>132</v>
      </c>
      <c r="FQ325" s="2" t="s">
        <v>142</v>
      </c>
      <c r="FR325" s="2" t="s">
        <v>132</v>
      </c>
      <c r="FS325" s="4">
        <v>9</v>
      </c>
      <c r="FT325" s="8">
        <v>431.67</v>
      </c>
      <c r="FU325" s="4">
        <v>21</v>
      </c>
      <c r="FV325" s="8">
        <v>1058.63</v>
      </c>
      <c r="FW325" s="7">
        <v>-0.5714</v>
      </c>
      <c r="FX325" s="7">
        <v>-0.5922</v>
      </c>
      <c r="FY325" s="2" t="s">
        <v>140</v>
      </c>
      <c r="FZ325" s="2" t="s">
        <v>129</v>
      </c>
      <c r="GA325" s="2" t="s">
        <v>790</v>
      </c>
      <c r="GB325" s="2" t="s">
        <v>2409</v>
      </c>
      <c r="GC325" s="2" t="s">
        <v>142</v>
      </c>
      <c r="GD325" s="2" t="s">
        <v>132</v>
      </c>
      <c r="GE325" s="4"/>
      <c r="GF325" s="8"/>
      <c r="GG325" s="4"/>
      <c r="GH325" s="8"/>
      <c r="GI325" s="7"/>
      <c r="GJ325" s="7"/>
      <c r="GK325" s="2" t="s">
        <v>140</v>
      </c>
      <c r="GL325" s="2" t="s">
        <v>129</v>
      </c>
      <c r="GM325" s="2" t="s">
        <v>1423</v>
      </c>
      <c r="GN325" s="2" t="s">
        <v>1424</v>
      </c>
      <c r="GO325" s="2" t="s">
        <v>183</v>
      </c>
      <c r="GP325" s="2" t="s">
        <v>132</v>
      </c>
      <c r="GQ325" s="4"/>
      <c r="GR325" s="8"/>
      <c r="GS325" s="4"/>
      <c r="GT325" s="8"/>
      <c r="GU325" s="7"/>
      <c r="GV325" s="7"/>
      <c r="GW325" s="2" t="s">
        <v>140</v>
      </c>
      <c r="GX325" s="2" t="s">
        <v>129</v>
      </c>
      <c r="GY325" s="2" t="s">
        <v>334</v>
      </c>
      <c r="GZ325" s="2" t="s">
        <v>132</v>
      </c>
      <c r="HA325" s="2" t="s">
        <v>142</v>
      </c>
      <c r="HB325" s="2" t="s">
        <v>132</v>
      </c>
      <c r="HC325" s="4"/>
      <c r="HD325" s="8"/>
      <c r="HE325" s="4">
        <v>2</v>
      </c>
      <c r="HF325" s="8">
        <v>99.94</v>
      </c>
      <c r="HG325" s="7">
        <v>-1</v>
      </c>
      <c r="HH325" s="7">
        <v>-1</v>
      </c>
      <c r="HI325" s="2" t="s">
        <v>140</v>
      </c>
      <c r="HJ325" s="2" t="s">
        <v>129</v>
      </c>
      <c r="HK325" s="2" t="s">
        <v>944</v>
      </c>
      <c r="HL325" s="2" t="s">
        <v>516</v>
      </c>
      <c r="HM325" s="2" t="s">
        <v>142</v>
      </c>
      <c r="HN325" s="2" t="s">
        <v>132</v>
      </c>
      <c r="HO325" s="4"/>
      <c r="HP325" s="8"/>
      <c r="HQ325" s="4">
        <v>3</v>
      </c>
      <c r="HR325" s="8">
        <v>154.17</v>
      </c>
      <c r="HS325" s="7">
        <v>-1</v>
      </c>
      <c r="HT325" s="7">
        <v>-1</v>
      </c>
      <c r="HU325" s="2" t="s">
        <v>140</v>
      </c>
      <c r="HV325" s="2" t="s">
        <v>129</v>
      </c>
      <c r="HW325" s="2" t="s">
        <v>806</v>
      </c>
      <c r="HX325" s="2" t="s">
        <v>2895</v>
      </c>
      <c r="HY325" s="2" t="s">
        <v>142</v>
      </c>
      <c r="HZ325" s="2" t="s">
        <v>132</v>
      </c>
      <c r="IA325" s="4">
        <v>1</v>
      </c>
      <c r="IB325" s="8">
        <v>47.59</v>
      </c>
      <c r="IC325" s="4">
        <v>2</v>
      </c>
      <c r="ID325" s="8">
        <v>95.18</v>
      </c>
      <c r="IE325" s="7">
        <v>-0.5</v>
      </c>
      <c r="IF325" s="7">
        <v>-0.5</v>
      </c>
      <c r="IG325" s="2" t="s">
        <v>140</v>
      </c>
      <c r="IH325" s="2" t="s">
        <v>166</v>
      </c>
      <c r="II325" s="2" t="s">
        <v>2182</v>
      </c>
      <c r="IJ325" s="2" t="s">
        <v>2203</v>
      </c>
      <c r="IK325" s="2" t="s">
        <v>142</v>
      </c>
      <c r="IL325" s="2" t="s">
        <v>132</v>
      </c>
      <c r="IM325" s="4"/>
      <c r="IN325" s="8"/>
      <c r="IO325" s="4"/>
      <c r="IP325" s="8"/>
      <c r="IQ325" s="7"/>
      <c r="IR325" s="7"/>
      <c r="IS325" s="2" t="s">
        <v>140</v>
      </c>
      <c r="IT325" s="2" t="s">
        <v>129</v>
      </c>
      <c r="IU325" s="2" t="s">
        <v>949</v>
      </c>
      <c r="IV325" s="2" t="s">
        <v>1500</v>
      </c>
      <c r="IW325" s="2" t="s">
        <v>142</v>
      </c>
      <c r="IX325" s="2" t="s">
        <v>132</v>
      </c>
      <c r="IY325" s="4"/>
      <c r="IZ325" s="8"/>
      <c r="JA325" s="4"/>
      <c r="JB325" s="8"/>
      <c r="JC325" s="7"/>
      <c r="JD325" s="7"/>
      <c r="JE325" s="2" t="s">
        <v>178</v>
      </c>
      <c r="JF325" s="2" t="s">
        <v>129</v>
      </c>
      <c r="JG325" s="2" t="s">
        <v>132</v>
      </c>
      <c r="JH325" s="2" t="s">
        <v>132</v>
      </c>
      <c r="JI325" s="2" t="s">
        <v>142</v>
      </c>
      <c r="JJ325" s="2" t="s">
        <v>132</v>
      </c>
      <c r="JK325" s="4"/>
      <c r="JL325" s="8"/>
      <c r="JM325" s="4"/>
      <c r="JN325" s="8"/>
      <c r="JO325" s="7"/>
      <c r="JP325" s="7"/>
      <c r="JQ325" s="2" t="s">
        <v>140</v>
      </c>
      <c r="JR325" s="2" t="s">
        <v>129</v>
      </c>
      <c r="JS325" s="2" t="s">
        <v>341</v>
      </c>
      <c r="JT325" s="2" t="s">
        <v>132</v>
      </c>
      <c r="JU325" s="2" t="s">
        <v>142</v>
      </c>
      <c r="JV325" s="2" t="s">
        <v>132</v>
      </c>
      <c r="JW325" s="4"/>
      <c r="JX325" s="8"/>
      <c r="JY325" s="4"/>
      <c r="JZ325" s="8"/>
      <c r="KA325" s="7"/>
      <c r="KB325" s="7"/>
      <c r="KC325" s="2" t="s">
        <v>140</v>
      </c>
      <c r="KD325" s="2" t="s">
        <v>129</v>
      </c>
      <c r="KE325" s="2" t="s">
        <v>1668</v>
      </c>
      <c r="KF325" s="2" t="s">
        <v>3618</v>
      </c>
      <c r="KG325" s="2" t="s">
        <v>142</v>
      </c>
      <c r="KH325" s="2" t="s">
        <v>132</v>
      </c>
      <c r="KI325" s="4">
        <v>1</v>
      </c>
      <c r="KJ325" s="8">
        <v>51.39</v>
      </c>
      <c r="KK325" s="4"/>
      <c r="KL325" s="8"/>
      <c r="KM325" s="7"/>
      <c r="KN325" s="7"/>
      <c r="KO325" s="2" t="s">
        <v>140</v>
      </c>
      <c r="KP325" s="2" t="s">
        <v>166</v>
      </c>
      <c r="KQ325" s="2" t="s">
        <v>175</v>
      </c>
      <c r="KR325" s="2" t="s">
        <v>3190</v>
      </c>
      <c r="KS325" s="2" t="s">
        <v>142</v>
      </c>
      <c r="KT325" s="2" t="s">
        <v>132</v>
      </c>
      <c r="KU325" s="4">
        <v>1</v>
      </c>
      <c r="KV325" s="8">
        <v>21.73</v>
      </c>
      <c r="KW325" s="4">
        <v>16</v>
      </c>
      <c r="KX325" s="8">
        <v>369.41</v>
      </c>
      <c r="KY325" s="7">
        <v>-0.9375</v>
      </c>
      <c r="KZ325" s="7">
        <v>-0.9412</v>
      </c>
      <c r="LA325" s="2" t="s">
        <v>140</v>
      </c>
      <c r="LB325" s="2" t="s">
        <v>177</v>
      </c>
      <c r="LC325" s="2" t="s">
        <v>1677</v>
      </c>
      <c r="LD325" s="2" t="s">
        <v>3619</v>
      </c>
      <c r="LE325" s="2" t="s">
        <v>183</v>
      </c>
      <c r="LF325" s="2" t="s">
        <v>132</v>
      </c>
      <c r="LG325" s="4"/>
      <c r="LH325" s="8"/>
      <c r="LI325" s="4">
        <v>1</v>
      </c>
      <c r="LJ325" s="8">
        <v>43.26</v>
      </c>
      <c r="LK325" s="7">
        <v>-1</v>
      </c>
      <c r="LL325" s="7">
        <v>-1</v>
      </c>
      <c r="LM325" s="2" t="s">
        <v>140</v>
      </c>
      <c r="LN325" s="2" t="s">
        <v>129</v>
      </c>
      <c r="LO325" s="2" t="s">
        <v>957</v>
      </c>
      <c r="LP325" s="2" t="s">
        <v>1909</v>
      </c>
      <c r="LQ325" s="2" t="s">
        <v>142</v>
      </c>
      <c r="LR325" s="2" t="s">
        <v>132</v>
      </c>
      <c r="LS325" s="4"/>
      <c r="LT325" s="8"/>
      <c r="LU325" s="4"/>
      <c r="LV325" s="8"/>
      <c r="LW325" s="7"/>
      <c r="LX325" s="7"/>
      <c r="LY325" s="2" t="s">
        <v>178</v>
      </c>
      <c r="LZ325" s="2" t="s">
        <v>166</v>
      </c>
      <c r="MA325" s="2" t="s">
        <v>132</v>
      </c>
      <c r="MB325" s="2" t="s">
        <v>132</v>
      </c>
      <c r="MC325" s="2" t="s">
        <v>142</v>
      </c>
      <c r="MD325" s="2" t="s">
        <v>132</v>
      </c>
      <c r="ME325" s="4"/>
      <c r="MF325" s="8"/>
      <c r="MG325" s="4"/>
      <c r="MH325" s="8"/>
      <c r="MI325" s="7"/>
      <c r="MJ325" s="7"/>
      <c r="MK325" s="2" t="s">
        <v>159</v>
      </c>
      <c r="ML325" s="2" t="s">
        <v>129</v>
      </c>
      <c r="MM325" s="2" t="s">
        <v>132</v>
      </c>
      <c r="MN325" s="2" t="s">
        <v>132</v>
      </c>
      <c r="MO325" s="2" t="s">
        <v>142</v>
      </c>
      <c r="MP325" s="2" t="s">
        <v>132</v>
      </c>
      <c r="MQ325" s="4"/>
      <c r="MR325" s="8"/>
      <c r="MS325" s="4"/>
      <c r="MT325" s="8"/>
      <c r="MU325" s="7"/>
      <c r="MV325" s="7"/>
      <c r="MW325" s="2" t="s">
        <v>140</v>
      </c>
      <c r="MX325" s="2" t="s">
        <v>129</v>
      </c>
      <c r="MY325" s="2" t="s">
        <v>955</v>
      </c>
      <c r="MZ325" s="2" t="s">
        <v>132</v>
      </c>
      <c r="NA325" s="2" t="s">
        <v>142</v>
      </c>
      <c r="NB325" s="2" t="s">
        <v>132</v>
      </c>
      <c r="NC325" s="4"/>
      <c r="ND325" s="8"/>
      <c r="NE325" s="4"/>
      <c r="NF325" s="8"/>
      <c r="NG325" s="7"/>
      <c r="NH325" s="7"/>
      <c r="NI325" s="2" t="s">
        <v>132</v>
      </c>
      <c r="NJ325" s="2" t="s">
        <v>132</v>
      </c>
      <c r="NK325" s="2" t="s">
        <v>132</v>
      </c>
      <c r="NL325" s="2" t="s">
        <v>132</v>
      </c>
      <c r="NM325" s="2" t="s">
        <v>132</v>
      </c>
      <c r="NN325" s="2" t="s">
        <v>132</v>
      </c>
      <c r="NO325" s="4"/>
      <c r="NP325" s="8"/>
      <c r="NQ325" s="4"/>
      <c r="NR325" s="8"/>
      <c r="NS325" s="7"/>
      <c r="NT325" s="7"/>
      <c r="NU325" s="2" t="s">
        <v>178</v>
      </c>
      <c r="NV325" s="2" t="s">
        <v>129</v>
      </c>
      <c r="NW325" s="2" t="s">
        <v>132</v>
      </c>
      <c r="NX325" s="2" t="s">
        <v>132</v>
      </c>
      <c r="NY325" s="2" t="s">
        <v>142</v>
      </c>
      <c r="NZ325" s="2" t="s">
        <v>132</v>
      </c>
      <c r="OA325" s="4"/>
      <c r="OB325" s="8"/>
      <c r="OC325" s="4"/>
      <c r="OD325" s="8"/>
      <c r="OE325" s="7"/>
      <c r="OF325" s="7"/>
      <c r="OG325" s="2" t="s">
        <v>132</v>
      </c>
      <c r="OH325" s="2" t="s">
        <v>132</v>
      </c>
      <c r="OI325" s="2" t="s">
        <v>132</v>
      </c>
      <c r="OJ325" s="2" t="s">
        <v>132</v>
      </c>
      <c r="OK325" s="2" t="s">
        <v>132</v>
      </c>
      <c r="OL325" s="2" t="s">
        <v>132</v>
      </c>
      <c r="OM325" s="4"/>
      <c r="ON325" s="8"/>
      <c r="OO325" s="4"/>
      <c r="OP325" s="8"/>
      <c r="OQ325" s="7"/>
      <c r="OR325" s="7"/>
      <c r="OS325" s="2" t="s">
        <v>132</v>
      </c>
      <c r="OT325" s="2" t="s">
        <v>132</v>
      </c>
      <c r="OU325" s="2" t="s">
        <v>132</v>
      </c>
      <c r="OV325" s="2" t="s">
        <v>132</v>
      </c>
      <c r="OW325" s="2" t="s">
        <v>132</v>
      </c>
      <c r="OX325" s="2" t="s">
        <v>132</v>
      </c>
      <c r="OY325" s="4"/>
      <c r="OZ325" s="8"/>
      <c r="PA325" s="4"/>
      <c r="PB325" s="8"/>
      <c r="PC325" s="7"/>
      <c r="PD325" s="7"/>
      <c r="PE325" s="2" t="s">
        <v>181</v>
      </c>
      <c r="PF325" s="2" t="s">
        <v>129</v>
      </c>
      <c r="PG325" s="2" t="s">
        <v>132</v>
      </c>
      <c r="PH325" s="2" t="s">
        <v>132</v>
      </c>
      <c r="PI325" s="2" t="s">
        <v>142</v>
      </c>
      <c r="PJ325" s="2" t="s">
        <v>132</v>
      </c>
      <c r="PK325" s="4"/>
      <c r="PL325" s="8"/>
      <c r="PM325" s="4"/>
      <c r="PN325" s="8"/>
      <c r="PO325" s="7"/>
      <c r="PP325" s="7"/>
      <c r="PQ325" s="2" t="s">
        <v>178</v>
      </c>
      <c r="PR325" s="2" t="s">
        <v>166</v>
      </c>
      <c r="PS325" s="2" t="s">
        <v>132</v>
      </c>
      <c r="PT325" s="2" t="s">
        <v>132</v>
      </c>
      <c r="PU325" s="2" t="s">
        <v>142</v>
      </c>
      <c r="PV325" s="2" t="s">
        <v>132</v>
      </c>
      <c r="PW325" s="4"/>
      <c r="PX325" s="8"/>
      <c r="PY325" s="4"/>
      <c r="PZ325" s="8"/>
      <c r="QA325" s="7"/>
      <c r="QB325" s="7"/>
      <c r="QC325" s="2" t="s">
        <v>132</v>
      </c>
      <c r="QD325" s="2" t="s">
        <v>132</v>
      </c>
      <c r="QE325" s="2" t="s">
        <v>132</v>
      </c>
      <c r="QF325" s="2" t="s">
        <v>132</v>
      </c>
      <c r="QG325" s="2" t="s">
        <v>132</v>
      </c>
      <c r="QH325" s="2" t="s">
        <v>132</v>
      </c>
      <c r="QI325" s="4"/>
      <c r="QJ325" s="8"/>
      <c r="QK325" s="4"/>
      <c r="QL325" s="8"/>
      <c r="QM325" s="7"/>
      <c r="QN325" s="7"/>
      <c r="QO325" s="2" t="s">
        <v>132</v>
      </c>
      <c r="QP325" s="2" t="s">
        <v>132</v>
      </c>
      <c r="QQ325" s="2" t="s">
        <v>132</v>
      </c>
      <c r="QR325" s="2" t="s">
        <v>132</v>
      </c>
      <c r="QS325" s="2" t="s">
        <v>132</v>
      </c>
      <c r="QT325" s="2" t="s">
        <v>132</v>
      </c>
      <c r="QU325" s="4"/>
      <c r="QV325" s="8"/>
      <c r="QW325" s="4"/>
      <c r="QX325" s="8"/>
      <c r="QY325" s="7"/>
      <c r="QZ325" s="7"/>
      <c r="RA325" s="2" t="s">
        <v>140</v>
      </c>
      <c r="RB325" s="2" t="s">
        <v>166</v>
      </c>
      <c r="RC325" s="2" t="s">
        <v>957</v>
      </c>
      <c r="RD325" s="2" t="s">
        <v>3620</v>
      </c>
      <c r="RE325" s="2" t="s">
        <v>142</v>
      </c>
      <c r="RF325" s="2" t="s">
        <v>132</v>
      </c>
      <c r="RG325" s="4"/>
      <c r="RH325" s="8"/>
      <c r="RI325" s="4"/>
      <c r="RJ325" s="8"/>
      <c r="RK325" s="7"/>
      <c r="RL325" s="7"/>
      <c r="RM325" s="2" t="s">
        <v>427</v>
      </c>
      <c r="RN325" s="2" t="s">
        <v>129</v>
      </c>
      <c r="RO325" s="2" t="s">
        <v>132</v>
      </c>
      <c r="RP325" s="2" t="s">
        <v>132</v>
      </c>
      <c r="RQ325" s="2" t="s">
        <v>142</v>
      </c>
      <c r="RR325" s="2" t="s">
        <v>183</v>
      </c>
    </row>
    <row r="326">
      <c r="A326" s="2" t="s">
        <v>3621</v>
      </c>
      <c r="B326" s="2" t="s">
        <v>121</v>
      </c>
      <c r="C326" s="2" t="s">
        <v>3589</v>
      </c>
      <c r="D326" s="2" t="s">
        <v>1104</v>
      </c>
      <c r="E326" s="2" t="s">
        <v>1105</v>
      </c>
      <c r="F326" s="2" t="s">
        <v>3622</v>
      </c>
      <c r="G326" s="2" t="s">
        <v>3622</v>
      </c>
      <c r="H326" s="2" t="s">
        <v>3622</v>
      </c>
      <c r="I326" s="2" t="s">
        <v>3623</v>
      </c>
      <c r="J326" s="2" t="s">
        <v>127</v>
      </c>
      <c r="K326" s="2" t="s">
        <v>1108</v>
      </c>
      <c r="L326" s="3">
        <v>48.92</v>
      </c>
      <c r="M326" s="3">
        <v>51.37</v>
      </c>
      <c r="N326" s="3">
        <v>108.49</v>
      </c>
      <c r="O326" s="2" t="s">
        <v>421</v>
      </c>
      <c r="P326" s="2" t="s">
        <v>422</v>
      </c>
      <c r="Q326" s="2" t="s">
        <v>131</v>
      </c>
      <c r="R326" s="2" t="s">
        <v>132</v>
      </c>
      <c r="S326" s="2" t="s">
        <v>3624</v>
      </c>
      <c r="T326" s="2" t="s">
        <v>132</v>
      </c>
      <c r="U326" s="2" t="s">
        <v>315</v>
      </c>
      <c r="V326" s="2" t="s">
        <v>815</v>
      </c>
      <c r="W326" s="2" t="s">
        <v>247</v>
      </c>
      <c r="X326" s="2" t="s">
        <v>132</v>
      </c>
      <c r="Y326" s="2" t="s">
        <v>926</v>
      </c>
      <c r="Z326" s="4"/>
      <c r="AA326" s="4">
        <f>=ROUNDDOWN({0},0)</f>
      </c>
      <c r="AB326" s="5">
        <v>2.5</v>
      </c>
      <c r="AC326" s="2" t="s">
        <v>132</v>
      </c>
      <c r="AD326" s="4"/>
      <c r="AE326" s="4"/>
      <c r="AF326" s="6">
        <v>63</v>
      </c>
      <c r="AG326" s="6"/>
      <c r="AH326" s="7">
        <v>0.6192</v>
      </c>
      <c r="AI326" s="4"/>
      <c r="AJ326" s="4">
        <f>=ROUNDDOWN({0},0)</f>
      </c>
      <c r="AK326" s="5"/>
      <c r="AL326" s="2" t="s">
        <v>132</v>
      </c>
      <c r="AM326" s="4"/>
      <c r="AN326" s="4"/>
      <c r="AO326" s="7"/>
      <c r="AP326" s="4">
        <v>35</v>
      </c>
      <c r="AQ326" s="8">
        <v>1664.09</v>
      </c>
      <c r="AR326" s="4">
        <v>200</v>
      </c>
      <c r="AS326" s="8">
        <v>9379.22</v>
      </c>
      <c r="AT326" s="7">
        <v>-0.825</v>
      </c>
      <c r="AU326" s="7">
        <v>-0.8226</v>
      </c>
      <c r="AV326" s="4">
        <v>35</v>
      </c>
      <c r="AW326" s="8">
        <v>1664.09</v>
      </c>
      <c r="AX326" s="4">
        <v>200</v>
      </c>
      <c r="AY326" s="8">
        <v>9379.22</v>
      </c>
      <c r="AZ326" s="7">
        <v>-0.825</v>
      </c>
      <c r="BA326" s="7">
        <v>-0.8226</v>
      </c>
      <c r="BB326" s="7">
        <v>1</v>
      </c>
      <c r="BC326" s="4">
        <v>53</v>
      </c>
      <c r="BD326" s="8">
        <v>2528.45</v>
      </c>
      <c r="BE326" s="4">
        <v>529</v>
      </c>
      <c r="BF326" s="8">
        <v>25958.21</v>
      </c>
      <c r="BG326" s="7">
        <v>-0.8998</v>
      </c>
      <c r="BH326" s="7">
        <v>-0.9026</v>
      </c>
      <c r="BI326" s="7">
        <v>0.6581</v>
      </c>
      <c r="BJ326" s="4">
        <v>35</v>
      </c>
      <c r="BK326" s="8">
        <v>1664.09</v>
      </c>
      <c r="BL326" s="2" t="s">
        <v>3625</v>
      </c>
      <c r="BM326" s="7">
        <v>1</v>
      </c>
      <c r="BN326" s="7">
        <v>1</v>
      </c>
      <c r="BO326" s="4">
        <v>6</v>
      </c>
      <c r="BP326" s="8">
        <v>303.9</v>
      </c>
      <c r="BQ326" s="4">
        <v>83</v>
      </c>
      <c r="BR326" s="8">
        <v>4203.95</v>
      </c>
      <c r="BS326" s="7">
        <v>-0.9277</v>
      </c>
      <c r="BT326" s="7">
        <v>-0.9277</v>
      </c>
      <c r="BU326" s="2" t="s">
        <v>140</v>
      </c>
      <c r="BV326" s="2" t="s">
        <v>166</v>
      </c>
      <c r="BW326" s="2" t="s">
        <v>132</v>
      </c>
      <c r="BX326" s="2" t="s">
        <v>928</v>
      </c>
      <c r="BY326" s="2" t="s">
        <v>142</v>
      </c>
      <c r="BZ326" s="2" t="s">
        <v>132</v>
      </c>
      <c r="CA326" s="4">
        <v>1</v>
      </c>
      <c r="CB326" s="8">
        <v>37.75</v>
      </c>
      <c r="CC326" s="4">
        <v>2</v>
      </c>
      <c r="CD326" s="8">
        <v>77.12</v>
      </c>
      <c r="CE326" s="7">
        <v>-0.5</v>
      </c>
      <c r="CF326" s="7">
        <v>-0.5105</v>
      </c>
      <c r="CG326" s="2" t="s">
        <v>140</v>
      </c>
      <c r="CH326" s="2" t="s">
        <v>166</v>
      </c>
      <c r="CI326" s="2" t="s">
        <v>3390</v>
      </c>
      <c r="CJ326" s="2" t="s">
        <v>3398</v>
      </c>
      <c r="CK326" s="2" t="s">
        <v>183</v>
      </c>
      <c r="CL326" s="2" t="s">
        <v>132</v>
      </c>
      <c r="CM326" s="4">
        <v>9</v>
      </c>
      <c r="CN326" s="8">
        <v>476.68</v>
      </c>
      <c r="CO326" s="4">
        <v>20</v>
      </c>
      <c r="CP326" s="8">
        <v>1003.48</v>
      </c>
      <c r="CQ326" s="7">
        <v>-0.55</v>
      </c>
      <c r="CR326" s="7">
        <v>-0.525</v>
      </c>
      <c r="CS326" s="2" t="s">
        <v>140</v>
      </c>
      <c r="CT326" s="2" t="s">
        <v>166</v>
      </c>
      <c r="CU326" s="2" t="s">
        <v>3391</v>
      </c>
      <c r="CV326" s="2" t="s">
        <v>3392</v>
      </c>
      <c r="CW326" s="2" t="s">
        <v>142</v>
      </c>
      <c r="CX326" s="2" t="s">
        <v>132</v>
      </c>
      <c r="CY326" s="4"/>
      <c r="CZ326" s="8"/>
      <c r="DA326" s="4"/>
      <c r="DB326" s="8"/>
      <c r="DC326" s="7"/>
      <c r="DD326" s="7"/>
      <c r="DE326" s="2" t="s">
        <v>140</v>
      </c>
      <c r="DF326" s="2" t="s">
        <v>166</v>
      </c>
      <c r="DG326" s="2" t="s">
        <v>933</v>
      </c>
      <c r="DH326" s="2" t="s">
        <v>1720</v>
      </c>
      <c r="DI326" s="2" t="s">
        <v>142</v>
      </c>
      <c r="DJ326" s="2" t="s">
        <v>132</v>
      </c>
      <c r="DK326" s="4">
        <v>3</v>
      </c>
      <c r="DL326" s="8">
        <v>159</v>
      </c>
      <c r="DM326" s="4">
        <v>16</v>
      </c>
      <c r="DN326" s="8">
        <v>848</v>
      </c>
      <c r="DO326" s="7">
        <v>-0.8125</v>
      </c>
      <c r="DP326" s="7">
        <v>-0.8125</v>
      </c>
      <c r="DQ326" s="2" t="s">
        <v>140</v>
      </c>
      <c r="DR326" s="2" t="s">
        <v>166</v>
      </c>
      <c r="DS326" s="2" t="s">
        <v>935</v>
      </c>
      <c r="DT326" s="2" t="s">
        <v>3520</v>
      </c>
      <c r="DU326" s="2" t="s">
        <v>142</v>
      </c>
      <c r="DV326" s="2" t="s">
        <v>132</v>
      </c>
      <c r="DW326" s="4">
        <v>7</v>
      </c>
      <c r="DX326" s="8">
        <v>197.75</v>
      </c>
      <c r="DY326" s="4">
        <v>15</v>
      </c>
      <c r="DZ326" s="8">
        <v>481.57</v>
      </c>
      <c r="EA326" s="7">
        <v>-0.5333</v>
      </c>
      <c r="EB326" s="7">
        <v>-0.5894</v>
      </c>
      <c r="EC326" s="2" t="s">
        <v>140</v>
      </c>
      <c r="ED326" s="2" t="s">
        <v>166</v>
      </c>
      <c r="EE326" s="2" t="s">
        <v>3394</v>
      </c>
      <c r="EF326" s="2" t="s">
        <v>3395</v>
      </c>
      <c r="EG326" s="2" t="s">
        <v>142</v>
      </c>
      <c r="EH326" s="2" t="s">
        <v>132</v>
      </c>
      <c r="EI326" s="4"/>
      <c r="EJ326" s="8"/>
      <c r="EK326" s="4"/>
      <c r="EL326" s="8"/>
      <c r="EM326" s="7"/>
      <c r="EN326" s="7"/>
      <c r="EO326" s="2" t="s">
        <v>140</v>
      </c>
      <c r="EP326" s="2" t="s">
        <v>166</v>
      </c>
      <c r="EQ326" s="2" t="s">
        <v>1983</v>
      </c>
      <c r="ER326" s="2" t="s">
        <v>2775</v>
      </c>
      <c r="ES326" s="2" t="s">
        <v>183</v>
      </c>
      <c r="ET326" s="2" t="s">
        <v>132</v>
      </c>
      <c r="EU326" s="4"/>
      <c r="EV326" s="8"/>
      <c r="EW326" s="4"/>
      <c r="EX326" s="8"/>
      <c r="EY326" s="7"/>
      <c r="EZ326" s="7"/>
      <c r="FA326" s="2" t="s">
        <v>140</v>
      </c>
      <c r="FB326" s="2" t="s">
        <v>166</v>
      </c>
      <c r="FC326" s="2" t="s">
        <v>1262</v>
      </c>
      <c r="FD326" s="2" t="s">
        <v>2962</v>
      </c>
      <c r="FE326" s="2" t="s">
        <v>142</v>
      </c>
      <c r="FF326" s="2" t="s">
        <v>132</v>
      </c>
      <c r="FG326" s="4">
        <v>1</v>
      </c>
      <c r="FH326" s="8">
        <v>51.37</v>
      </c>
      <c r="FI326" s="4">
        <v>2</v>
      </c>
      <c r="FJ326" s="8">
        <v>102.74</v>
      </c>
      <c r="FK326" s="7">
        <v>-0.5</v>
      </c>
      <c r="FL326" s="7">
        <v>-0.5</v>
      </c>
      <c r="FM326" s="2" t="s">
        <v>140</v>
      </c>
      <c r="FN326" s="2" t="s">
        <v>166</v>
      </c>
      <c r="FO326" s="2" t="s">
        <v>2552</v>
      </c>
      <c r="FP326" s="2" t="s">
        <v>567</v>
      </c>
      <c r="FQ326" s="2" t="s">
        <v>142</v>
      </c>
      <c r="FR326" s="2" t="s">
        <v>132</v>
      </c>
      <c r="FS326" s="4">
        <v>3</v>
      </c>
      <c r="FT326" s="8">
        <v>166.44</v>
      </c>
      <c r="FU326" s="4">
        <v>1</v>
      </c>
      <c r="FV326" s="8">
        <v>55.48</v>
      </c>
      <c r="FW326" s="7">
        <v>2</v>
      </c>
      <c r="FX326" s="7">
        <v>2</v>
      </c>
      <c r="FY326" s="2" t="s">
        <v>140</v>
      </c>
      <c r="FZ326" s="2" t="s">
        <v>166</v>
      </c>
      <c r="GA326" s="2" t="s">
        <v>827</v>
      </c>
      <c r="GB326" s="2" t="s">
        <v>828</v>
      </c>
      <c r="GC326" s="2" t="s">
        <v>142</v>
      </c>
      <c r="GD326" s="2" t="s">
        <v>132</v>
      </c>
      <c r="GE326" s="4"/>
      <c r="GF326" s="8"/>
      <c r="GG326" s="4">
        <v>4</v>
      </c>
      <c r="GH326" s="8">
        <v>193.4</v>
      </c>
      <c r="GI326" s="7">
        <v>-1</v>
      </c>
      <c r="GJ326" s="7">
        <v>-1</v>
      </c>
      <c r="GK326" s="2" t="s">
        <v>140</v>
      </c>
      <c r="GL326" s="2" t="s">
        <v>166</v>
      </c>
      <c r="GM326" s="2" t="s">
        <v>942</v>
      </c>
      <c r="GN326" s="2" t="s">
        <v>1177</v>
      </c>
      <c r="GO326" s="2" t="s">
        <v>183</v>
      </c>
      <c r="GP326" s="2" t="s">
        <v>132</v>
      </c>
      <c r="GQ326" s="4"/>
      <c r="GR326" s="8"/>
      <c r="GS326" s="4">
        <v>5</v>
      </c>
      <c r="GT326" s="8">
        <v>256.85</v>
      </c>
      <c r="GU326" s="7">
        <v>-1</v>
      </c>
      <c r="GV326" s="7">
        <v>-1</v>
      </c>
      <c r="GW326" s="2" t="s">
        <v>140</v>
      </c>
      <c r="GX326" s="2" t="s">
        <v>166</v>
      </c>
      <c r="GY326" s="2" t="s">
        <v>334</v>
      </c>
      <c r="GZ326" s="2" t="s">
        <v>283</v>
      </c>
      <c r="HA326" s="2" t="s">
        <v>142</v>
      </c>
      <c r="HB326" s="2" t="s">
        <v>132</v>
      </c>
      <c r="HC326" s="4">
        <v>1</v>
      </c>
      <c r="HD326" s="8">
        <v>53.93</v>
      </c>
      <c r="HE326" s="4">
        <v>2</v>
      </c>
      <c r="HF326" s="8">
        <v>107.86</v>
      </c>
      <c r="HG326" s="7">
        <v>-0.5</v>
      </c>
      <c r="HH326" s="7">
        <v>-0.5</v>
      </c>
      <c r="HI326" s="2" t="s">
        <v>140</v>
      </c>
      <c r="HJ326" s="2" t="s">
        <v>166</v>
      </c>
      <c r="HK326" s="2" t="s">
        <v>944</v>
      </c>
      <c r="HL326" s="2" t="s">
        <v>2466</v>
      </c>
      <c r="HM326" s="2" t="s">
        <v>142</v>
      </c>
      <c r="HN326" s="2" t="s">
        <v>132</v>
      </c>
      <c r="HO326" s="4"/>
      <c r="HP326" s="8"/>
      <c r="HQ326" s="4"/>
      <c r="HR326" s="8"/>
      <c r="HS326" s="7"/>
      <c r="HT326" s="7"/>
      <c r="HU326" s="2" t="s">
        <v>140</v>
      </c>
      <c r="HV326" s="2" t="s">
        <v>166</v>
      </c>
      <c r="HW326" s="2" t="s">
        <v>806</v>
      </c>
      <c r="HX326" s="2" t="s">
        <v>297</v>
      </c>
      <c r="HY326" s="2" t="s">
        <v>142</v>
      </c>
      <c r="HZ326" s="2" t="s">
        <v>132</v>
      </c>
      <c r="IA326" s="4"/>
      <c r="IB326" s="8"/>
      <c r="IC326" s="4">
        <v>5</v>
      </c>
      <c r="ID326" s="8">
        <v>256.85</v>
      </c>
      <c r="IE326" s="7">
        <v>-1</v>
      </c>
      <c r="IF326" s="7">
        <v>-1</v>
      </c>
      <c r="IG326" s="2" t="s">
        <v>140</v>
      </c>
      <c r="IH326" s="2" t="s">
        <v>166</v>
      </c>
      <c r="II326" s="2" t="s">
        <v>338</v>
      </c>
      <c r="IJ326" s="2" t="s">
        <v>1804</v>
      </c>
      <c r="IK326" s="2" t="s">
        <v>142</v>
      </c>
      <c r="IL326" s="2" t="s">
        <v>132</v>
      </c>
      <c r="IM326" s="4"/>
      <c r="IN326" s="8"/>
      <c r="IO326" s="4">
        <v>2</v>
      </c>
      <c r="IP326" s="8">
        <v>110.94</v>
      </c>
      <c r="IQ326" s="7">
        <v>-1</v>
      </c>
      <c r="IR326" s="7">
        <v>-1</v>
      </c>
      <c r="IS326" s="2" t="s">
        <v>140</v>
      </c>
      <c r="IT326" s="2" t="s">
        <v>166</v>
      </c>
      <c r="IU326" s="2" t="s">
        <v>949</v>
      </c>
      <c r="IV326" s="2" t="s">
        <v>1463</v>
      </c>
      <c r="IW326" s="2" t="s">
        <v>142</v>
      </c>
      <c r="IX326" s="2" t="s">
        <v>132</v>
      </c>
      <c r="IY326" s="4">
        <v>3</v>
      </c>
      <c r="IZ326" s="8">
        <v>161.79</v>
      </c>
      <c r="JA326" s="4">
        <v>11</v>
      </c>
      <c r="JB326" s="8">
        <v>593.23</v>
      </c>
      <c r="JC326" s="7">
        <v>-0.7273</v>
      </c>
      <c r="JD326" s="7">
        <v>-0.7273</v>
      </c>
      <c r="JE326" s="2" t="s">
        <v>140</v>
      </c>
      <c r="JF326" s="2" t="s">
        <v>166</v>
      </c>
      <c r="JG326" s="2" t="s">
        <v>1352</v>
      </c>
      <c r="JH326" s="2" t="s">
        <v>2799</v>
      </c>
      <c r="JI326" s="2" t="s">
        <v>142</v>
      </c>
      <c r="JJ326" s="2" t="s">
        <v>132</v>
      </c>
      <c r="JK326" s="4"/>
      <c r="JL326" s="8"/>
      <c r="JM326" s="4"/>
      <c r="JN326" s="8"/>
      <c r="JO326" s="7"/>
      <c r="JP326" s="7"/>
      <c r="JQ326" s="2" t="s">
        <v>140</v>
      </c>
      <c r="JR326" s="2" t="s">
        <v>166</v>
      </c>
      <c r="JS326" s="2" t="s">
        <v>341</v>
      </c>
      <c r="JT326" s="2" t="s">
        <v>132</v>
      </c>
      <c r="JU326" s="2" t="s">
        <v>142</v>
      </c>
      <c r="JV326" s="2" t="s">
        <v>132</v>
      </c>
      <c r="JW326" s="4"/>
      <c r="JX326" s="8"/>
      <c r="JY326" s="4">
        <v>1</v>
      </c>
      <c r="JZ326" s="8">
        <v>54.25</v>
      </c>
      <c r="KA326" s="7">
        <v>-1</v>
      </c>
      <c r="KB326" s="7">
        <v>-1</v>
      </c>
      <c r="KC326" s="2" t="s">
        <v>140</v>
      </c>
      <c r="KD326" s="2" t="s">
        <v>166</v>
      </c>
      <c r="KE326" s="2" t="s">
        <v>2340</v>
      </c>
      <c r="KF326" s="2" t="s">
        <v>3392</v>
      </c>
      <c r="KG326" s="2" t="s">
        <v>142</v>
      </c>
      <c r="KH326" s="2" t="s">
        <v>132</v>
      </c>
      <c r="KI326" s="4">
        <v>1</v>
      </c>
      <c r="KJ326" s="8">
        <v>55.48</v>
      </c>
      <c r="KK326" s="4"/>
      <c r="KL326" s="8"/>
      <c r="KM326" s="7"/>
      <c r="KN326" s="7"/>
      <c r="KO326" s="2" t="s">
        <v>140</v>
      </c>
      <c r="KP326" s="2" t="s">
        <v>166</v>
      </c>
      <c r="KQ326" s="2" t="s">
        <v>575</v>
      </c>
      <c r="KR326" s="2" t="s">
        <v>568</v>
      </c>
      <c r="KS326" s="2" t="s">
        <v>142</v>
      </c>
      <c r="KT326" s="2" t="s">
        <v>132</v>
      </c>
      <c r="KU326" s="4"/>
      <c r="KV326" s="8"/>
      <c r="KW326" s="4">
        <v>31</v>
      </c>
      <c r="KX326" s="8">
        <v>1033.5</v>
      </c>
      <c r="KY326" s="7">
        <v>-1</v>
      </c>
      <c r="KZ326" s="7">
        <v>-1</v>
      </c>
      <c r="LA326" s="2" t="s">
        <v>140</v>
      </c>
      <c r="LB326" s="2" t="s">
        <v>166</v>
      </c>
      <c r="LC326" s="2" t="s">
        <v>3399</v>
      </c>
      <c r="LD326" s="2" t="s">
        <v>1283</v>
      </c>
      <c r="LE326" s="2" t="s">
        <v>183</v>
      </c>
      <c r="LF326" s="2" t="s">
        <v>132</v>
      </c>
      <c r="LG326" s="4"/>
      <c r="LH326" s="8"/>
      <c r="LI326" s="4"/>
      <c r="LJ326" s="8"/>
      <c r="LK326" s="7"/>
      <c r="LL326" s="7"/>
      <c r="LM326" s="2" t="s">
        <v>140</v>
      </c>
      <c r="LN326" s="2" t="s">
        <v>166</v>
      </c>
      <c r="LO326" s="2" t="s">
        <v>1430</v>
      </c>
      <c r="LP326" s="2" t="s">
        <v>2840</v>
      </c>
      <c r="LQ326" s="2" t="s">
        <v>142</v>
      </c>
      <c r="LR326" s="2" t="s">
        <v>132</v>
      </c>
      <c r="LS326" s="4"/>
      <c r="LT326" s="8"/>
      <c r="LU326" s="4"/>
      <c r="LV326" s="8"/>
      <c r="LW326" s="7"/>
      <c r="LX326" s="7"/>
      <c r="LY326" s="2" t="s">
        <v>132</v>
      </c>
      <c r="LZ326" s="2" t="s">
        <v>132</v>
      </c>
      <c r="MA326" s="2" t="s">
        <v>132</v>
      </c>
      <c r="MB326" s="2" t="s">
        <v>132</v>
      </c>
      <c r="MC326" s="2" t="s">
        <v>132</v>
      </c>
      <c r="MD326" s="2" t="s">
        <v>132</v>
      </c>
      <c r="ME326" s="4"/>
      <c r="MF326" s="8"/>
      <c r="MG326" s="4"/>
      <c r="MH326" s="8"/>
      <c r="MI326" s="7"/>
      <c r="MJ326" s="7"/>
      <c r="MK326" s="2" t="s">
        <v>159</v>
      </c>
      <c r="ML326" s="2" t="s">
        <v>166</v>
      </c>
      <c r="MM326" s="2" t="s">
        <v>132</v>
      </c>
      <c r="MN326" s="2" t="s">
        <v>132</v>
      </c>
      <c r="MO326" s="2" t="s">
        <v>142</v>
      </c>
      <c r="MP326" s="2" t="s">
        <v>132</v>
      </c>
      <c r="MQ326" s="4"/>
      <c r="MR326" s="8"/>
      <c r="MS326" s="4"/>
      <c r="MT326" s="8"/>
      <c r="MU326" s="7"/>
      <c r="MV326" s="7"/>
      <c r="MW326" s="2" t="s">
        <v>132</v>
      </c>
      <c r="MX326" s="2" t="s">
        <v>132</v>
      </c>
      <c r="MY326" s="2" t="s">
        <v>132</v>
      </c>
      <c r="MZ326" s="2" t="s">
        <v>132</v>
      </c>
      <c r="NA326" s="2" t="s">
        <v>132</v>
      </c>
      <c r="NB326" s="2" t="s">
        <v>132</v>
      </c>
      <c r="NC326" s="4"/>
      <c r="ND326" s="8"/>
      <c r="NE326" s="4"/>
      <c r="NF326" s="8"/>
      <c r="NG326" s="7"/>
      <c r="NH326" s="7"/>
      <c r="NI326" s="2" t="s">
        <v>132</v>
      </c>
      <c r="NJ326" s="2" t="s">
        <v>132</v>
      </c>
      <c r="NK326" s="2" t="s">
        <v>132</v>
      </c>
      <c r="NL326" s="2" t="s">
        <v>132</v>
      </c>
      <c r="NM326" s="2" t="s">
        <v>132</v>
      </c>
      <c r="NN326" s="2" t="s">
        <v>132</v>
      </c>
      <c r="NO326" s="4"/>
      <c r="NP326" s="8"/>
      <c r="NQ326" s="4"/>
      <c r="NR326" s="8"/>
      <c r="NS326" s="7"/>
      <c r="NT326" s="7"/>
      <c r="NU326" s="2" t="s">
        <v>178</v>
      </c>
      <c r="NV326" s="2" t="s">
        <v>166</v>
      </c>
      <c r="NW326" s="2" t="s">
        <v>132</v>
      </c>
      <c r="NX326" s="2" t="s">
        <v>132</v>
      </c>
      <c r="NY326" s="2" t="s">
        <v>142</v>
      </c>
      <c r="NZ326" s="2" t="s">
        <v>132</v>
      </c>
      <c r="OA326" s="4"/>
      <c r="OB326" s="8"/>
      <c r="OC326" s="4"/>
      <c r="OD326" s="8"/>
      <c r="OE326" s="7"/>
      <c r="OF326" s="7"/>
      <c r="OG326" s="2" t="s">
        <v>132</v>
      </c>
      <c r="OH326" s="2" t="s">
        <v>132</v>
      </c>
      <c r="OI326" s="2" t="s">
        <v>132</v>
      </c>
      <c r="OJ326" s="2" t="s">
        <v>132</v>
      </c>
      <c r="OK326" s="2" t="s">
        <v>132</v>
      </c>
      <c r="OL326" s="2" t="s">
        <v>132</v>
      </c>
      <c r="OM326" s="4"/>
      <c r="ON326" s="8"/>
      <c r="OO326" s="4"/>
      <c r="OP326" s="8"/>
      <c r="OQ326" s="7"/>
      <c r="OR326" s="7"/>
      <c r="OS326" s="2" t="s">
        <v>132</v>
      </c>
      <c r="OT326" s="2" t="s">
        <v>132</v>
      </c>
      <c r="OU326" s="2" t="s">
        <v>132</v>
      </c>
      <c r="OV326" s="2" t="s">
        <v>132</v>
      </c>
      <c r="OW326" s="2" t="s">
        <v>132</v>
      </c>
      <c r="OX326" s="2" t="s">
        <v>132</v>
      </c>
      <c r="OY326" s="4"/>
      <c r="OZ326" s="8"/>
      <c r="PA326" s="4"/>
      <c r="PB326" s="8"/>
      <c r="PC326" s="7"/>
      <c r="PD326" s="7"/>
      <c r="PE326" s="2" t="s">
        <v>181</v>
      </c>
      <c r="PF326" s="2" t="s">
        <v>166</v>
      </c>
      <c r="PG326" s="2" t="s">
        <v>132</v>
      </c>
      <c r="PH326" s="2" t="s">
        <v>132</v>
      </c>
      <c r="PI326" s="2" t="s">
        <v>142</v>
      </c>
      <c r="PJ326" s="2" t="s">
        <v>132</v>
      </c>
      <c r="PK326" s="4"/>
      <c r="PL326" s="8"/>
      <c r="PM326" s="4"/>
      <c r="PN326" s="8"/>
      <c r="PO326" s="7"/>
      <c r="PP326" s="7"/>
      <c r="PQ326" s="2" t="s">
        <v>178</v>
      </c>
      <c r="PR326" s="2" t="s">
        <v>166</v>
      </c>
      <c r="PS326" s="2" t="s">
        <v>132</v>
      </c>
      <c r="PT326" s="2" t="s">
        <v>132</v>
      </c>
      <c r="PU326" s="2" t="s">
        <v>142</v>
      </c>
      <c r="PV326" s="2" t="s">
        <v>132</v>
      </c>
      <c r="PW326" s="4"/>
      <c r="PX326" s="8"/>
      <c r="PY326" s="4"/>
      <c r="PZ326" s="8"/>
      <c r="QA326" s="7"/>
      <c r="QB326" s="7"/>
      <c r="QC326" s="2" t="s">
        <v>132</v>
      </c>
      <c r="QD326" s="2" t="s">
        <v>132</v>
      </c>
      <c r="QE326" s="2" t="s">
        <v>132</v>
      </c>
      <c r="QF326" s="2" t="s">
        <v>132</v>
      </c>
      <c r="QG326" s="2" t="s">
        <v>132</v>
      </c>
      <c r="QH326" s="2" t="s">
        <v>132</v>
      </c>
      <c r="QI326" s="4"/>
      <c r="QJ326" s="8"/>
      <c r="QK326" s="4"/>
      <c r="QL326" s="8"/>
      <c r="QM326" s="7"/>
      <c r="QN326" s="7"/>
      <c r="QO326" s="2" t="s">
        <v>132</v>
      </c>
      <c r="QP326" s="2" t="s">
        <v>132</v>
      </c>
      <c r="QQ326" s="2" t="s">
        <v>132</v>
      </c>
      <c r="QR326" s="2" t="s">
        <v>132</v>
      </c>
      <c r="QS326" s="2" t="s">
        <v>132</v>
      </c>
      <c r="QT326" s="2" t="s">
        <v>132</v>
      </c>
      <c r="QU326" s="4"/>
      <c r="QV326" s="8"/>
      <c r="QW326" s="4"/>
      <c r="QX326" s="8"/>
      <c r="QY326" s="7"/>
      <c r="QZ326" s="7"/>
      <c r="RA326" s="2" t="s">
        <v>140</v>
      </c>
      <c r="RB326" s="2" t="s">
        <v>166</v>
      </c>
      <c r="RC326" s="2" t="s">
        <v>957</v>
      </c>
      <c r="RD326" s="2" t="s">
        <v>1732</v>
      </c>
      <c r="RE326" s="2" t="s">
        <v>142</v>
      </c>
      <c r="RF326" s="2" t="s">
        <v>132</v>
      </c>
      <c r="RG326" s="4"/>
      <c r="RH326" s="8"/>
      <c r="RI326" s="4"/>
      <c r="RJ326" s="8"/>
      <c r="RK326" s="7"/>
      <c r="RL326" s="7"/>
      <c r="RM326" s="2" t="s">
        <v>427</v>
      </c>
      <c r="RN326" s="2" t="s">
        <v>166</v>
      </c>
      <c r="RO326" s="2" t="s">
        <v>132</v>
      </c>
      <c r="RP326" s="2" t="s">
        <v>132</v>
      </c>
      <c r="RQ326" s="2" t="s">
        <v>142</v>
      </c>
      <c r="RR326" s="2" t="s">
        <v>132</v>
      </c>
    </row>
    <row r="327">
      <c r="A327" s="2" t="s">
        <v>3626</v>
      </c>
      <c r="B327" s="2" t="s">
        <v>121</v>
      </c>
      <c r="C327" s="2" t="s">
        <v>3589</v>
      </c>
      <c r="D327" s="2" t="s">
        <v>1104</v>
      </c>
      <c r="E327" s="2" t="s">
        <v>1105</v>
      </c>
      <c r="F327" s="2" t="s">
        <v>3622</v>
      </c>
      <c r="G327" s="2" t="s">
        <v>3622</v>
      </c>
      <c r="H327" s="2" t="s">
        <v>3622</v>
      </c>
      <c r="I327" s="2" t="s">
        <v>3623</v>
      </c>
      <c r="J327" s="2" t="s">
        <v>127</v>
      </c>
      <c r="K327" s="2" t="s">
        <v>1381</v>
      </c>
      <c r="L327" s="3">
        <v>48.92</v>
      </c>
      <c r="M327" s="3">
        <v>51.37</v>
      </c>
      <c r="N327" s="3">
        <v>108.99</v>
      </c>
      <c r="O327" s="2" t="s">
        <v>421</v>
      </c>
      <c r="P327" s="2" t="s">
        <v>422</v>
      </c>
      <c r="Q327" s="2" t="s">
        <v>131</v>
      </c>
      <c r="R327" s="2" t="s">
        <v>132</v>
      </c>
      <c r="S327" s="2" t="s">
        <v>3627</v>
      </c>
      <c r="T327" s="2" t="s">
        <v>132</v>
      </c>
      <c r="U327" s="2" t="s">
        <v>315</v>
      </c>
      <c r="V327" s="2" t="s">
        <v>815</v>
      </c>
      <c r="W327" s="2" t="s">
        <v>247</v>
      </c>
      <c r="X327" s="2" t="s">
        <v>441</v>
      </c>
      <c r="Y327" s="2" t="s">
        <v>911</v>
      </c>
      <c r="Z327" s="4"/>
      <c r="AA327" s="4">
        <f>=ROUNDDOWN({0},0)</f>
      </c>
      <c r="AB327" s="5">
        <v>2.6</v>
      </c>
      <c r="AC327" s="2" t="s">
        <v>132</v>
      </c>
      <c r="AD327" s="4"/>
      <c r="AE327" s="4"/>
      <c r="AF327" s="6">
        <v>63</v>
      </c>
      <c r="AG327" s="6"/>
      <c r="AH327" s="7">
        <v>0.2137</v>
      </c>
      <c r="AI327" s="4"/>
      <c r="AJ327" s="4">
        <f>=ROUNDDOWN({0},0)</f>
      </c>
      <c r="AK327" s="5"/>
      <c r="AL327" s="2" t="s">
        <v>132</v>
      </c>
      <c r="AM327" s="4"/>
      <c r="AN327" s="4"/>
      <c r="AO327" s="7"/>
      <c r="AP327" s="4">
        <v>11</v>
      </c>
      <c r="AQ327" s="8">
        <v>541.37</v>
      </c>
      <c r="AR327" s="4">
        <v>79</v>
      </c>
      <c r="AS327" s="8">
        <v>4101.69</v>
      </c>
      <c r="AT327" s="7">
        <v>-0.8608</v>
      </c>
      <c r="AU327" s="7">
        <v>-0.868</v>
      </c>
      <c r="AV327" s="4">
        <v>11</v>
      </c>
      <c r="AW327" s="8">
        <v>541.37</v>
      </c>
      <c r="AX327" s="4">
        <v>79</v>
      </c>
      <c r="AY327" s="8">
        <v>4101.69</v>
      </c>
      <c r="AZ327" s="7">
        <v>-0.8608</v>
      </c>
      <c r="BA327" s="7">
        <v>-0.868</v>
      </c>
      <c r="BB327" s="7">
        <v>1</v>
      </c>
      <c r="BC327" s="4" t="s">
        <v>132</v>
      </c>
      <c r="BD327" s="8" t="s">
        <v>132</v>
      </c>
      <c r="BE327" s="4" t="s">
        <v>132</v>
      </c>
      <c r="BF327" s="8" t="s">
        <v>132</v>
      </c>
      <c r="BG327" s="7" t="s">
        <v>132</v>
      </c>
      <c r="BH327" s="7" t="s">
        <v>132</v>
      </c>
      <c r="BI327" s="7">
        <v>0.2141</v>
      </c>
      <c r="BJ327" s="4">
        <v>11</v>
      </c>
      <c r="BK327" s="8">
        <v>541.37</v>
      </c>
      <c r="BL327" s="2" t="s">
        <v>3628</v>
      </c>
      <c r="BM327" s="7">
        <v>1</v>
      </c>
      <c r="BN327" s="7">
        <v>1</v>
      </c>
      <c r="BO327" s="4">
        <v>1</v>
      </c>
      <c r="BP327" s="8">
        <v>56.26</v>
      </c>
      <c r="BQ327" s="4">
        <v>6</v>
      </c>
      <c r="BR327" s="8">
        <v>337.56</v>
      </c>
      <c r="BS327" s="7">
        <v>-0.8333</v>
      </c>
      <c r="BT327" s="7">
        <v>-0.8333</v>
      </c>
      <c r="BU327" s="2" t="s">
        <v>140</v>
      </c>
      <c r="BV327" s="2" t="s">
        <v>166</v>
      </c>
      <c r="BW327" s="2" t="s">
        <v>132</v>
      </c>
      <c r="BX327" s="2" t="s">
        <v>2499</v>
      </c>
      <c r="BY327" s="2" t="s">
        <v>142</v>
      </c>
      <c r="BZ327" s="2" t="s">
        <v>132</v>
      </c>
      <c r="CA327" s="4"/>
      <c r="CB327" s="8"/>
      <c r="CC327" s="4"/>
      <c r="CD327" s="8"/>
      <c r="CE327" s="7"/>
      <c r="CF327" s="7"/>
      <c r="CG327" s="2" t="s">
        <v>140</v>
      </c>
      <c r="CH327" s="2" t="s">
        <v>166</v>
      </c>
      <c r="CI327" s="2" t="s">
        <v>778</v>
      </c>
      <c r="CJ327" s="2" t="s">
        <v>132</v>
      </c>
      <c r="CK327" s="2" t="s">
        <v>183</v>
      </c>
      <c r="CL327" s="2" t="s">
        <v>132</v>
      </c>
      <c r="CM327" s="4">
        <v>1</v>
      </c>
      <c r="CN327" s="8">
        <v>51.37</v>
      </c>
      <c r="CO327" s="4">
        <v>22</v>
      </c>
      <c r="CP327" s="8">
        <v>1139.36</v>
      </c>
      <c r="CQ327" s="7">
        <v>-0.9545</v>
      </c>
      <c r="CR327" s="7">
        <v>-0.9549</v>
      </c>
      <c r="CS327" s="2" t="s">
        <v>140</v>
      </c>
      <c r="CT327" s="2" t="s">
        <v>166</v>
      </c>
      <c r="CU327" s="2" t="s">
        <v>911</v>
      </c>
      <c r="CV327" s="2" t="s">
        <v>795</v>
      </c>
      <c r="CW327" s="2" t="s">
        <v>142</v>
      </c>
      <c r="CX327" s="2" t="s">
        <v>132</v>
      </c>
      <c r="CY327" s="4">
        <v>2</v>
      </c>
      <c r="CZ327" s="8">
        <v>107.86</v>
      </c>
      <c r="DA327" s="4">
        <v>13</v>
      </c>
      <c r="DB327" s="8">
        <v>701.09</v>
      </c>
      <c r="DC327" s="7">
        <v>-0.8462</v>
      </c>
      <c r="DD327" s="7">
        <v>-0.8462</v>
      </c>
      <c r="DE327" s="2" t="s">
        <v>140</v>
      </c>
      <c r="DF327" s="2" t="s">
        <v>166</v>
      </c>
      <c r="DG327" s="2" t="s">
        <v>199</v>
      </c>
      <c r="DH327" s="2" t="s">
        <v>3629</v>
      </c>
      <c r="DI327" s="2" t="s">
        <v>142</v>
      </c>
      <c r="DJ327" s="2" t="s">
        <v>132</v>
      </c>
      <c r="DK327" s="4">
        <v>1</v>
      </c>
      <c r="DL327" s="8">
        <v>53</v>
      </c>
      <c r="DM327" s="4">
        <v>10</v>
      </c>
      <c r="DN327" s="8">
        <v>530</v>
      </c>
      <c r="DO327" s="7">
        <v>-0.9</v>
      </c>
      <c r="DP327" s="7">
        <v>-0.9</v>
      </c>
      <c r="DQ327" s="2" t="s">
        <v>140</v>
      </c>
      <c r="DR327" s="2" t="s">
        <v>166</v>
      </c>
      <c r="DS327" s="2" t="s">
        <v>897</v>
      </c>
      <c r="DT327" s="2" t="s">
        <v>1805</v>
      </c>
      <c r="DU327" s="2" t="s">
        <v>142</v>
      </c>
      <c r="DV327" s="2" t="s">
        <v>132</v>
      </c>
      <c r="DW327" s="4">
        <v>2</v>
      </c>
      <c r="DX327" s="8">
        <v>57.16</v>
      </c>
      <c r="DY327" s="4">
        <v>4</v>
      </c>
      <c r="DZ327" s="8">
        <v>114.32</v>
      </c>
      <c r="EA327" s="7">
        <v>-0.5</v>
      </c>
      <c r="EB327" s="7">
        <v>-0.5</v>
      </c>
      <c r="EC327" s="2" t="s">
        <v>140</v>
      </c>
      <c r="ED327" s="2" t="s">
        <v>166</v>
      </c>
      <c r="EE327" s="2" t="s">
        <v>3630</v>
      </c>
      <c r="EF327" s="2" t="s">
        <v>792</v>
      </c>
      <c r="EG327" s="2" t="s">
        <v>142</v>
      </c>
      <c r="EH327" s="2" t="s">
        <v>132</v>
      </c>
      <c r="EI327" s="4"/>
      <c r="EJ327" s="8"/>
      <c r="EK327" s="4"/>
      <c r="EL327" s="8"/>
      <c r="EM327" s="7"/>
      <c r="EN327" s="7"/>
      <c r="EO327" s="2" t="s">
        <v>159</v>
      </c>
      <c r="EP327" s="2" t="s">
        <v>166</v>
      </c>
      <c r="EQ327" s="2" t="s">
        <v>228</v>
      </c>
      <c r="ER327" s="2" t="s">
        <v>132</v>
      </c>
      <c r="ES327" s="2" t="s">
        <v>142</v>
      </c>
      <c r="ET327" s="2" t="s">
        <v>132</v>
      </c>
      <c r="EU327" s="4">
        <v>4</v>
      </c>
      <c r="EV327" s="8">
        <v>215.72</v>
      </c>
      <c r="EW327" s="4">
        <v>5</v>
      </c>
      <c r="EX327" s="8">
        <v>269.65</v>
      </c>
      <c r="EY327" s="7">
        <v>-0.2</v>
      </c>
      <c r="EZ327" s="7">
        <v>-0.2</v>
      </c>
      <c r="FA327" s="2" t="s">
        <v>140</v>
      </c>
      <c r="FB327" s="2" t="s">
        <v>166</v>
      </c>
      <c r="FC327" s="2" t="s">
        <v>629</v>
      </c>
      <c r="FD327" s="2" t="s">
        <v>458</v>
      </c>
      <c r="FE327" s="2" t="s">
        <v>142</v>
      </c>
      <c r="FF327" s="2" t="s">
        <v>132</v>
      </c>
      <c r="FG327" s="4"/>
      <c r="FH327" s="8"/>
      <c r="FI327" s="4"/>
      <c r="FJ327" s="8"/>
      <c r="FK327" s="7"/>
      <c r="FL327" s="7"/>
      <c r="FM327" s="2" t="s">
        <v>178</v>
      </c>
      <c r="FN327" s="2" t="s">
        <v>166</v>
      </c>
      <c r="FO327" s="2" t="s">
        <v>132</v>
      </c>
      <c r="FP327" s="2" t="s">
        <v>132</v>
      </c>
      <c r="FQ327" s="2" t="s">
        <v>142</v>
      </c>
      <c r="FR327" s="2" t="s">
        <v>132</v>
      </c>
      <c r="FS327" s="4"/>
      <c r="FT327" s="8"/>
      <c r="FU327" s="4"/>
      <c r="FV327" s="8"/>
      <c r="FW327" s="7"/>
      <c r="FX327" s="7"/>
      <c r="FY327" s="2" t="s">
        <v>178</v>
      </c>
      <c r="FZ327" s="2" t="s">
        <v>166</v>
      </c>
      <c r="GA327" s="2" t="s">
        <v>132</v>
      </c>
      <c r="GB327" s="2" t="s">
        <v>132</v>
      </c>
      <c r="GC327" s="2" t="s">
        <v>142</v>
      </c>
      <c r="GD327" s="2" t="s">
        <v>132</v>
      </c>
      <c r="GE327" s="4"/>
      <c r="GF327" s="8"/>
      <c r="GG327" s="4">
        <v>2</v>
      </c>
      <c r="GH327" s="8">
        <v>107.86</v>
      </c>
      <c r="GI327" s="7">
        <v>-1</v>
      </c>
      <c r="GJ327" s="7">
        <v>-1</v>
      </c>
      <c r="GK327" s="2" t="s">
        <v>140</v>
      </c>
      <c r="GL327" s="2" t="s">
        <v>166</v>
      </c>
      <c r="GM327" s="2" t="s">
        <v>205</v>
      </c>
      <c r="GN327" s="2" t="s">
        <v>3631</v>
      </c>
      <c r="GO327" s="2" t="s">
        <v>142</v>
      </c>
      <c r="GP327" s="2" t="s">
        <v>132</v>
      </c>
      <c r="GQ327" s="4"/>
      <c r="GR327" s="8"/>
      <c r="GS327" s="4"/>
      <c r="GT327" s="8"/>
      <c r="GU327" s="7"/>
      <c r="GV327" s="7"/>
      <c r="GW327" s="2" t="s">
        <v>178</v>
      </c>
      <c r="GX327" s="2" t="s">
        <v>166</v>
      </c>
      <c r="GY327" s="2" t="s">
        <v>132</v>
      </c>
      <c r="GZ327" s="2" t="s">
        <v>132</v>
      </c>
      <c r="HA327" s="2" t="s">
        <v>142</v>
      </c>
      <c r="HB327" s="2" t="s">
        <v>132</v>
      </c>
      <c r="HC327" s="4"/>
      <c r="HD327" s="8"/>
      <c r="HE327" s="4"/>
      <c r="HF327" s="8"/>
      <c r="HG327" s="7"/>
      <c r="HH327" s="7"/>
      <c r="HI327" s="2" t="s">
        <v>181</v>
      </c>
      <c r="HJ327" s="2" t="s">
        <v>166</v>
      </c>
      <c r="HK327" s="2" t="s">
        <v>132</v>
      </c>
      <c r="HL327" s="2" t="s">
        <v>132</v>
      </c>
      <c r="HM327" s="2" t="s">
        <v>142</v>
      </c>
      <c r="HN327" s="2" t="s">
        <v>132</v>
      </c>
      <c r="HO327" s="4"/>
      <c r="HP327" s="8"/>
      <c r="HQ327" s="4"/>
      <c r="HR327" s="8"/>
      <c r="HS327" s="7"/>
      <c r="HT327" s="7"/>
      <c r="HU327" s="2" t="s">
        <v>178</v>
      </c>
      <c r="HV327" s="2" t="s">
        <v>166</v>
      </c>
      <c r="HW327" s="2" t="s">
        <v>132</v>
      </c>
      <c r="HX327" s="2" t="s">
        <v>132</v>
      </c>
      <c r="HY327" s="2" t="s">
        <v>142</v>
      </c>
      <c r="HZ327" s="2" t="s">
        <v>132</v>
      </c>
      <c r="IA327" s="4"/>
      <c r="IB327" s="8"/>
      <c r="IC327" s="4">
        <v>1</v>
      </c>
      <c r="ID327" s="8">
        <v>51.37</v>
      </c>
      <c r="IE327" s="7">
        <v>-1</v>
      </c>
      <c r="IF327" s="7">
        <v>-1</v>
      </c>
      <c r="IG327" s="2" t="s">
        <v>140</v>
      </c>
      <c r="IH327" s="2" t="s">
        <v>166</v>
      </c>
      <c r="II327" s="2" t="s">
        <v>615</v>
      </c>
      <c r="IJ327" s="2" t="s">
        <v>352</v>
      </c>
      <c r="IK327" s="2" t="s">
        <v>142</v>
      </c>
      <c r="IL327" s="2" t="s">
        <v>132</v>
      </c>
      <c r="IM327" s="4"/>
      <c r="IN327" s="8"/>
      <c r="IO327" s="4"/>
      <c r="IP327" s="8"/>
      <c r="IQ327" s="7"/>
      <c r="IR327" s="7"/>
      <c r="IS327" s="2" t="s">
        <v>178</v>
      </c>
      <c r="IT327" s="2" t="s">
        <v>166</v>
      </c>
      <c r="IU327" s="2" t="s">
        <v>132</v>
      </c>
      <c r="IV327" s="2" t="s">
        <v>132</v>
      </c>
      <c r="IW327" s="2" t="s">
        <v>142</v>
      </c>
      <c r="IX327" s="2" t="s">
        <v>132</v>
      </c>
      <c r="IY327" s="4"/>
      <c r="IZ327" s="8"/>
      <c r="JA327" s="4"/>
      <c r="JB327" s="8"/>
      <c r="JC327" s="7"/>
      <c r="JD327" s="7"/>
      <c r="JE327" s="2" t="s">
        <v>178</v>
      </c>
      <c r="JF327" s="2" t="s">
        <v>166</v>
      </c>
      <c r="JG327" s="2" t="s">
        <v>132</v>
      </c>
      <c r="JH327" s="2" t="s">
        <v>132</v>
      </c>
      <c r="JI327" s="2" t="s">
        <v>142</v>
      </c>
      <c r="JJ327" s="2" t="s">
        <v>132</v>
      </c>
      <c r="JK327" s="4"/>
      <c r="JL327" s="8"/>
      <c r="JM327" s="4"/>
      <c r="JN327" s="8"/>
      <c r="JO327" s="7"/>
      <c r="JP327" s="7"/>
      <c r="JQ327" s="2" t="s">
        <v>178</v>
      </c>
      <c r="JR327" s="2" t="s">
        <v>166</v>
      </c>
      <c r="JS327" s="2" t="s">
        <v>132</v>
      </c>
      <c r="JT327" s="2" t="s">
        <v>132</v>
      </c>
      <c r="JU327" s="2" t="s">
        <v>142</v>
      </c>
      <c r="JV327" s="2" t="s">
        <v>132</v>
      </c>
      <c r="JW327" s="4"/>
      <c r="JX327" s="8"/>
      <c r="JY327" s="4"/>
      <c r="JZ327" s="8"/>
      <c r="KA327" s="7"/>
      <c r="KB327" s="7"/>
      <c r="KC327" s="2" t="s">
        <v>140</v>
      </c>
      <c r="KD327" s="2" t="s">
        <v>166</v>
      </c>
      <c r="KE327" s="2" t="s">
        <v>416</v>
      </c>
      <c r="KF327" s="2" t="s">
        <v>132</v>
      </c>
      <c r="KG327" s="2" t="s">
        <v>142</v>
      </c>
      <c r="KH327" s="2" t="s">
        <v>132</v>
      </c>
      <c r="KI327" s="4"/>
      <c r="KJ327" s="8"/>
      <c r="KK327" s="4">
        <v>1</v>
      </c>
      <c r="KL327" s="8">
        <v>55.48</v>
      </c>
      <c r="KM327" s="7">
        <v>-1</v>
      </c>
      <c r="KN327" s="7">
        <v>-1</v>
      </c>
      <c r="KO327" s="2" t="s">
        <v>140</v>
      </c>
      <c r="KP327" s="2" t="s">
        <v>166</v>
      </c>
      <c r="KQ327" s="2" t="s">
        <v>575</v>
      </c>
      <c r="KR327" s="2" t="s">
        <v>1469</v>
      </c>
      <c r="KS327" s="2" t="s">
        <v>142</v>
      </c>
      <c r="KT327" s="2" t="s">
        <v>132</v>
      </c>
      <c r="KU327" s="4"/>
      <c r="KV327" s="8"/>
      <c r="KW327" s="4">
        <v>15</v>
      </c>
      <c r="KX327" s="8">
        <v>795</v>
      </c>
      <c r="KY327" s="7">
        <v>-1</v>
      </c>
      <c r="KZ327" s="7">
        <v>-1</v>
      </c>
      <c r="LA327" s="2" t="s">
        <v>140</v>
      </c>
      <c r="LB327" s="2" t="s">
        <v>166</v>
      </c>
      <c r="LC327" s="2" t="s">
        <v>884</v>
      </c>
      <c r="LD327" s="2" t="s">
        <v>458</v>
      </c>
      <c r="LE327" s="2" t="s">
        <v>142</v>
      </c>
      <c r="LF327" s="2" t="s">
        <v>132</v>
      </c>
      <c r="LG327" s="4"/>
      <c r="LH327" s="8"/>
      <c r="LI327" s="4"/>
      <c r="LJ327" s="8"/>
      <c r="LK327" s="7"/>
      <c r="LL327" s="7"/>
      <c r="LM327" s="2" t="s">
        <v>178</v>
      </c>
      <c r="LN327" s="2" t="s">
        <v>166</v>
      </c>
      <c r="LO327" s="2" t="s">
        <v>132</v>
      </c>
      <c r="LP327" s="2" t="s">
        <v>132</v>
      </c>
      <c r="LQ327" s="2" t="s">
        <v>142</v>
      </c>
      <c r="LR327" s="2" t="s">
        <v>132</v>
      </c>
      <c r="LS327" s="4"/>
      <c r="LT327" s="8"/>
      <c r="LU327" s="4"/>
      <c r="LV327" s="8"/>
      <c r="LW327" s="7"/>
      <c r="LX327" s="7"/>
      <c r="LY327" s="2" t="s">
        <v>178</v>
      </c>
      <c r="LZ327" s="2" t="s">
        <v>166</v>
      </c>
      <c r="MA327" s="2" t="s">
        <v>132</v>
      </c>
      <c r="MB327" s="2" t="s">
        <v>132</v>
      </c>
      <c r="MC327" s="2" t="s">
        <v>142</v>
      </c>
      <c r="MD327" s="2" t="s">
        <v>132</v>
      </c>
      <c r="ME327" s="4"/>
      <c r="MF327" s="8"/>
      <c r="MG327" s="4"/>
      <c r="MH327" s="8"/>
      <c r="MI327" s="7"/>
      <c r="MJ327" s="7"/>
      <c r="MK327" s="2" t="s">
        <v>159</v>
      </c>
      <c r="ML327" s="2" t="s">
        <v>166</v>
      </c>
      <c r="MM327" s="2" t="s">
        <v>132</v>
      </c>
      <c r="MN327" s="2" t="s">
        <v>132</v>
      </c>
      <c r="MO327" s="2" t="s">
        <v>142</v>
      </c>
      <c r="MP327" s="2" t="s">
        <v>132</v>
      </c>
      <c r="MQ327" s="4"/>
      <c r="MR327" s="8"/>
      <c r="MS327" s="4"/>
      <c r="MT327" s="8"/>
      <c r="MU327" s="7"/>
      <c r="MV327" s="7"/>
      <c r="MW327" s="2" t="s">
        <v>132</v>
      </c>
      <c r="MX327" s="2" t="s">
        <v>132</v>
      </c>
      <c r="MY327" s="2" t="s">
        <v>132</v>
      </c>
      <c r="MZ327" s="2" t="s">
        <v>132</v>
      </c>
      <c r="NA327" s="2" t="s">
        <v>132</v>
      </c>
      <c r="NB327" s="2" t="s">
        <v>132</v>
      </c>
      <c r="NC327" s="4"/>
      <c r="ND327" s="8"/>
      <c r="NE327" s="4"/>
      <c r="NF327" s="8"/>
      <c r="NG327" s="7"/>
      <c r="NH327" s="7"/>
      <c r="NI327" s="2" t="s">
        <v>132</v>
      </c>
      <c r="NJ327" s="2" t="s">
        <v>132</v>
      </c>
      <c r="NK327" s="2" t="s">
        <v>132</v>
      </c>
      <c r="NL327" s="2" t="s">
        <v>132</v>
      </c>
      <c r="NM327" s="2" t="s">
        <v>132</v>
      </c>
      <c r="NN327" s="2" t="s">
        <v>132</v>
      </c>
      <c r="NO327" s="4"/>
      <c r="NP327" s="8"/>
      <c r="NQ327" s="4"/>
      <c r="NR327" s="8"/>
      <c r="NS327" s="7"/>
      <c r="NT327" s="7"/>
      <c r="NU327" s="2" t="s">
        <v>178</v>
      </c>
      <c r="NV327" s="2" t="s">
        <v>166</v>
      </c>
      <c r="NW327" s="2" t="s">
        <v>132</v>
      </c>
      <c r="NX327" s="2" t="s">
        <v>132</v>
      </c>
      <c r="NY327" s="2" t="s">
        <v>142</v>
      </c>
      <c r="NZ327" s="2" t="s">
        <v>132</v>
      </c>
      <c r="OA327" s="4"/>
      <c r="OB327" s="8"/>
      <c r="OC327" s="4"/>
      <c r="OD327" s="8"/>
      <c r="OE327" s="7"/>
      <c r="OF327" s="7"/>
      <c r="OG327" s="2" t="s">
        <v>132</v>
      </c>
      <c r="OH327" s="2" t="s">
        <v>132</v>
      </c>
      <c r="OI327" s="2" t="s">
        <v>132</v>
      </c>
      <c r="OJ327" s="2" t="s">
        <v>132</v>
      </c>
      <c r="OK327" s="2" t="s">
        <v>132</v>
      </c>
      <c r="OL327" s="2" t="s">
        <v>132</v>
      </c>
      <c r="OM327" s="4"/>
      <c r="ON327" s="8"/>
      <c r="OO327" s="4"/>
      <c r="OP327" s="8"/>
      <c r="OQ327" s="7"/>
      <c r="OR327" s="7"/>
      <c r="OS327" s="2" t="s">
        <v>181</v>
      </c>
      <c r="OT327" s="2" t="s">
        <v>166</v>
      </c>
      <c r="OU327" s="2" t="s">
        <v>132</v>
      </c>
      <c r="OV327" s="2" t="s">
        <v>132</v>
      </c>
      <c r="OW327" s="2" t="s">
        <v>142</v>
      </c>
      <c r="OX327" s="2" t="s">
        <v>132</v>
      </c>
      <c r="OY327" s="4"/>
      <c r="OZ327" s="8"/>
      <c r="PA327" s="4"/>
      <c r="PB327" s="8"/>
      <c r="PC327" s="7"/>
      <c r="PD327" s="7"/>
      <c r="PE327" s="2" t="s">
        <v>181</v>
      </c>
      <c r="PF327" s="2" t="s">
        <v>166</v>
      </c>
      <c r="PG327" s="2" t="s">
        <v>132</v>
      </c>
      <c r="PH327" s="2" t="s">
        <v>132</v>
      </c>
      <c r="PI327" s="2" t="s">
        <v>142</v>
      </c>
      <c r="PJ327" s="2" t="s">
        <v>132</v>
      </c>
      <c r="PK327" s="4"/>
      <c r="PL327" s="8"/>
      <c r="PM327" s="4"/>
      <c r="PN327" s="8"/>
      <c r="PO327" s="7"/>
      <c r="PP327" s="7"/>
      <c r="PQ327" s="2" t="s">
        <v>178</v>
      </c>
      <c r="PR327" s="2" t="s">
        <v>166</v>
      </c>
      <c r="PS327" s="2" t="s">
        <v>132</v>
      </c>
      <c r="PT327" s="2" t="s">
        <v>132</v>
      </c>
      <c r="PU327" s="2" t="s">
        <v>142</v>
      </c>
      <c r="PV327" s="2" t="s">
        <v>132</v>
      </c>
      <c r="PW327" s="4"/>
      <c r="PX327" s="8"/>
      <c r="PY327" s="4"/>
      <c r="PZ327" s="8"/>
      <c r="QA327" s="7"/>
      <c r="QB327" s="7"/>
      <c r="QC327" s="2" t="s">
        <v>132</v>
      </c>
      <c r="QD327" s="2" t="s">
        <v>132</v>
      </c>
      <c r="QE327" s="2" t="s">
        <v>132</v>
      </c>
      <c r="QF327" s="2" t="s">
        <v>132</v>
      </c>
      <c r="QG327" s="2" t="s">
        <v>132</v>
      </c>
      <c r="QH327" s="2" t="s">
        <v>132</v>
      </c>
      <c r="QI327" s="4"/>
      <c r="QJ327" s="8"/>
      <c r="QK327" s="4"/>
      <c r="QL327" s="8"/>
      <c r="QM327" s="7"/>
      <c r="QN327" s="7"/>
      <c r="QO327" s="2" t="s">
        <v>132</v>
      </c>
      <c r="QP327" s="2" t="s">
        <v>132</v>
      </c>
      <c r="QQ327" s="2" t="s">
        <v>132</v>
      </c>
      <c r="QR327" s="2" t="s">
        <v>132</v>
      </c>
      <c r="QS327" s="2" t="s">
        <v>132</v>
      </c>
      <c r="QT327" s="2" t="s">
        <v>132</v>
      </c>
      <c r="QU327" s="4"/>
      <c r="QV327" s="8"/>
      <c r="QW327" s="4"/>
      <c r="QX327" s="8"/>
      <c r="QY327" s="7"/>
      <c r="QZ327" s="7"/>
      <c r="RA327" s="2" t="s">
        <v>178</v>
      </c>
      <c r="RB327" s="2" t="s">
        <v>166</v>
      </c>
      <c r="RC327" s="2" t="s">
        <v>132</v>
      </c>
      <c r="RD327" s="2" t="s">
        <v>132</v>
      </c>
      <c r="RE327" s="2" t="s">
        <v>142</v>
      </c>
      <c r="RF327" s="2" t="s">
        <v>132</v>
      </c>
      <c r="RG327" s="4"/>
      <c r="RH327" s="8"/>
      <c r="RI327" s="4"/>
      <c r="RJ327" s="8"/>
      <c r="RK327" s="7"/>
      <c r="RL327" s="7"/>
      <c r="RM327" s="2" t="s">
        <v>178</v>
      </c>
      <c r="RN327" s="2" t="s">
        <v>166</v>
      </c>
      <c r="RO327" s="2" t="s">
        <v>132</v>
      </c>
      <c r="RP327" s="2" t="s">
        <v>132</v>
      </c>
      <c r="RQ327" s="2" t="s">
        <v>142</v>
      </c>
      <c r="RR327" s="2" t="s">
        <v>132</v>
      </c>
    </row>
    <row r="328">
      <c r="A328" s="2" t="s">
        <v>3632</v>
      </c>
      <c r="B328" s="2" t="s">
        <v>121</v>
      </c>
      <c r="C328" s="2" t="s">
        <v>3589</v>
      </c>
      <c r="D328" s="2" t="s">
        <v>1104</v>
      </c>
      <c r="E328" s="2" t="s">
        <v>1105</v>
      </c>
      <c r="F328" s="2" t="s">
        <v>3622</v>
      </c>
      <c r="G328" s="2" t="s">
        <v>3622</v>
      </c>
      <c r="H328" s="2" t="s">
        <v>3622</v>
      </c>
      <c r="I328" s="2" t="s">
        <v>3623</v>
      </c>
      <c r="J328" s="2" t="s">
        <v>127</v>
      </c>
      <c r="K328" s="2" t="s">
        <v>909</v>
      </c>
      <c r="L328" s="3">
        <v>48.92</v>
      </c>
      <c r="M328" s="3">
        <v>51.37</v>
      </c>
      <c r="N328" s="3">
        <v>108.99</v>
      </c>
      <c r="O328" s="2" t="s">
        <v>421</v>
      </c>
      <c r="P328" s="2" t="s">
        <v>422</v>
      </c>
      <c r="Q328" s="2" t="s">
        <v>131</v>
      </c>
      <c r="R328" s="2" t="s">
        <v>132</v>
      </c>
      <c r="S328" s="2" t="s">
        <v>3633</v>
      </c>
      <c r="T328" s="2" t="s">
        <v>132</v>
      </c>
      <c r="U328" s="2" t="s">
        <v>315</v>
      </c>
      <c r="V328" s="2" t="s">
        <v>815</v>
      </c>
      <c r="W328" s="2" t="s">
        <v>247</v>
      </c>
      <c r="X328" s="2" t="s">
        <v>132</v>
      </c>
      <c r="Y328" s="2" t="s">
        <v>2175</v>
      </c>
      <c r="Z328" s="4"/>
      <c r="AA328" s="4">
        <f>=ROUNDDOWN({0},0)</f>
      </c>
      <c r="AB328" s="5">
        <v>0.4</v>
      </c>
      <c r="AC328" s="2" t="s">
        <v>132</v>
      </c>
      <c r="AD328" s="4"/>
      <c r="AE328" s="4"/>
      <c r="AF328" s="6">
        <v>63</v>
      </c>
      <c r="AG328" s="6"/>
      <c r="AH328" s="7">
        <v>0.5589</v>
      </c>
      <c r="AI328" s="4"/>
      <c r="AJ328" s="4">
        <f>=ROUNDDOWN({0},0)</f>
      </c>
      <c r="AK328" s="5"/>
      <c r="AL328" s="2" t="s">
        <v>132</v>
      </c>
      <c r="AM328" s="4"/>
      <c r="AN328" s="4"/>
      <c r="AO328" s="7"/>
      <c r="AP328" s="4">
        <v>7</v>
      </c>
      <c r="AQ328" s="8">
        <v>322.99</v>
      </c>
      <c r="AR328" s="4">
        <v>250</v>
      </c>
      <c r="AS328" s="8">
        <v>12477.3</v>
      </c>
      <c r="AT328" s="7">
        <v>-0.972</v>
      </c>
      <c r="AU328" s="7">
        <v>-0.9741</v>
      </c>
      <c r="AV328" s="4">
        <v>7</v>
      </c>
      <c r="AW328" s="8">
        <v>322.99</v>
      </c>
      <c r="AX328" s="4">
        <v>250</v>
      </c>
      <c r="AY328" s="8">
        <v>12477.3</v>
      </c>
      <c r="AZ328" s="7">
        <v>-0.972</v>
      </c>
      <c r="BA328" s="7">
        <v>-0.9741</v>
      </c>
      <c r="BB328" s="7">
        <v>1</v>
      </c>
      <c r="BC328" s="4" t="s">
        <v>132</v>
      </c>
      <c r="BD328" s="8" t="s">
        <v>132</v>
      </c>
      <c r="BE328" s="4" t="s">
        <v>132</v>
      </c>
      <c r="BF328" s="8" t="s">
        <v>132</v>
      </c>
      <c r="BG328" s="7" t="s">
        <v>132</v>
      </c>
      <c r="BH328" s="7" t="s">
        <v>132</v>
      </c>
      <c r="BI328" s="7">
        <v>0.1277</v>
      </c>
      <c r="BJ328" s="4">
        <v>7</v>
      </c>
      <c r="BK328" s="8">
        <v>322.99</v>
      </c>
      <c r="BL328" s="2" t="s">
        <v>3634</v>
      </c>
      <c r="BM328" s="7">
        <v>1</v>
      </c>
      <c r="BN328" s="7">
        <v>1</v>
      </c>
      <c r="BO328" s="4"/>
      <c r="BP328" s="8"/>
      <c r="BQ328" s="4">
        <v>6</v>
      </c>
      <c r="BR328" s="8">
        <v>298.98</v>
      </c>
      <c r="BS328" s="7">
        <v>-1</v>
      </c>
      <c r="BT328" s="7">
        <v>-1</v>
      </c>
      <c r="BU328" s="2" t="s">
        <v>140</v>
      </c>
      <c r="BV328" s="2" t="s">
        <v>166</v>
      </c>
      <c r="BW328" s="2" t="s">
        <v>132</v>
      </c>
      <c r="BX328" s="2" t="s">
        <v>1350</v>
      </c>
      <c r="BY328" s="2" t="s">
        <v>142</v>
      </c>
      <c r="BZ328" s="2" t="s">
        <v>132</v>
      </c>
      <c r="CA328" s="4"/>
      <c r="CB328" s="8"/>
      <c r="CC328" s="4"/>
      <c r="CD328" s="8"/>
      <c r="CE328" s="7"/>
      <c r="CF328" s="7"/>
      <c r="CG328" s="2" t="s">
        <v>140</v>
      </c>
      <c r="CH328" s="2" t="s">
        <v>166</v>
      </c>
      <c r="CI328" s="2" t="s">
        <v>3635</v>
      </c>
      <c r="CJ328" s="2" t="s">
        <v>1289</v>
      </c>
      <c r="CK328" s="2" t="s">
        <v>183</v>
      </c>
      <c r="CL328" s="2" t="s">
        <v>132</v>
      </c>
      <c r="CM328" s="4"/>
      <c r="CN328" s="8"/>
      <c r="CO328" s="4">
        <v>42</v>
      </c>
      <c r="CP328" s="8">
        <v>2256.06</v>
      </c>
      <c r="CQ328" s="7">
        <v>-1</v>
      </c>
      <c r="CR328" s="7">
        <v>-1</v>
      </c>
      <c r="CS328" s="2" t="s">
        <v>140</v>
      </c>
      <c r="CT328" s="2" t="s">
        <v>166</v>
      </c>
      <c r="CU328" s="2" t="s">
        <v>2178</v>
      </c>
      <c r="CV328" s="2" t="s">
        <v>2919</v>
      </c>
      <c r="CW328" s="2" t="s">
        <v>142</v>
      </c>
      <c r="CX328" s="2" t="s">
        <v>132</v>
      </c>
      <c r="CY328" s="4">
        <v>2</v>
      </c>
      <c r="CZ328" s="8">
        <v>91.04</v>
      </c>
      <c r="DA328" s="4">
        <v>70</v>
      </c>
      <c r="DB328" s="8">
        <v>3186.4</v>
      </c>
      <c r="DC328" s="7">
        <v>-0.9714</v>
      </c>
      <c r="DD328" s="7">
        <v>-0.9714</v>
      </c>
      <c r="DE328" s="2" t="s">
        <v>140</v>
      </c>
      <c r="DF328" s="2" t="s">
        <v>166</v>
      </c>
      <c r="DG328" s="2" t="s">
        <v>1160</v>
      </c>
      <c r="DH328" s="2" t="s">
        <v>988</v>
      </c>
      <c r="DI328" s="2" t="s">
        <v>142</v>
      </c>
      <c r="DJ328" s="2" t="s">
        <v>132</v>
      </c>
      <c r="DK328" s="4"/>
      <c r="DL328" s="8"/>
      <c r="DM328" s="4">
        <v>22</v>
      </c>
      <c r="DN328" s="8">
        <v>1166</v>
      </c>
      <c r="DO328" s="7">
        <v>-1</v>
      </c>
      <c r="DP328" s="7">
        <v>-1</v>
      </c>
      <c r="DQ328" s="2" t="s">
        <v>140</v>
      </c>
      <c r="DR328" s="2" t="s">
        <v>166</v>
      </c>
      <c r="DS328" s="2" t="s">
        <v>1123</v>
      </c>
      <c r="DT328" s="2" t="s">
        <v>1650</v>
      </c>
      <c r="DU328" s="2" t="s">
        <v>142</v>
      </c>
      <c r="DV328" s="2" t="s">
        <v>132</v>
      </c>
      <c r="DW328" s="4">
        <v>1</v>
      </c>
      <c r="DX328" s="8">
        <v>39.55</v>
      </c>
      <c r="DY328" s="4">
        <v>17</v>
      </c>
      <c r="DZ328" s="8">
        <v>742.79</v>
      </c>
      <c r="EA328" s="7">
        <v>-0.9412</v>
      </c>
      <c r="EB328" s="7">
        <v>-0.9468</v>
      </c>
      <c r="EC328" s="2" t="s">
        <v>140</v>
      </c>
      <c r="ED328" s="2" t="s">
        <v>166</v>
      </c>
      <c r="EE328" s="2" t="s">
        <v>947</v>
      </c>
      <c r="EF328" s="2" t="s">
        <v>1672</v>
      </c>
      <c r="EG328" s="2" t="s">
        <v>142</v>
      </c>
      <c r="EH328" s="2" t="s">
        <v>132</v>
      </c>
      <c r="EI328" s="4">
        <v>2</v>
      </c>
      <c r="EJ328" s="8">
        <v>118.2</v>
      </c>
      <c r="EK328" s="4">
        <v>40</v>
      </c>
      <c r="EL328" s="8">
        <v>2364</v>
      </c>
      <c r="EM328" s="7">
        <v>-0.95</v>
      </c>
      <c r="EN328" s="7">
        <v>-0.95</v>
      </c>
      <c r="EO328" s="2" t="s">
        <v>140</v>
      </c>
      <c r="EP328" s="2" t="s">
        <v>166</v>
      </c>
      <c r="EQ328" s="2" t="s">
        <v>1159</v>
      </c>
      <c r="ER328" s="2" t="s">
        <v>3636</v>
      </c>
      <c r="ES328" s="2" t="s">
        <v>183</v>
      </c>
      <c r="ET328" s="2" t="s">
        <v>132</v>
      </c>
      <c r="EU328" s="4"/>
      <c r="EV328" s="8"/>
      <c r="EW328" s="4"/>
      <c r="EX328" s="8"/>
      <c r="EY328" s="7"/>
      <c r="EZ328" s="7"/>
      <c r="FA328" s="2" t="s">
        <v>140</v>
      </c>
      <c r="FB328" s="2" t="s">
        <v>166</v>
      </c>
      <c r="FC328" s="2" t="s">
        <v>1731</v>
      </c>
      <c r="FD328" s="2" t="s">
        <v>1986</v>
      </c>
      <c r="FE328" s="2" t="s">
        <v>142</v>
      </c>
      <c r="FF328" s="2" t="s">
        <v>132</v>
      </c>
      <c r="FG328" s="4"/>
      <c r="FH328" s="8"/>
      <c r="FI328" s="4"/>
      <c r="FJ328" s="8"/>
      <c r="FK328" s="7"/>
      <c r="FL328" s="7"/>
      <c r="FM328" s="2" t="s">
        <v>140</v>
      </c>
      <c r="FN328" s="2" t="s">
        <v>166</v>
      </c>
      <c r="FO328" s="2" t="s">
        <v>292</v>
      </c>
      <c r="FP328" s="2" t="s">
        <v>132</v>
      </c>
      <c r="FQ328" s="2" t="s">
        <v>142</v>
      </c>
      <c r="FR328" s="2" t="s">
        <v>132</v>
      </c>
      <c r="FS328" s="4"/>
      <c r="FT328" s="8"/>
      <c r="FU328" s="4">
        <v>1</v>
      </c>
      <c r="FV328" s="8">
        <v>55.48</v>
      </c>
      <c r="FW328" s="7">
        <v>-1</v>
      </c>
      <c r="FX328" s="7">
        <v>-1</v>
      </c>
      <c r="FY328" s="2" t="s">
        <v>140</v>
      </c>
      <c r="FZ328" s="2" t="s">
        <v>166</v>
      </c>
      <c r="GA328" s="2" t="s">
        <v>827</v>
      </c>
      <c r="GB328" s="2" t="s">
        <v>1390</v>
      </c>
      <c r="GC328" s="2" t="s">
        <v>142</v>
      </c>
      <c r="GD328" s="2" t="s">
        <v>132</v>
      </c>
      <c r="GE328" s="4"/>
      <c r="GF328" s="8"/>
      <c r="GG328" s="4">
        <v>5</v>
      </c>
      <c r="GH328" s="8">
        <v>227.6</v>
      </c>
      <c r="GI328" s="7">
        <v>-1</v>
      </c>
      <c r="GJ328" s="7">
        <v>-1</v>
      </c>
      <c r="GK328" s="2" t="s">
        <v>140</v>
      </c>
      <c r="GL328" s="2" t="s">
        <v>166</v>
      </c>
      <c r="GM328" s="2" t="s">
        <v>1860</v>
      </c>
      <c r="GN328" s="2" t="s">
        <v>3637</v>
      </c>
      <c r="GO328" s="2" t="s">
        <v>183</v>
      </c>
      <c r="GP328" s="2" t="s">
        <v>132</v>
      </c>
      <c r="GQ328" s="4"/>
      <c r="GR328" s="8"/>
      <c r="GS328" s="4">
        <v>4</v>
      </c>
      <c r="GT328" s="8">
        <v>205.48</v>
      </c>
      <c r="GU328" s="7">
        <v>-1</v>
      </c>
      <c r="GV328" s="7">
        <v>-1</v>
      </c>
      <c r="GW328" s="2" t="s">
        <v>140</v>
      </c>
      <c r="GX328" s="2" t="s">
        <v>166</v>
      </c>
      <c r="GY328" s="2" t="s">
        <v>334</v>
      </c>
      <c r="GZ328" s="2" t="s">
        <v>335</v>
      </c>
      <c r="HA328" s="2" t="s">
        <v>142</v>
      </c>
      <c r="HB328" s="2" t="s">
        <v>132</v>
      </c>
      <c r="HC328" s="4"/>
      <c r="HD328" s="8"/>
      <c r="HE328" s="4">
        <v>4</v>
      </c>
      <c r="HF328" s="8">
        <v>215.72</v>
      </c>
      <c r="HG328" s="7">
        <v>-1</v>
      </c>
      <c r="HH328" s="7">
        <v>-1</v>
      </c>
      <c r="HI328" s="2" t="s">
        <v>140</v>
      </c>
      <c r="HJ328" s="2" t="s">
        <v>166</v>
      </c>
      <c r="HK328" s="2" t="s">
        <v>944</v>
      </c>
      <c r="HL328" s="2" t="s">
        <v>147</v>
      </c>
      <c r="HM328" s="2" t="s">
        <v>142</v>
      </c>
      <c r="HN328" s="2" t="s">
        <v>132</v>
      </c>
      <c r="HO328" s="4"/>
      <c r="HP328" s="8"/>
      <c r="HQ328" s="4">
        <v>1</v>
      </c>
      <c r="HR328" s="8">
        <v>50.08</v>
      </c>
      <c r="HS328" s="7">
        <v>-1</v>
      </c>
      <c r="HT328" s="7">
        <v>-1</v>
      </c>
      <c r="HU328" s="2" t="s">
        <v>140</v>
      </c>
      <c r="HV328" s="2" t="s">
        <v>166</v>
      </c>
      <c r="HW328" s="2" t="s">
        <v>806</v>
      </c>
      <c r="HX328" s="2" t="s">
        <v>2725</v>
      </c>
      <c r="HY328" s="2" t="s">
        <v>142</v>
      </c>
      <c r="HZ328" s="2" t="s">
        <v>132</v>
      </c>
      <c r="IA328" s="4"/>
      <c r="IB328" s="8"/>
      <c r="IC328" s="4">
        <v>2</v>
      </c>
      <c r="ID328" s="8">
        <v>102.74</v>
      </c>
      <c r="IE328" s="7">
        <v>-1</v>
      </c>
      <c r="IF328" s="7">
        <v>-1</v>
      </c>
      <c r="IG328" s="2" t="s">
        <v>140</v>
      </c>
      <c r="IH328" s="2" t="s">
        <v>166</v>
      </c>
      <c r="II328" s="2" t="s">
        <v>1907</v>
      </c>
      <c r="IJ328" s="2" t="s">
        <v>305</v>
      </c>
      <c r="IK328" s="2" t="s">
        <v>142</v>
      </c>
      <c r="IL328" s="2" t="s">
        <v>132</v>
      </c>
      <c r="IM328" s="4"/>
      <c r="IN328" s="8"/>
      <c r="IO328" s="4">
        <v>1</v>
      </c>
      <c r="IP328" s="8">
        <v>55.48</v>
      </c>
      <c r="IQ328" s="7">
        <v>-1</v>
      </c>
      <c r="IR328" s="7">
        <v>-1</v>
      </c>
      <c r="IS328" s="2" t="s">
        <v>140</v>
      </c>
      <c r="IT328" s="2" t="s">
        <v>166</v>
      </c>
      <c r="IU328" s="2" t="s">
        <v>949</v>
      </c>
      <c r="IV328" s="2" t="s">
        <v>1483</v>
      </c>
      <c r="IW328" s="2" t="s">
        <v>142</v>
      </c>
      <c r="IX328" s="2" t="s">
        <v>132</v>
      </c>
      <c r="IY328" s="4"/>
      <c r="IZ328" s="8"/>
      <c r="JA328" s="4"/>
      <c r="JB328" s="8"/>
      <c r="JC328" s="7"/>
      <c r="JD328" s="7"/>
      <c r="JE328" s="2" t="s">
        <v>178</v>
      </c>
      <c r="JF328" s="2" t="s">
        <v>166</v>
      </c>
      <c r="JG328" s="2" t="s">
        <v>132</v>
      </c>
      <c r="JH328" s="2" t="s">
        <v>132</v>
      </c>
      <c r="JI328" s="2" t="s">
        <v>142</v>
      </c>
      <c r="JJ328" s="2" t="s">
        <v>132</v>
      </c>
      <c r="JK328" s="4"/>
      <c r="JL328" s="8"/>
      <c r="JM328" s="4"/>
      <c r="JN328" s="8"/>
      <c r="JO328" s="7"/>
      <c r="JP328" s="7"/>
      <c r="JQ328" s="2" t="s">
        <v>140</v>
      </c>
      <c r="JR328" s="2" t="s">
        <v>166</v>
      </c>
      <c r="JS328" s="2" t="s">
        <v>341</v>
      </c>
      <c r="JT328" s="2" t="s">
        <v>132</v>
      </c>
      <c r="JU328" s="2" t="s">
        <v>142</v>
      </c>
      <c r="JV328" s="2" t="s">
        <v>132</v>
      </c>
      <c r="JW328" s="4"/>
      <c r="JX328" s="8"/>
      <c r="JY328" s="4"/>
      <c r="JZ328" s="8"/>
      <c r="KA328" s="7"/>
      <c r="KB328" s="7"/>
      <c r="KC328" s="2" t="s">
        <v>140</v>
      </c>
      <c r="KD328" s="2" t="s">
        <v>166</v>
      </c>
      <c r="KE328" s="2" t="s">
        <v>2178</v>
      </c>
      <c r="KF328" s="2" t="s">
        <v>3532</v>
      </c>
      <c r="KG328" s="2" t="s">
        <v>142</v>
      </c>
      <c r="KH328" s="2" t="s">
        <v>132</v>
      </c>
      <c r="KI328" s="4"/>
      <c r="KJ328" s="8"/>
      <c r="KK328" s="4">
        <v>1</v>
      </c>
      <c r="KL328" s="8">
        <v>55.48</v>
      </c>
      <c r="KM328" s="7">
        <v>-1</v>
      </c>
      <c r="KN328" s="7">
        <v>-1</v>
      </c>
      <c r="KO328" s="2" t="s">
        <v>140</v>
      </c>
      <c r="KP328" s="2" t="s">
        <v>166</v>
      </c>
      <c r="KQ328" s="2" t="s">
        <v>575</v>
      </c>
      <c r="KR328" s="2" t="s">
        <v>257</v>
      </c>
      <c r="KS328" s="2" t="s">
        <v>142</v>
      </c>
      <c r="KT328" s="2" t="s">
        <v>132</v>
      </c>
      <c r="KU328" s="4">
        <v>2</v>
      </c>
      <c r="KV328" s="8">
        <v>74.2</v>
      </c>
      <c r="KW328" s="4">
        <v>31</v>
      </c>
      <c r="KX328" s="8">
        <v>1340.9</v>
      </c>
      <c r="KY328" s="7">
        <v>-0.9355</v>
      </c>
      <c r="KZ328" s="7">
        <v>-0.9447</v>
      </c>
      <c r="LA328" s="2" t="s">
        <v>140</v>
      </c>
      <c r="LB328" s="2" t="s">
        <v>166</v>
      </c>
      <c r="LC328" s="2" t="s">
        <v>2186</v>
      </c>
      <c r="LD328" s="2" t="s">
        <v>1164</v>
      </c>
      <c r="LE328" s="2" t="s">
        <v>183</v>
      </c>
      <c r="LF328" s="2" t="s">
        <v>132</v>
      </c>
      <c r="LG328" s="4"/>
      <c r="LH328" s="8"/>
      <c r="LI328" s="4">
        <v>3</v>
      </c>
      <c r="LJ328" s="8">
        <v>154.11</v>
      </c>
      <c r="LK328" s="7">
        <v>-1</v>
      </c>
      <c r="LL328" s="7">
        <v>-1</v>
      </c>
      <c r="LM328" s="2" t="s">
        <v>140</v>
      </c>
      <c r="LN328" s="2" t="s">
        <v>166</v>
      </c>
      <c r="LO328" s="2" t="s">
        <v>1430</v>
      </c>
      <c r="LP328" s="2" t="s">
        <v>945</v>
      </c>
      <c r="LQ328" s="2" t="s">
        <v>142</v>
      </c>
      <c r="LR328" s="2" t="s">
        <v>132</v>
      </c>
      <c r="LS328" s="4"/>
      <c r="LT328" s="8"/>
      <c r="LU328" s="4"/>
      <c r="LV328" s="8"/>
      <c r="LW328" s="7"/>
      <c r="LX328" s="7"/>
      <c r="LY328" s="2" t="s">
        <v>132</v>
      </c>
      <c r="LZ328" s="2" t="s">
        <v>132</v>
      </c>
      <c r="MA328" s="2" t="s">
        <v>132</v>
      </c>
      <c r="MB328" s="2" t="s">
        <v>132</v>
      </c>
      <c r="MC328" s="2" t="s">
        <v>132</v>
      </c>
      <c r="MD328" s="2" t="s">
        <v>132</v>
      </c>
      <c r="ME328" s="4"/>
      <c r="MF328" s="8"/>
      <c r="MG328" s="4"/>
      <c r="MH328" s="8"/>
      <c r="MI328" s="7"/>
      <c r="MJ328" s="7"/>
      <c r="MK328" s="2" t="s">
        <v>159</v>
      </c>
      <c r="ML328" s="2" t="s">
        <v>166</v>
      </c>
      <c r="MM328" s="2" t="s">
        <v>132</v>
      </c>
      <c r="MN328" s="2" t="s">
        <v>132</v>
      </c>
      <c r="MO328" s="2" t="s">
        <v>142</v>
      </c>
      <c r="MP328" s="2" t="s">
        <v>132</v>
      </c>
      <c r="MQ328" s="4"/>
      <c r="MR328" s="8"/>
      <c r="MS328" s="4"/>
      <c r="MT328" s="8"/>
      <c r="MU328" s="7"/>
      <c r="MV328" s="7"/>
      <c r="MW328" s="2" t="s">
        <v>132</v>
      </c>
      <c r="MX328" s="2" t="s">
        <v>132</v>
      </c>
      <c r="MY328" s="2" t="s">
        <v>132</v>
      </c>
      <c r="MZ328" s="2" t="s">
        <v>132</v>
      </c>
      <c r="NA328" s="2" t="s">
        <v>132</v>
      </c>
      <c r="NB328" s="2" t="s">
        <v>132</v>
      </c>
      <c r="NC328" s="4"/>
      <c r="ND328" s="8"/>
      <c r="NE328" s="4"/>
      <c r="NF328" s="8"/>
      <c r="NG328" s="7"/>
      <c r="NH328" s="7"/>
      <c r="NI328" s="2" t="s">
        <v>132</v>
      </c>
      <c r="NJ328" s="2" t="s">
        <v>132</v>
      </c>
      <c r="NK328" s="2" t="s">
        <v>132</v>
      </c>
      <c r="NL328" s="2" t="s">
        <v>132</v>
      </c>
      <c r="NM328" s="2" t="s">
        <v>132</v>
      </c>
      <c r="NN328" s="2" t="s">
        <v>132</v>
      </c>
      <c r="NO328" s="4"/>
      <c r="NP328" s="8"/>
      <c r="NQ328" s="4"/>
      <c r="NR328" s="8"/>
      <c r="NS328" s="7"/>
      <c r="NT328" s="7"/>
      <c r="NU328" s="2" t="s">
        <v>178</v>
      </c>
      <c r="NV328" s="2" t="s">
        <v>166</v>
      </c>
      <c r="NW328" s="2" t="s">
        <v>132</v>
      </c>
      <c r="NX328" s="2" t="s">
        <v>132</v>
      </c>
      <c r="NY328" s="2" t="s">
        <v>142</v>
      </c>
      <c r="NZ328" s="2" t="s">
        <v>132</v>
      </c>
      <c r="OA328" s="4"/>
      <c r="OB328" s="8"/>
      <c r="OC328" s="4"/>
      <c r="OD328" s="8"/>
      <c r="OE328" s="7"/>
      <c r="OF328" s="7"/>
      <c r="OG328" s="2" t="s">
        <v>132</v>
      </c>
      <c r="OH328" s="2" t="s">
        <v>132</v>
      </c>
      <c r="OI328" s="2" t="s">
        <v>132</v>
      </c>
      <c r="OJ328" s="2" t="s">
        <v>132</v>
      </c>
      <c r="OK328" s="2" t="s">
        <v>132</v>
      </c>
      <c r="OL328" s="2" t="s">
        <v>132</v>
      </c>
      <c r="OM328" s="4"/>
      <c r="ON328" s="8"/>
      <c r="OO328" s="4"/>
      <c r="OP328" s="8"/>
      <c r="OQ328" s="7"/>
      <c r="OR328" s="7"/>
      <c r="OS328" s="2" t="s">
        <v>132</v>
      </c>
      <c r="OT328" s="2" t="s">
        <v>132</v>
      </c>
      <c r="OU328" s="2" t="s">
        <v>132</v>
      </c>
      <c r="OV328" s="2" t="s">
        <v>132</v>
      </c>
      <c r="OW328" s="2" t="s">
        <v>132</v>
      </c>
      <c r="OX328" s="2" t="s">
        <v>132</v>
      </c>
      <c r="OY328" s="4"/>
      <c r="OZ328" s="8"/>
      <c r="PA328" s="4"/>
      <c r="PB328" s="8"/>
      <c r="PC328" s="7"/>
      <c r="PD328" s="7"/>
      <c r="PE328" s="2" t="s">
        <v>181</v>
      </c>
      <c r="PF328" s="2" t="s">
        <v>166</v>
      </c>
      <c r="PG328" s="2" t="s">
        <v>132</v>
      </c>
      <c r="PH328" s="2" t="s">
        <v>132</v>
      </c>
      <c r="PI328" s="2" t="s">
        <v>142</v>
      </c>
      <c r="PJ328" s="2" t="s">
        <v>132</v>
      </c>
      <c r="PK328" s="4"/>
      <c r="PL328" s="8"/>
      <c r="PM328" s="4"/>
      <c r="PN328" s="8"/>
      <c r="PO328" s="7"/>
      <c r="PP328" s="7"/>
      <c r="PQ328" s="2" t="s">
        <v>178</v>
      </c>
      <c r="PR328" s="2" t="s">
        <v>166</v>
      </c>
      <c r="PS328" s="2" t="s">
        <v>132</v>
      </c>
      <c r="PT328" s="2" t="s">
        <v>132</v>
      </c>
      <c r="PU328" s="2" t="s">
        <v>142</v>
      </c>
      <c r="PV328" s="2" t="s">
        <v>132</v>
      </c>
      <c r="PW328" s="4"/>
      <c r="PX328" s="8"/>
      <c r="PY328" s="4"/>
      <c r="PZ328" s="8"/>
      <c r="QA328" s="7"/>
      <c r="QB328" s="7"/>
      <c r="QC328" s="2" t="s">
        <v>132</v>
      </c>
      <c r="QD328" s="2" t="s">
        <v>132</v>
      </c>
      <c r="QE328" s="2" t="s">
        <v>132</v>
      </c>
      <c r="QF328" s="2" t="s">
        <v>132</v>
      </c>
      <c r="QG328" s="2" t="s">
        <v>132</v>
      </c>
      <c r="QH328" s="2" t="s">
        <v>132</v>
      </c>
      <c r="QI328" s="4"/>
      <c r="QJ328" s="8"/>
      <c r="QK328" s="4"/>
      <c r="QL328" s="8"/>
      <c r="QM328" s="7"/>
      <c r="QN328" s="7"/>
      <c r="QO328" s="2" t="s">
        <v>132</v>
      </c>
      <c r="QP328" s="2" t="s">
        <v>132</v>
      </c>
      <c r="QQ328" s="2" t="s">
        <v>132</v>
      </c>
      <c r="QR328" s="2" t="s">
        <v>132</v>
      </c>
      <c r="QS328" s="2" t="s">
        <v>132</v>
      </c>
      <c r="QT328" s="2" t="s">
        <v>132</v>
      </c>
      <c r="QU328" s="4"/>
      <c r="QV328" s="8"/>
      <c r="QW328" s="4"/>
      <c r="QX328" s="8"/>
      <c r="QY328" s="7"/>
      <c r="QZ328" s="7"/>
      <c r="RA328" s="2" t="s">
        <v>140</v>
      </c>
      <c r="RB328" s="2" t="s">
        <v>166</v>
      </c>
      <c r="RC328" s="2" t="s">
        <v>957</v>
      </c>
      <c r="RD328" s="2" t="s">
        <v>1635</v>
      </c>
      <c r="RE328" s="2" t="s">
        <v>142</v>
      </c>
      <c r="RF328" s="2" t="s">
        <v>132</v>
      </c>
      <c r="RG328" s="4"/>
      <c r="RH328" s="8"/>
      <c r="RI328" s="4"/>
      <c r="RJ328" s="8"/>
      <c r="RK328" s="7"/>
      <c r="RL328" s="7"/>
      <c r="RM328" s="2" t="s">
        <v>427</v>
      </c>
      <c r="RN328" s="2" t="s">
        <v>166</v>
      </c>
      <c r="RO328" s="2" t="s">
        <v>132</v>
      </c>
      <c r="RP328" s="2" t="s">
        <v>132</v>
      </c>
      <c r="RQ328" s="2" t="s">
        <v>142</v>
      </c>
      <c r="RR328" s="2" t="s">
        <v>132</v>
      </c>
    </row>
    <row r="329">
      <c r="A329" s="2" t="s">
        <v>3638</v>
      </c>
      <c r="B329" s="2" t="s">
        <v>121</v>
      </c>
      <c r="C329" s="2" t="s">
        <v>3589</v>
      </c>
      <c r="D329" s="2" t="s">
        <v>1104</v>
      </c>
      <c r="E329" s="2" t="s">
        <v>1105</v>
      </c>
      <c r="F329" s="2" t="s">
        <v>3639</v>
      </c>
      <c r="G329" s="2" t="s">
        <v>3639</v>
      </c>
      <c r="H329" s="2" t="s">
        <v>3639</v>
      </c>
      <c r="I329" s="2" t="s">
        <v>3640</v>
      </c>
      <c r="J329" s="2" t="s">
        <v>127</v>
      </c>
      <c r="K329" s="2" t="s">
        <v>281</v>
      </c>
      <c r="L329" s="3">
        <v>38.57</v>
      </c>
      <c r="M329" s="3">
        <v>40.5</v>
      </c>
      <c r="N329" s="3">
        <v>89.99</v>
      </c>
      <c r="O329" s="2" t="s">
        <v>727</v>
      </c>
      <c r="P329" s="2" t="s">
        <v>422</v>
      </c>
      <c r="Q329" s="2" t="s">
        <v>131</v>
      </c>
      <c r="R329" s="2" t="s">
        <v>132</v>
      </c>
      <c r="S329" s="2" t="s">
        <v>3641</v>
      </c>
      <c r="T329" s="2" t="s">
        <v>132</v>
      </c>
      <c r="U329" s="2" t="s">
        <v>315</v>
      </c>
      <c r="V329" s="2" t="s">
        <v>815</v>
      </c>
      <c r="W329" s="2" t="s">
        <v>247</v>
      </c>
      <c r="X329" s="2" t="s">
        <v>441</v>
      </c>
      <c r="Y329" s="2" t="s">
        <v>1244</v>
      </c>
      <c r="Z329" s="4">
        <v>56</v>
      </c>
      <c r="AA329" s="4">
        <f>=ROUNDDOWN(186.666666666667,0)</f>
      </c>
      <c r="AB329" s="5">
        <v>0.3</v>
      </c>
      <c r="AC329" s="2" t="s">
        <v>132</v>
      </c>
      <c r="AD329" s="4"/>
      <c r="AE329" s="4"/>
      <c r="AF329" s="6">
        <v>63</v>
      </c>
      <c r="AG329" s="6"/>
      <c r="AH329" s="7">
        <v>1</v>
      </c>
      <c r="AI329" s="4"/>
      <c r="AJ329" s="4">
        <f>=ROUNDDOWN({0},0)</f>
      </c>
      <c r="AK329" s="5"/>
      <c r="AL329" s="2" t="s">
        <v>132</v>
      </c>
      <c r="AM329" s="4"/>
      <c r="AN329" s="4"/>
      <c r="AO329" s="7"/>
      <c r="AP329" s="4">
        <v>33</v>
      </c>
      <c r="AQ329" s="8">
        <v>1276.9</v>
      </c>
      <c r="AR329" s="4">
        <v>65</v>
      </c>
      <c r="AS329" s="8">
        <v>2626.12</v>
      </c>
      <c r="AT329" s="7">
        <v>-0.4923</v>
      </c>
      <c r="AU329" s="7">
        <v>-0.5138</v>
      </c>
      <c r="AV329" s="4">
        <v>33</v>
      </c>
      <c r="AW329" s="8">
        <v>1276.9</v>
      </c>
      <c r="AX329" s="4">
        <v>65</v>
      </c>
      <c r="AY329" s="8">
        <v>2626.12</v>
      </c>
      <c r="AZ329" s="7">
        <v>-0.4923</v>
      </c>
      <c r="BA329" s="7">
        <v>-0.5138</v>
      </c>
      <c r="BB329" s="7">
        <v>1</v>
      </c>
      <c r="BC329" s="4">
        <v>33</v>
      </c>
      <c r="BD329" s="8">
        <v>1276.9</v>
      </c>
      <c r="BE329" s="4">
        <v>65</v>
      </c>
      <c r="BF329" s="8">
        <v>2626.12</v>
      </c>
      <c r="BG329" s="7">
        <v>-0.4923</v>
      </c>
      <c r="BH329" s="7">
        <v>-0.5138</v>
      </c>
      <c r="BI329" s="7">
        <v>1</v>
      </c>
      <c r="BJ329" s="4">
        <v>33</v>
      </c>
      <c r="BK329" s="8">
        <v>1276.9</v>
      </c>
      <c r="BL329" s="2" t="s">
        <v>3642</v>
      </c>
      <c r="BM329" s="7">
        <v>1</v>
      </c>
      <c r="BN329" s="7">
        <v>1</v>
      </c>
      <c r="BO329" s="4"/>
      <c r="BP329" s="8"/>
      <c r="BQ329" s="4"/>
      <c r="BR329" s="8"/>
      <c r="BS329" s="7"/>
      <c r="BT329" s="7"/>
      <c r="BU329" s="2" t="s">
        <v>159</v>
      </c>
      <c r="BV329" s="2" t="s">
        <v>129</v>
      </c>
      <c r="BW329" s="2" t="s">
        <v>132</v>
      </c>
      <c r="BX329" s="2" t="s">
        <v>132</v>
      </c>
      <c r="BY329" s="2" t="s">
        <v>142</v>
      </c>
      <c r="BZ329" s="2" t="s">
        <v>132</v>
      </c>
      <c r="CA329" s="4">
        <v>3</v>
      </c>
      <c r="CB329" s="8">
        <v>89.28</v>
      </c>
      <c r="CC329" s="4">
        <v>4</v>
      </c>
      <c r="CD329" s="8">
        <v>144.56</v>
      </c>
      <c r="CE329" s="7">
        <v>-0.25</v>
      </c>
      <c r="CF329" s="7">
        <v>-0.3824</v>
      </c>
      <c r="CG329" s="2" t="s">
        <v>140</v>
      </c>
      <c r="CH329" s="2" t="s">
        <v>129</v>
      </c>
      <c r="CI329" s="2" t="s">
        <v>1384</v>
      </c>
      <c r="CJ329" s="2" t="s">
        <v>210</v>
      </c>
      <c r="CK329" s="2" t="s">
        <v>183</v>
      </c>
      <c r="CL329" s="2" t="s">
        <v>132</v>
      </c>
      <c r="CM329" s="4">
        <v>14</v>
      </c>
      <c r="CN329" s="8">
        <v>587.67</v>
      </c>
      <c r="CO329" s="4">
        <v>45</v>
      </c>
      <c r="CP329" s="8">
        <v>1841.95</v>
      </c>
      <c r="CQ329" s="7">
        <v>-0.6889</v>
      </c>
      <c r="CR329" s="7">
        <v>-0.681</v>
      </c>
      <c r="CS329" s="2" t="s">
        <v>140</v>
      </c>
      <c r="CT329" s="2" t="s">
        <v>129</v>
      </c>
      <c r="CU329" s="2" t="s">
        <v>1244</v>
      </c>
      <c r="CV329" s="2" t="s">
        <v>2024</v>
      </c>
      <c r="CW329" s="2" t="s">
        <v>142</v>
      </c>
      <c r="CX329" s="2" t="s">
        <v>132</v>
      </c>
      <c r="CY329" s="4">
        <v>4</v>
      </c>
      <c r="CZ329" s="8">
        <v>170.08</v>
      </c>
      <c r="DA329" s="4"/>
      <c r="DB329" s="8"/>
      <c r="DC329" s="7"/>
      <c r="DD329" s="7"/>
      <c r="DE329" s="2" t="s">
        <v>140</v>
      </c>
      <c r="DF329" s="2" t="s">
        <v>129</v>
      </c>
      <c r="DG329" s="2" t="s">
        <v>255</v>
      </c>
      <c r="DH329" s="2" t="s">
        <v>3643</v>
      </c>
      <c r="DI329" s="2" t="s">
        <v>142</v>
      </c>
      <c r="DJ329" s="2" t="s">
        <v>132</v>
      </c>
      <c r="DK329" s="4">
        <v>7</v>
      </c>
      <c r="DL329" s="8">
        <v>297.01</v>
      </c>
      <c r="DM329" s="4">
        <v>3</v>
      </c>
      <c r="DN329" s="8">
        <v>127.29</v>
      </c>
      <c r="DO329" s="7">
        <v>1.3333</v>
      </c>
      <c r="DP329" s="7">
        <v>1.3333</v>
      </c>
      <c r="DQ329" s="2" t="s">
        <v>140</v>
      </c>
      <c r="DR329" s="2" t="s">
        <v>129</v>
      </c>
      <c r="DS329" s="2" t="s">
        <v>2434</v>
      </c>
      <c r="DT329" s="2" t="s">
        <v>879</v>
      </c>
      <c r="DU329" s="2" t="s">
        <v>142</v>
      </c>
      <c r="DV329" s="2" t="s">
        <v>132</v>
      </c>
      <c r="DW329" s="4">
        <v>4</v>
      </c>
      <c r="DX329" s="8">
        <v>89.12</v>
      </c>
      <c r="DY329" s="4">
        <v>2</v>
      </c>
      <c r="DZ329" s="8">
        <v>44.56</v>
      </c>
      <c r="EA329" s="7">
        <v>1</v>
      </c>
      <c r="EB329" s="7">
        <v>1</v>
      </c>
      <c r="EC329" s="2" t="s">
        <v>140</v>
      </c>
      <c r="ED329" s="2" t="s">
        <v>129</v>
      </c>
      <c r="EE329" s="2" t="s">
        <v>2485</v>
      </c>
      <c r="EF329" s="2" t="s">
        <v>2900</v>
      </c>
      <c r="EG329" s="2" t="s">
        <v>142</v>
      </c>
      <c r="EH329" s="2" t="s">
        <v>132</v>
      </c>
      <c r="EI329" s="4"/>
      <c r="EJ329" s="8"/>
      <c r="EK329" s="4"/>
      <c r="EL329" s="8"/>
      <c r="EM329" s="7"/>
      <c r="EN329" s="7"/>
      <c r="EO329" s="2" t="s">
        <v>178</v>
      </c>
      <c r="EP329" s="2" t="s">
        <v>129</v>
      </c>
      <c r="EQ329" s="2" t="s">
        <v>228</v>
      </c>
      <c r="ER329" s="2" t="s">
        <v>132</v>
      </c>
      <c r="ES329" s="2" t="s">
        <v>142</v>
      </c>
      <c r="ET329" s="2" t="s">
        <v>132</v>
      </c>
      <c r="EU329" s="4"/>
      <c r="EV329" s="8"/>
      <c r="EW329" s="4"/>
      <c r="EX329" s="8"/>
      <c r="EY329" s="7"/>
      <c r="EZ329" s="7"/>
      <c r="FA329" s="2" t="s">
        <v>159</v>
      </c>
      <c r="FB329" s="2" t="s">
        <v>129</v>
      </c>
      <c r="FC329" s="2" t="s">
        <v>132</v>
      </c>
      <c r="FD329" s="2" t="s">
        <v>132</v>
      </c>
      <c r="FE329" s="2" t="s">
        <v>142</v>
      </c>
      <c r="FF329" s="2" t="s">
        <v>132</v>
      </c>
      <c r="FG329" s="4"/>
      <c r="FH329" s="8"/>
      <c r="FI329" s="4"/>
      <c r="FJ329" s="8"/>
      <c r="FK329" s="7"/>
      <c r="FL329" s="7"/>
      <c r="FM329" s="2" t="s">
        <v>178</v>
      </c>
      <c r="FN329" s="2" t="s">
        <v>129</v>
      </c>
      <c r="FO329" s="2" t="s">
        <v>132</v>
      </c>
      <c r="FP329" s="2" t="s">
        <v>132</v>
      </c>
      <c r="FQ329" s="2" t="s">
        <v>142</v>
      </c>
      <c r="FR329" s="2" t="s">
        <v>132</v>
      </c>
      <c r="FS329" s="4"/>
      <c r="FT329" s="8"/>
      <c r="FU329" s="4"/>
      <c r="FV329" s="8"/>
      <c r="FW329" s="7"/>
      <c r="FX329" s="7"/>
      <c r="FY329" s="2" t="s">
        <v>178</v>
      </c>
      <c r="FZ329" s="2" t="s">
        <v>129</v>
      </c>
      <c r="GA329" s="2" t="s">
        <v>132</v>
      </c>
      <c r="GB329" s="2" t="s">
        <v>132</v>
      </c>
      <c r="GC329" s="2" t="s">
        <v>142</v>
      </c>
      <c r="GD329" s="2" t="s">
        <v>132</v>
      </c>
      <c r="GE329" s="4"/>
      <c r="GF329" s="8"/>
      <c r="GG329" s="4">
        <v>3</v>
      </c>
      <c r="GH329" s="8">
        <v>127.56</v>
      </c>
      <c r="GI329" s="7">
        <v>-1</v>
      </c>
      <c r="GJ329" s="7">
        <v>-1</v>
      </c>
      <c r="GK329" s="2" t="s">
        <v>140</v>
      </c>
      <c r="GL329" s="2" t="s">
        <v>129</v>
      </c>
      <c r="GM329" s="2" t="s">
        <v>205</v>
      </c>
      <c r="GN329" s="2" t="s">
        <v>645</v>
      </c>
      <c r="GO329" s="2" t="s">
        <v>142</v>
      </c>
      <c r="GP329" s="2" t="s">
        <v>132</v>
      </c>
      <c r="GQ329" s="4"/>
      <c r="GR329" s="8"/>
      <c r="GS329" s="4"/>
      <c r="GT329" s="8"/>
      <c r="GU329" s="7"/>
      <c r="GV329" s="7"/>
      <c r="GW329" s="2" t="s">
        <v>178</v>
      </c>
      <c r="GX329" s="2" t="s">
        <v>129</v>
      </c>
      <c r="GY329" s="2" t="s">
        <v>132</v>
      </c>
      <c r="GZ329" s="2" t="s">
        <v>132</v>
      </c>
      <c r="HA329" s="2" t="s">
        <v>142</v>
      </c>
      <c r="HB329" s="2" t="s">
        <v>132</v>
      </c>
      <c r="HC329" s="4"/>
      <c r="HD329" s="8"/>
      <c r="HE329" s="4"/>
      <c r="HF329" s="8"/>
      <c r="HG329" s="7"/>
      <c r="HH329" s="7"/>
      <c r="HI329" s="2" t="s">
        <v>181</v>
      </c>
      <c r="HJ329" s="2" t="s">
        <v>129</v>
      </c>
      <c r="HK329" s="2" t="s">
        <v>132</v>
      </c>
      <c r="HL329" s="2" t="s">
        <v>132</v>
      </c>
      <c r="HM329" s="2" t="s">
        <v>142</v>
      </c>
      <c r="HN329" s="2" t="s">
        <v>132</v>
      </c>
      <c r="HO329" s="4"/>
      <c r="HP329" s="8"/>
      <c r="HQ329" s="4"/>
      <c r="HR329" s="8"/>
      <c r="HS329" s="7"/>
      <c r="HT329" s="7"/>
      <c r="HU329" s="2" t="s">
        <v>178</v>
      </c>
      <c r="HV329" s="2" t="s">
        <v>129</v>
      </c>
      <c r="HW329" s="2" t="s">
        <v>132</v>
      </c>
      <c r="HX329" s="2" t="s">
        <v>132</v>
      </c>
      <c r="HY329" s="2" t="s">
        <v>142</v>
      </c>
      <c r="HZ329" s="2" t="s">
        <v>132</v>
      </c>
      <c r="IA329" s="4"/>
      <c r="IB329" s="8"/>
      <c r="IC329" s="4">
        <v>4</v>
      </c>
      <c r="ID329" s="8">
        <v>162</v>
      </c>
      <c r="IE329" s="7">
        <v>-1</v>
      </c>
      <c r="IF329" s="7">
        <v>-1</v>
      </c>
      <c r="IG329" s="2" t="s">
        <v>140</v>
      </c>
      <c r="IH329" s="2" t="s">
        <v>166</v>
      </c>
      <c r="II329" s="2" t="s">
        <v>780</v>
      </c>
      <c r="IJ329" s="2" t="s">
        <v>2012</v>
      </c>
      <c r="IK329" s="2" t="s">
        <v>142</v>
      </c>
      <c r="IL329" s="2" t="s">
        <v>132</v>
      </c>
      <c r="IM329" s="4"/>
      <c r="IN329" s="8"/>
      <c r="IO329" s="4"/>
      <c r="IP329" s="8"/>
      <c r="IQ329" s="7"/>
      <c r="IR329" s="7"/>
      <c r="IS329" s="2" t="s">
        <v>178</v>
      </c>
      <c r="IT329" s="2" t="s">
        <v>129</v>
      </c>
      <c r="IU329" s="2" t="s">
        <v>132</v>
      </c>
      <c r="IV329" s="2" t="s">
        <v>132</v>
      </c>
      <c r="IW329" s="2" t="s">
        <v>142</v>
      </c>
      <c r="IX329" s="2" t="s">
        <v>132</v>
      </c>
      <c r="IY329" s="4"/>
      <c r="IZ329" s="8"/>
      <c r="JA329" s="4"/>
      <c r="JB329" s="8"/>
      <c r="JC329" s="7"/>
      <c r="JD329" s="7"/>
      <c r="JE329" s="2" t="s">
        <v>178</v>
      </c>
      <c r="JF329" s="2" t="s">
        <v>129</v>
      </c>
      <c r="JG329" s="2" t="s">
        <v>132</v>
      </c>
      <c r="JH329" s="2" t="s">
        <v>132</v>
      </c>
      <c r="JI329" s="2" t="s">
        <v>142</v>
      </c>
      <c r="JJ329" s="2" t="s">
        <v>132</v>
      </c>
      <c r="JK329" s="4"/>
      <c r="JL329" s="8"/>
      <c r="JM329" s="4"/>
      <c r="JN329" s="8"/>
      <c r="JO329" s="7"/>
      <c r="JP329" s="7"/>
      <c r="JQ329" s="2" t="s">
        <v>140</v>
      </c>
      <c r="JR329" s="2" t="s">
        <v>129</v>
      </c>
      <c r="JS329" s="2" t="s">
        <v>1091</v>
      </c>
      <c r="JT329" s="2" t="s">
        <v>132</v>
      </c>
      <c r="JU329" s="2" t="s">
        <v>142</v>
      </c>
      <c r="JV329" s="2" t="s">
        <v>132</v>
      </c>
      <c r="JW329" s="4"/>
      <c r="JX329" s="8"/>
      <c r="JY329" s="4"/>
      <c r="JZ329" s="8"/>
      <c r="KA329" s="7"/>
      <c r="KB329" s="7"/>
      <c r="KC329" s="2" t="s">
        <v>140</v>
      </c>
      <c r="KD329" s="2" t="s">
        <v>129</v>
      </c>
      <c r="KE329" s="2" t="s">
        <v>1374</v>
      </c>
      <c r="KF329" s="2" t="s">
        <v>132</v>
      </c>
      <c r="KG329" s="2" t="s">
        <v>142</v>
      </c>
      <c r="KH329" s="2" t="s">
        <v>132</v>
      </c>
      <c r="KI329" s="4">
        <v>1</v>
      </c>
      <c r="KJ329" s="8">
        <v>43.74</v>
      </c>
      <c r="KK329" s="4"/>
      <c r="KL329" s="8"/>
      <c r="KM329" s="7"/>
      <c r="KN329" s="7"/>
      <c r="KO329" s="2" t="s">
        <v>140</v>
      </c>
      <c r="KP329" s="2" t="s">
        <v>166</v>
      </c>
      <c r="KQ329" s="2" t="s">
        <v>575</v>
      </c>
      <c r="KR329" s="2" t="s">
        <v>647</v>
      </c>
      <c r="KS329" s="2" t="s">
        <v>142</v>
      </c>
      <c r="KT329" s="2" t="s">
        <v>132</v>
      </c>
      <c r="KU329" s="4"/>
      <c r="KV329" s="8"/>
      <c r="KW329" s="4">
        <v>4</v>
      </c>
      <c r="KX329" s="8">
        <v>178.2</v>
      </c>
      <c r="KY329" s="7">
        <v>-1</v>
      </c>
      <c r="KZ329" s="7">
        <v>-1</v>
      </c>
      <c r="LA329" s="2" t="s">
        <v>140</v>
      </c>
      <c r="LB329" s="2" t="s">
        <v>177</v>
      </c>
      <c r="LC329" s="2" t="s">
        <v>351</v>
      </c>
      <c r="LD329" s="2" t="s">
        <v>1470</v>
      </c>
      <c r="LE329" s="2" t="s">
        <v>142</v>
      </c>
      <c r="LF329" s="2" t="s">
        <v>132</v>
      </c>
      <c r="LG329" s="4"/>
      <c r="LH329" s="8"/>
      <c r="LI329" s="4"/>
      <c r="LJ329" s="8"/>
      <c r="LK329" s="7"/>
      <c r="LL329" s="7"/>
      <c r="LM329" s="2" t="s">
        <v>178</v>
      </c>
      <c r="LN329" s="2" t="s">
        <v>129</v>
      </c>
      <c r="LO329" s="2" t="s">
        <v>132</v>
      </c>
      <c r="LP329" s="2" t="s">
        <v>132</v>
      </c>
      <c r="LQ329" s="2" t="s">
        <v>142</v>
      </c>
      <c r="LR329" s="2" t="s">
        <v>132</v>
      </c>
      <c r="LS329" s="4"/>
      <c r="LT329" s="8"/>
      <c r="LU329" s="4"/>
      <c r="LV329" s="8"/>
      <c r="LW329" s="7"/>
      <c r="LX329" s="7"/>
      <c r="LY329" s="2" t="s">
        <v>178</v>
      </c>
      <c r="LZ329" s="2" t="s">
        <v>166</v>
      </c>
      <c r="MA329" s="2" t="s">
        <v>132</v>
      </c>
      <c r="MB329" s="2" t="s">
        <v>132</v>
      </c>
      <c r="MC329" s="2" t="s">
        <v>142</v>
      </c>
      <c r="MD329" s="2" t="s">
        <v>132</v>
      </c>
      <c r="ME329" s="4"/>
      <c r="MF329" s="8"/>
      <c r="MG329" s="4"/>
      <c r="MH329" s="8"/>
      <c r="MI329" s="7"/>
      <c r="MJ329" s="7"/>
      <c r="MK329" s="2" t="s">
        <v>159</v>
      </c>
      <c r="ML329" s="2" t="s">
        <v>129</v>
      </c>
      <c r="MM329" s="2" t="s">
        <v>132</v>
      </c>
      <c r="MN329" s="2" t="s">
        <v>132</v>
      </c>
      <c r="MO329" s="2" t="s">
        <v>142</v>
      </c>
      <c r="MP329" s="2" t="s">
        <v>132</v>
      </c>
      <c r="MQ329" s="4"/>
      <c r="MR329" s="8"/>
      <c r="MS329" s="4"/>
      <c r="MT329" s="8"/>
      <c r="MU329" s="7"/>
      <c r="MV329" s="7"/>
      <c r="MW329" s="2" t="s">
        <v>140</v>
      </c>
      <c r="MX329" s="2" t="s">
        <v>129</v>
      </c>
      <c r="MY329" s="2" t="s">
        <v>955</v>
      </c>
      <c r="MZ329" s="2" t="s">
        <v>132</v>
      </c>
      <c r="NA329" s="2" t="s">
        <v>142</v>
      </c>
      <c r="NB329" s="2" t="s">
        <v>132</v>
      </c>
      <c r="NC329" s="4"/>
      <c r="ND329" s="8"/>
      <c r="NE329" s="4"/>
      <c r="NF329" s="8"/>
      <c r="NG329" s="7"/>
      <c r="NH329" s="7"/>
      <c r="NI329" s="2" t="s">
        <v>132</v>
      </c>
      <c r="NJ329" s="2" t="s">
        <v>132</v>
      </c>
      <c r="NK329" s="2" t="s">
        <v>132</v>
      </c>
      <c r="NL329" s="2" t="s">
        <v>132</v>
      </c>
      <c r="NM329" s="2" t="s">
        <v>132</v>
      </c>
      <c r="NN329" s="2" t="s">
        <v>132</v>
      </c>
      <c r="NO329" s="4"/>
      <c r="NP329" s="8"/>
      <c r="NQ329" s="4"/>
      <c r="NR329" s="8"/>
      <c r="NS329" s="7"/>
      <c r="NT329" s="7"/>
      <c r="NU329" s="2" t="s">
        <v>178</v>
      </c>
      <c r="NV329" s="2" t="s">
        <v>129</v>
      </c>
      <c r="NW329" s="2" t="s">
        <v>132</v>
      </c>
      <c r="NX329" s="2" t="s">
        <v>132</v>
      </c>
      <c r="NY329" s="2" t="s">
        <v>142</v>
      </c>
      <c r="NZ329" s="2" t="s">
        <v>132</v>
      </c>
      <c r="OA329" s="4"/>
      <c r="OB329" s="8"/>
      <c r="OC329" s="4"/>
      <c r="OD329" s="8"/>
      <c r="OE329" s="7"/>
      <c r="OF329" s="7"/>
      <c r="OG329" s="2" t="s">
        <v>132</v>
      </c>
      <c r="OH329" s="2" t="s">
        <v>132</v>
      </c>
      <c r="OI329" s="2" t="s">
        <v>132</v>
      </c>
      <c r="OJ329" s="2" t="s">
        <v>132</v>
      </c>
      <c r="OK329" s="2" t="s">
        <v>132</v>
      </c>
      <c r="OL329" s="2" t="s">
        <v>132</v>
      </c>
      <c r="OM329" s="4"/>
      <c r="ON329" s="8"/>
      <c r="OO329" s="4"/>
      <c r="OP329" s="8"/>
      <c r="OQ329" s="7"/>
      <c r="OR329" s="7"/>
      <c r="OS329" s="2" t="s">
        <v>181</v>
      </c>
      <c r="OT329" s="2" t="s">
        <v>129</v>
      </c>
      <c r="OU329" s="2" t="s">
        <v>132</v>
      </c>
      <c r="OV329" s="2" t="s">
        <v>132</v>
      </c>
      <c r="OW329" s="2" t="s">
        <v>142</v>
      </c>
      <c r="OX329" s="2" t="s">
        <v>132</v>
      </c>
      <c r="OY329" s="4"/>
      <c r="OZ329" s="8"/>
      <c r="PA329" s="4"/>
      <c r="PB329" s="8"/>
      <c r="PC329" s="7"/>
      <c r="PD329" s="7"/>
      <c r="PE329" s="2" t="s">
        <v>181</v>
      </c>
      <c r="PF329" s="2" t="s">
        <v>129</v>
      </c>
      <c r="PG329" s="2" t="s">
        <v>132</v>
      </c>
      <c r="PH329" s="2" t="s">
        <v>132</v>
      </c>
      <c r="PI329" s="2" t="s">
        <v>142</v>
      </c>
      <c r="PJ329" s="2" t="s">
        <v>132</v>
      </c>
      <c r="PK329" s="4"/>
      <c r="PL329" s="8"/>
      <c r="PM329" s="4"/>
      <c r="PN329" s="8"/>
      <c r="PO329" s="7"/>
      <c r="PP329" s="7"/>
      <c r="PQ329" s="2" t="s">
        <v>178</v>
      </c>
      <c r="PR329" s="2" t="s">
        <v>166</v>
      </c>
      <c r="PS329" s="2" t="s">
        <v>132</v>
      </c>
      <c r="PT329" s="2" t="s">
        <v>132</v>
      </c>
      <c r="PU329" s="2" t="s">
        <v>142</v>
      </c>
      <c r="PV329" s="2" t="s">
        <v>132</v>
      </c>
      <c r="PW329" s="4"/>
      <c r="PX329" s="8"/>
      <c r="PY329" s="4"/>
      <c r="PZ329" s="8"/>
      <c r="QA329" s="7"/>
      <c r="QB329" s="7"/>
      <c r="QC329" s="2" t="s">
        <v>132</v>
      </c>
      <c r="QD329" s="2" t="s">
        <v>132</v>
      </c>
      <c r="QE329" s="2" t="s">
        <v>132</v>
      </c>
      <c r="QF329" s="2" t="s">
        <v>132</v>
      </c>
      <c r="QG329" s="2" t="s">
        <v>132</v>
      </c>
      <c r="QH329" s="2" t="s">
        <v>132</v>
      </c>
      <c r="QI329" s="4"/>
      <c r="QJ329" s="8"/>
      <c r="QK329" s="4"/>
      <c r="QL329" s="8"/>
      <c r="QM329" s="7"/>
      <c r="QN329" s="7"/>
      <c r="QO329" s="2" t="s">
        <v>132</v>
      </c>
      <c r="QP329" s="2" t="s">
        <v>132</v>
      </c>
      <c r="QQ329" s="2" t="s">
        <v>132</v>
      </c>
      <c r="QR329" s="2" t="s">
        <v>132</v>
      </c>
      <c r="QS329" s="2" t="s">
        <v>132</v>
      </c>
      <c r="QT329" s="2" t="s">
        <v>132</v>
      </c>
      <c r="QU329" s="4"/>
      <c r="QV329" s="8"/>
      <c r="QW329" s="4"/>
      <c r="QX329" s="8"/>
      <c r="QY329" s="7"/>
      <c r="QZ329" s="7"/>
      <c r="RA329" s="2" t="s">
        <v>178</v>
      </c>
      <c r="RB329" s="2" t="s">
        <v>166</v>
      </c>
      <c r="RC329" s="2" t="s">
        <v>132</v>
      </c>
      <c r="RD329" s="2" t="s">
        <v>132</v>
      </c>
      <c r="RE329" s="2" t="s">
        <v>142</v>
      </c>
      <c r="RF329" s="2" t="s">
        <v>132</v>
      </c>
      <c r="RG329" s="4"/>
      <c r="RH329" s="8"/>
      <c r="RI329" s="4"/>
      <c r="RJ329" s="8"/>
      <c r="RK329" s="7"/>
      <c r="RL329" s="7"/>
      <c r="RM329" s="2" t="s">
        <v>178</v>
      </c>
      <c r="RN329" s="2" t="s">
        <v>129</v>
      </c>
      <c r="RO329" s="2" t="s">
        <v>132</v>
      </c>
      <c r="RP329" s="2" t="s">
        <v>132</v>
      </c>
      <c r="RQ329" s="2" t="s">
        <v>142</v>
      </c>
      <c r="RR329" s="2" t="s">
        <v>183</v>
      </c>
    </row>
    <row r="330">
      <c r="A330" s="2" t="s">
        <v>3644</v>
      </c>
      <c r="B330" s="2" t="s">
        <v>121</v>
      </c>
      <c r="C330" s="2" t="s">
        <v>3589</v>
      </c>
      <c r="D330" s="2" t="s">
        <v>2442</v>
      </c>
      <c r="E330" s="2" t="s">
        <v>837</v>
      </c>
      <c r="F330" s="2" t="s">
        <v>3645</v>
      </c>
      <c r="G330" s="2" t="s">
        <v>3645</v>
      </c>
      <c r="H330" s="2" t="s">
        <v>3645</v>
      </c>
      <c r="I330" s="2" t="s">
        <v>3646</v>
      </c>
      <c r="J330" s="2" t="s">
        <v>127</v>
      </c>
      <c r="K330" s="2" t="s">
        <v>506</v>
      </c>
      <c r="L330" s="3">
        <v>27.2</v>
      </c>
      <c r="M330" s="3">
        <v>28.56</v>
      </c>
      <c r="N330" s="3">
        <v>59.49</v>
      </c>
      <c r="O330" s="2" t="s">
        <v>129</v>
      </c>
      <c r="P330" s="2" t="s">
        <v>422</v>
      </c>
      <c r="Q330" s="2" t="s">
        <v>131</v>
      </c>
      <c r="R330" s="2" t="s">
        <v>132</v>
      </c>
      <c r="S330" s="2" t="s">
        <v>132</v>
      </c>
      <c r="T330" s="2" t="s">
        <v>132</v>
      </c>
      <c r="U330" s="2" t="s">
        <v>134</v>
      </c>
      <c r="V330" s="2" t="s">
        <v>1069</v>
      </c>
      <c r="W330" s="2" t="s">
        <v>441</v>
      </c>
      <c r="X330" s="2" t="s">
        <v>132</v>
      </c>
      <c r="Y330" s="2" t="s">
        <v>256</v>
      </c>
      <c r="Z330" s="4">
        <v>35</v>
      </c>
      <c r="AA330" s="4">
        <f>=ROUNDDOWN(11.6666666666667,0)</f>
      </c>
      <c r="AB330" s="5">
        <v>3</v>
      </c>
      <c r="AC330" s="2" t="s">
        <v>132</v>
      </c>
      <c r="AD330" s="4"/>
      <c r="AE330" s="4"/>
      <c r="AF330" s="6">
        <v>63</v>
      </c>
      <c r="AG330" s="6"/>
      <c r="AH330" s="7">
        <v>1</v>
      </c>
      <c r="AI330" s="4"/>
      <c r="AJ330" s="4">
        <f>=ROUNDDOWN({0},0)</f>
      </c>
      <c r="AK330" s="5"/>
      <c r="AL330" s="2" t="s">
        <v>132</v>
      </c>
      <c r="AM330" s="4"/>
      <c r="AN330" s="4"/>
      <c r="AO330" s="7"/>
      <c r="AP330" s="4">
        <v>6</v>
      </c>
      <c r="AQ330" s="8">
        <v>179.12</v>
      </c>
      <c r="AR330" s="4"/>
      <c r="AS330" s="8"/>
      <c r="AT330" s="7"/>
      <c r="AU330" s="7"/>
      <c r="AV330" s="4">
        <v>6</v>
      </c>
      <c r="AW330" s="8">
        <v>179.12</v>
      </c>
      <c r="AX330" s="4"/>
      <c r="AY330" s="8"/>
      <c r="AZ330" s="7"/>
      <c r="BA330" s="7"/>
      <c r="BB330" s="7">
        <v>1</v>
      </c>
      <c r="BC330" s="4">
        <v>6</v>
      </c>
      <c r="BD330" s="8">
        <v>179.12</v>
      </c>
      <c r="BE330" s="4"/>
      <c r="BF330" s="8"/>
      <c r="BG330" s="7"/>
      <c r="BH330" s="7"/>
      <c r="BI330" s="7">
        <v>1</v>
      </c>
      <c r="BJ330" s="4">
        <v>6</v>
      </c>
      <c r="BK330" s="8">
        <v>179.12</v>
      </c>
      <c r="BL330" s="2" t="s">
        <v>3647</v>
      </c>
      <c r="BM330" s="7">
        <v>1</v>
      </c>
      <c r="BN330" s="7">
        <v>1</v>
      </c>
      <c r="BO330" s="4">
        <v>1</v>
      </c>
      <c r="BP330" s="8">
        <v>31.28</v>
      </c>
      <c r="BQ330" s="4"/>
      <c r="BR330" s="8"/>
      <c r="BS330" s="7"/>
      <c r="BT330" s="7"/>
      <c r="BU330" s="2" t="s">
        <v>140</v>
      </c>
      <c r="BV330" s="2" t="s">
        <v>129</v>
      </c>
      <c r="BW330" s="2" t="s">
        <v>132</v>
      </c>
      <c r="BX330" s="2" t="s">
        <v>1088</v>
      </c>
      <c r="BY330" s="2" t="s">
        <v>142</v>
      </c>
      <c r="BZ330" s="2" t="s">
        <v>132</v>
      </c>
      <c r="CA330" s="4"/>
      <c r="CB330" s="8"/>
      <c r="CC330" s="4"/>
      <c r="CD330" s="8"/>
      <c r="CE330" s="7"/>
      <c r="CF330" s="7"/>
      <c r="CG330" s="2" t="s">
        <v>140</v>
      </c>
      <c r="CH330" s="2" t="s">
        <v>129</v>
      </c>
      <c r="CI330" s="2" t="s">
        <v>1594</v>
      </c>
      <c r="CJ330" s="2" t="s">
        <v>3180</v>
      </c>
      <c r="CK330" s="2" t="s">
        <v>142</v>
      </c>
      <c r="CL330" s="2" t="s">
        <v>132</v>
      </c>
      <c r="CM330" s="4">
        <v>5</v>
      </c>
      <c r="CN330" s="8">
        <v>147.84</v>
      </c>
      <c r="CO330" s="4"/>
      <c r="CP330" s="8"/>
      <c r="CQ330" s="7"/>
      <c r="CR330" s="7"/>
      <c r="CS330" s="2" t="s">
        <v>140</v>
      </c>
      <c r="CT330" s="2" t="s">
        <v>129</v>
      </c>
      <c r="CU330" s="2" t="s">
        <v>3407</v>
      </c>
      <c r="CV330" s="2" t="s">
        <v>1368</v>
      </c>
      <c r="CW330" s="2" t="s">
        <v>142</v>
      </c>
      <c r="CX330" s="2" t="s">
        <v>132</v>
      </c>
      <c r="CY330" s="4"/>
      <c r="CZ330" s="8"/>
      <c r="DA330" s="4"/>
      <c r="DB330" s="8"/>
      <c r="DC330" s="7"/>
      <c r="DD330" s="7"/>
      <c r="DE330" s="2" t="s">
        <v>140</v>
      </c>
      <c r="DF330" s="2" t="s">
        <v>129</v>
      </c>
      <c r="DG330" s="2" t="s">
        <v>1892</v>
      </c>
      <c r="DH330" s="2" t="s">
        <v>277</v>
      </c>
      <c r="DI330" s="2" t="s">
        <v>142</v>
      </c>
      <c r="DJ330" s="2" t="s">
        <v>132</v>
      </c>
      <c r="DK330" s="4"/>
      <c r="DL330" s="8"/>
      <c r="DM330" s="4"/>
      <c r="DN330" s="8"/>
      <c r="DO330" s="7"/>
      <c r="DP330" s="7"/>
      <c r="DQ330" s="2" t="s">
        <v>140</v>
      </c>
      <c r="DR330" s="2" t="s">
        <v>129</v>
      </c>
      <c r="DS330" s="2" t="s">
        <v>216</v>
      </c>
      <c r="DT330" s="2" t="s">
        <v>132</v>
      </c>
      <c r="DU330" s="2" t="s">
        <v>142</v>
      </c>
      <c r="DV330" s="2" t="s">
        <v>132</v>
      </c>
      <c r="DW330" s="4"/>
      <c r="DX330" s="8"/>
      <c r="DY330" s="4"/>
      <c r="DZ330" s="8"/>
      <c r="EA330" s="7"/>
      <c r="EB330" s="7"/>
      <c r="EC330" s="2" t="s">
        <v>140</v>
      </c>
      <c r="ED330" s="2" t="s">
        <v>129</v>
      </c>
      <c r="EE330" s="2" t="s">
        <v>3648</v>
      </c>
      <c r="EF330" s="2" t="s">
        <v>132</v>
      </c>
      <c r="EG330" s="2" t="s">
        <v>142</v>
      </c>
      <c r="EH330" s="2" t="s">
        <v>132</v>
      </c>
      <c r="EI330" s="4"/>
      <c r="EJ330" s="8"/>
      <c r="EK330" s="4"/>
      <c r="EL330" s="8"/>
      <c r="EM330" s="7"/>
      <c r="EN330" s="7"/>
      <c r="EO330" s="2" t="s">
        <v>140</v>
      </c>
      <c r="EP330" s="2" t="s">
        <v>129</v>
      </c>
      <c r="EQ330" s="2" t="s">
        <v>375</v>
      </c>
      <c r="ER330" s="2" t="s">
        <v>3649</v>
      </c>
      <c r="ES330" s="2" t="s">
        <v>142</v>
      </c>
      <c r="ET330" s="2" t="s">
        <v>132</v>
      </c>
      <c r="EU330" s="4"/>
      <c r="EV330" s="8"/>
      <c r="EW330" s="4"/>
      <c r="EX330" s="8"/>
      <c r="EY330" s="7"/>
      <c r="EZ330" s="7"/>
      <c r="FA330" s="2" t="s">
        <v>159</v>
      </c>
      <c r="FB330" s="2" t="s">
        <v>129</v>
      </c>
      <c r="FC330" s="2" t="s">
        <v>132</v>
      </c>
      <c r="FD330" s="2" t="s">
        <v>132</v>
      </c>
      <c r="FE330" s="2" t="s">
        <v>142</v>
      </c>
      <c r="FF330" s="2" t="s">
        <v>132</v>
      </c>
      <c r="FG330" s="4"/>
      <c r="FH330" s="8"/>
      <c r="FI330" s="4"/>
      <c r="FJ330" s="8"/>
      <c r="FK330" s="7"/>
      <c r="FL330" s="7"/>
      <c r="FM330" s="2" t="s">
        <v>182</v>
      </c>
      <c r="FN330" s="2" t="s">
        <v>129</v>
      </c>
      <c r="FO330" s="2" t="s">
        <v>132</v>
      </c>
      <c r="FP330" s="2" t="s">
        <v>132</v>
      </c>
      <c r="FQ330" s="2" t="s">
        <v>142</v>
      </c>
      <c r="FR330" s="2" t="s">
        <v>132</v>
      </c>
      <c r="FS330" s="4"/>
      <c r="FT330" s="8"/>
      <c r="FU330" s="4"/>
      <c r="FV330" s="8"/>
      <c r="FW330" s="7"/>
      <c r="FX330" s="7"/>
      <c r="FY330" s="2" t="s">
        <v>178</v>
      </c>
      <c r="FZ330" s="2" t="s">
        <v>129</v>
      </c>
      <c r="GA330" s="2" t="s">
        <v>132</v>
      </c>
      <c r="GB330" s="2" t="s">
        <v>132</v>
      </c>
      <c r="GC330" s="2" t="s">
        <v>142</v>
      </c>
      <c r="GD330" s="2" t="s">
        <v>132</v>
      </c>
      <c r="GE330" s="4"/>
      <c r="GF330" s="8"/>
      <c r="GG330" s="4"/>
      <c r="GH330" s="8"/>
      <c r="GI330" s="7"/>
      <c r="GJ330" s="7"/>
      <c r="GK330" s="2" t="s">
        <v>140</v>
      </c>
      <c r="GL330" s="2" t="s">
        <v>129</v>
      </c>
      <c r="GM330" s="2" t="s">
        <v>306</v>
      </c>
      <c r="GN330" s="2" t="s">
        <v>497</v>
      </c>
      <c r="GO330" s="2" t="s">
        <v>142</v>
      </c>
      <c r="GP330" s="2" t="s">
        <v>132</v>
      </c>
      <c r="GQ330" s="4"/>
      <c r="GR330" s="8"/>
      <c r="GS330" s="4"/>
      <c r="GT330" s="8"/>
      <c r="GU330" s="7"/>
      <c r="GV330" s="7"/>
      <c r="GW330" s="2" t="s">
        <v>178</v>
      </c>
      <c r="GX330" s="2" t="s">
        <v>129</v>
      </c>
      <c r="GY330" s="2" t="s">
        <v>132</v>
      </c>
      <c r="GZ330" s="2" t="s">
        <v>132</v>
      </c>
      <c r="HA330" s="2" t="s">
        <v>142</v>
      </c>
      <c r="HB330" s="2" t="s">
        <v>132</v>
      </c>
      <c r="HC330" s="4"/>
      <c r="HD330" s="8"/>
      <c r="HE330" s="4"/>
      <c r="HF330" s="8"/>
      <c r="HG330" s="7"/>
      <c r="HH330" s="7"/>
      <c r="HI330" s="2" t="s">
        <v>181</v>
      </c>
      <c r="HJ330" s="2" t="s">
        <v>129</v>
      </c>
      <c r="HK330" s="2" t="s">
        <v>132</v>
      </c>
      <c r="HL330" s="2" t="s">
        <v>132</v>
      </c>
      <c r="HM330" s="2" t="s">
        <v>142</v>
      </c>
      <c r="HN330" s="2" t="s">
        <v>132</v>
      </c>
      <c r="HO330" s="4"/>
      <c r="HP330" s="8"/>
      <c r="HQ330" s="4"/>
      <c r="HR330" s="8"/>
      <c r="HS330" s="7"/>
      <c r="HT330" s="7"/>
      <c r="HU330" s="2" t="s">
        <v>165</v>
      </c>
      <c r="HV330" s="2" t="s">
        <v>129</v>
      </c>
      <c r="HW330" s="2" t="s">
        <v>132</v>
      </c>
      <c r="HX330" s="2" t="s">
        <v>132</v>
      </c>
      <c r="HY330" s="2" t="s">
        <v>142</v>
      </c>
      <c r="HZ330" s="2" t="s">
        <v>132</v>
      </c>
      <c r="IA330" s="4"/>
      <c r="IB330" s="8"/>
      <c r="IC330" s="4"/>
      <c r="ID330" s="8"/>
      <c r="IE330" s="7"/>
      <c r="IF330" s="7"/>
      <c r="IG330" s="2" t="s">
        <v>140</v>
      </c>
      <c r="IH330" s="2" t="s">
        <v>166</v>
      </c>
      <c r="II330" s="2" t="s">
        <v>1589</v>
      </c>
      <c r="IJ330" s="2" t="s">
        <v>132</v>
      </c>
      <c r="IK330" s="2" t="s">
        <v>142</v>
      </c>
      <c r="IL330" s="2" t="s">
        <v>132</v>
      </c>
      <c r="IM330" s="4"/>
      <c r="IN330" s="8"/>
      <c r="IO330" s="4"/>
      <c r="IP330" s="8"/>
      <c r="IQ330" s="7"/>
      <c r="IR330" s="7"/>
      <c r="IS330" s="2" t="s">
        <v>140</v>
      </c>
      <c r="IT330" s="2" t="s">
        <v>129</v>
      </c>
      <c r="IU330" s="2" t="s">
        <v>3191</v>
      </c>
      <c r="IV330" s="2" t="s">
        <v>132</v>
      </c>
      <c r="IW330" s="2" t="s">
        <v>142</v>
      </c>
      <c r="IX330" s="2" t="s">
        <v>132</v>
      </c>
      <c r="IY330" s="4"/>
      <c r="IZ330" s="8"/>
      <c r="JA330" s="4"/>
      <c r="JB330" s="8"/>
      <c r="JC330" s="7"/>
      <c r="JD330" s="7"/>
      <c r="JE330" s="2" t="s">
        <v>159</v>
      </c>
      <c r="JF330" s="2" t="s">
        <v>129</v>
      </c>
      <c r="JG330" s="2" t="s">
        <v>132</v>
      </c>
      <c r="JH330" s="2" t="s">
        <v>132</v>
      </c>
      <c r="JI330" s="2" t="s">
        <v>142</v>
      </c>
      <c r="JJ330" s="2" t="s">
        <v>132</v>
      </c>
      <c r="JK330" s="4"/>
      <c r="JL330" s="8"/>
      <c r="JM330" s="4"/>
      <c r="JN330" s="8"/>
      <c r="JO330" s="7"/>
      <c r="JP330" s="7"/>
      <c r="JQ330" s="2" t="s">
        <v>140</v>
      </c>
      <c r="JR330" s="2" t="s">
        <v>129</v>
      </c>
      <c r="JS330" s="2" t="s">
        <v>1091</v>
      </c>
      <c r="JT330" s="2" t="s">
        <v>132</v>
      </c>
      <c r="JU330" s="2" t="s">
        <v>142</v>
      </c>
      <c r="JV330" s="2" t="s">
        <v>132</v>
      </c>
      <c r="JW330" s="4"/>
      <c r="JX330" s="8"/>
      <c r="JY330" s="4"/>
      <c r="JZ330" s="8"/>
      <c r="KA330" s="7"/>
      <c r="KB330" s="7"/>
      <c r="KC330" s="2" t="s">
        <v>140</v>
      </c>
      <c r="KD330" s="2" t="s">
        <v>129</v>
      </c>
      <c r="KE330" s="2" t="s">
        <v>3407</v>
      </c>
      <c r="KF330" s="2" t="s">
        <v>132</v>
      </c>
      <c r="KG330" s="2" t="s">
        <v>142</v>
      </c>
      <c r="KH330" s="2" t="s">
        <v>132</v>
      </c>
      <c r="KI330" s="4"/>
      <c r="KJ330" s="8"/>
      <c r="KK330" s="4"/>
      <c r="KL330" s="8"/>
      <c r="KM330" s="7"/>
      <c r="KN330" s="7"/>
      <c r="KO330" s="2" t="s">
        <v>178</v>
      </c>
      <c r="KP330" s="2" t="s">
        <v>129</v>
      </c>
      <c r="KQ330" s="2" t="s">
        <v>132</v>
      </c>
      <c r="KR330" s="2" t="s">
        <v>132</v>
      </c>
      <c r="KS330" s="2" t="s">
        <v>142</v>
      </c>
      <c r="KT330" s="2" t="s">
        <v>132</v>
      </c>
      <c r="KU330" s="4"/>
      <c r="KV330" s="8"/>
      <c r="KW330" s="4"/>
      <c r="KX330" s="8"/>
      <c r="KY330" s="7"/>
      <c r="KZ330" s="7"/>
      <c r="LA330" s="2" t="s">
        <v>159</v>
      </c>
      <c r="LB330" s="2" t="s">
        <v>129</v>
      </c>
      <c r="LC330" s="2" t="s">
        <v>132</v>
      </c>
      <c r="LD330" s="2" t="s">
        <v>132</v>
      </c>
      <c r="LE330" s="2" t="s">
        <v>142</v>
      </c>
      <c r="LF330" s="2" t="s">
        <v>132</v>
      </c>
      <c r="LG330" s="4"/>
      <c r="LH330" s="8"/>
      <c r="LI330" s="4"/>
      <c r="LJ330" s="8"/>
      <c r="LK330" s="7"/>
      <c r="LL330" s="7"/>
      <c r="LM330" s="2" t="s">
        <v>178</v>
      </c>
      <c r="LN330" s="2" t="s">
        <v>129</v>
      </c>
      <c r="LO330" s="2" t="s">
        <v>132</v>
      </c>
      <c r="LP330" s="2" t="s">
        <v>132</v>
      </c>
      <c r="LQ330" s="2" t="s">
        <v>142</v>
      </c>
      <c r="LR330" s="2" t="s">
        <v>132</v>
      </c>
      <c r="LS330" s="4"/>
      <c r="LT330" s="8"/>
      <c r="LU330" s="4"/>
      <c r="LV330" s="8"/>
      <c r="LW330" s="7"/>
      <c r="LX330" s="7"/>
      <c r="LY330" s="2" t="s">
        <v>178</v>
      </c>
      <c r="LZ330" s="2" t="s">
        <v>166</v>
      </c>
      <c r="MA330" s="2" t="s">
        <v>132</v>
      </c>
      <c r="MB330" s="2" t="s">
        <v>132</v>
      </c>
      <c r="MC330" s="2" t="s">
        <v>142</v>
      </c>
      <c r="MD330" s="2" t="s">
        <v>132</v>
      </c>
      <c r="ME330" s="4"/>
      <c r="MF330" s="8"/>
      <c r="MG330" s="4"/>
      <c r="MH330" s="8"/>
      <c r="MI330" s="7"/>
      <c r="MJ330" s="7"/>
      <c r="MK330" s="2" t="s">
        <v>159</v>
      </c>
      <c r="ML330" s="2" t="s">
        <v>129</v>
      </c>
      <c r="MM330" s="2" t="s">
        <v>132</v>
      </c>
      <c r="MN330" s="2" t="s">
        <v>132</v>
      </c>
      <c r="MO330" s="2" t="s">
        <v>142</v>
      </c>
      <c r="MP330" s="2" t="s">
        <v>132</v>
      </c>
      <c r="MQ330" s="4"/>
      <c r="MR330" s="8"/>
      <c r="MS330" s="4"/>
      <c r="MT330" s="8"/>
      <c r="MU330" s="7"/>
      <c r="MV330" s="7"/>
      <c r="MW330" s="2" t="s">
        <v>140</v>
      </c>
      <c r="MX330" s="2" t="s">
        <v>129</v>
      </c>
      <c r="MY330" s="2" t="s">
        <v>179</v>
      </c>
      <c r="MZ330" s="2" t="s">
        <v>132</v>
      </c>
      <c r="NA330" s="2" t="s">
        <v>142</v>
      </c>
      <c r="NB330" s="2" t="s">
        <v>132</v>
      </c>
      <c r="NC330" s="4"/>
      <c r="ND330" s="8"/>
      <c r="NE330" s="4"/>
      <c r="NF330" s="8"/>
      <c r="NG330" s="7"/>
      <c r="NH330" s="7"/>
      <c r="NI330" s="2" t="s">
        <v>132</v>
      </c>
      <c r="NJ330" s="2" t="s">
        <v>132</v>
      </c>
      <c r="NK330" s="2" t="s">
        <v>132</v>
      </c>
      <c r="NL330" s="2" t="s">
        <v>132</v>
      </c>
      <c r="NM330" s="2" t="s">
        <v>132</v>
      </c>
      <c r="NN330" s="2" t="s">
        <v>132</v>
      </c>
      <c r="NO330" s="4"/>
      <c r="NP330" s="8"/>
      <c r="NQ330" s="4"/>
      <c r="NR330" s="8"/>
      <c r="NS330" s="7"/>
      <c r="NT330" s="7"/>
      <c r="NU330" s="2" t="s">
        <v>178</v>
      </c>
      <c r="NV330" s="2" t="s">
        <v>129</v>
      </c>
      <c r="NW330" s="2" t="s">
        <v>132</v>
      </c>
      <c r="NX330" s="2" t="s">
        <v>132</v>
      </c>
      <c r="NY330" s="2" t="s">
        <v>142</v>
      </c>
      <c r="NZ330" s="2" t="s">
        <v>132</v>
      </c>
      <c r="OA330" s="4"/>
      <c r="OB330" s="8"/>
      <c r="OC330" s="4"/>
      <c r="OD330" s="8"/>
      <c r="OE330" s="7"/>
      <c r="OF330" s="7"/>
      <c r="OG330" s="2" t="s">
        <v>178</v>
      </c>
      <c r="OH330" s="2" t="s">
        <v>129</v>
      </c>
      <c r="OI330" s="2" t="s">
        <v>132</v>
      </c>
      <c r="OJ330" s="2" t="s">
        <v>132</v>
      </c>
      <c r="OK330" s="2" t="s">
        <v>142</v>
      </c>
      <c r="OL330" s="2" t="s">
        <v>132</v>
      </c>
      <c r="OM330" s="4"/>
      <c r="ON330" s="8"/>
      <c r="OO330" s="4"/>
      <c r="OP330" s="8"/>
      <c r="OQ330" s="7"/>
      <c r="OR330" s="7"/>
      <c r="OS330" s="2" t="s">
        <v>132</v>
      </c>
      <c r="OT330" s="2" t="s">
        <v>132</v>
      </c>
      <c r="OU330" s="2" t="s">
        <v>132</v>
      </c>
      <c r="OV330" s="2" t="s">
        <v>132</v>
      </c>
      <c r="OW330" s="2" t="s">
        <v>132</v>
      </c>
      <c r="OX330" s="2" t="s">
        <v>132</v>
      </c>
      <c r="OY330" s="4"/>
      <c r="OZ330" s="8"/>
      <c r="PA330" s="4"/>
      <c r="PB330" s="8"/>
      <c r="PC330" s="7"/>
      <c r="PD330" s="7"/>
      <c r="PE330" s="2" t="s">
        <v>181</v>
      </c>
      <c r="PF330" s="2" t="s">
        <v>129</v>
      </c>
      <c r="PG330" s="2" t="s">
        <v>132</v>
      </c>
      <c r="PH330" s="2" t="s">
        <v>132</v>
      </c>
      <c r="PI330" s="2" t="s">
        <v>142</v>
      </c>
      <c r="PJ330" s="2" t="s">
        <v>132</v>
      </c>
      <c r="PK330" s="4"/>
      <c r="PL330" s="8"/>
      <c r="PM330" s="4"/>
      <c r="PN330" s="8"/>
      <c r="PO330" s="7"/>
      <c r="PP330" s="7"/>
      <c r="PQ330" s="2" t="s">
        <v>132</v>
      </c>
      <c r="PR330" s="2" t="s">
        <v>132</v>
      </c>
      <c r="PS330" s="2" t="s">
        <v>132</v>
      </c>
      <c r="PT330" s="2" t="s">
        <v>132</v>
      </c>
      <c r="PU330" s="2" t="s">
        <v>132</v>
      </c>
      <c r="PV330" s="2" t="s">
        <v>132</v>
      </c>
      <c r="PW330" s="4"/>
      <c r="PX330" s="8"/>
      <c r="PY330" s="4"/>
      <c r="PZ330" s="8"/>
      <c r="QA330" s="7"/>
      <c r="QB330" s="7"/>
      <c r="QC330" s="2" t="s">
        <v>132</v>
      </c>
      <c r="QD330" s="2" t="s">
        <v>132</v>
      </c>
      <c r="QE330" s="2" t="s">
        <v>132</v>
      </c>
      <c r="QF330" s="2" t="s">
        <v>132</v>
      </c>
      <c r="QG330" s="2" t="s">
        <v>132</v>
      </c>
      <c r="QH330" s="2" t="s">
        <v>132</v>
      </c>
      <c r="QI330" s="4"/>
      <c r="QJ330" s="8"/>
      <c r="QK330" s="4"/>
      <c r="QL330" s="8"/>
      <c r="QM330" s="7"/>
      <c r="QN330" s="7"/>
      <c r="QO330" s="2" t="s">
        <v>178</v>
      </c>
      <c r="QP330" s="2" t="s">
        <v>129</v>
      </c>
      <c r="QQ330" s="2" t="s">
        <v>132</v>
      </c>
      <c r="QR330" s="2" t="s">
        <v>132</v>
      </c>
      <c r="QS330" s="2" t="s">
        <v>142</v>
      </c>
      <c r="QT330" s="2" t="s">
        <v>132</v>
      </c>
      <c r="QU330" s="4"/>
      <c r="QV330" s="8"/>
      <c r="QW330" s="4"/>
      <c r="QX330" s="8"/>
      <c r="QY330" s="7"/>
      <c r="QZ330" s="7"/>
      <c r="RA330" s="2" t="s">
        <v>132</v>
      </c>
      <c r="RB330" s="2" t="s">
        <v>132</v>
      </c>
      <c r="RC330" s="2" t="s">
        <v>132</v>
      </c>
      <c r="RD330" s="2" t="s">
        <v>132</v>
      </c>
      <c r="RE330" s="2" t="s">
        <v>132</v>
      </c>
      <c r="RF330" s="2" t="s">
        <v>132</v>
      </c>
      <c r="RG330" s="4"/>
      <c r="RH330" s="8"/>
      <c r="RI330" s="4"/>
      <c r="RJ330" s="8"/>
      <c r="RK330" s="7"/>
      <c r="RL330" s="7"/>
      <c r="RM330" s="2" t="s">
        <v>178</v>
      </c>
      <c r="RN330" s="2" t="s">
        <v>129</v>
      </c>
      <c r="RO330" s="2" t="s">
        <v>132</v>
      </c>
      <c r="RP330" s="2" t="s">
        <v>132</v>
      </c>
      <c r="RQ330" s="2" t="s">
        <v>142</v>
      </c>
      <c r="RR330" s="2" t="s">
        <v>183</v>
      </c>
    </row>
    <row r="331">
      <c r="A331" s="2" t="s">
        <v>3650</v>
      </c>
      <c r="B331" s="2" t="s">
        <v>121</v>
      </c>
      <c r="C331" s="2" t="s">
        <v>3589</v>
      </c>
      <c r="D331" s="2" t="s">
        <v>2442</v>
      </c>
      <c r="E331" s="2" t="s">
        <v>837</v>
      </c>
      <c r="F331" s="2" t="s">
        <v>3651</v>
      </c>
      <c r="G331" s="2" t="s">
        <v>3651</v>
      </c>
      <c r="H331" s="2" t="s">
        <v>3651</v>
      </c>
      <c r="I331" s="2" t="s">
        <v>3652</v>
      </c>
      <c r="J331" s="2" t="s">
        <v>127</v>
      </c>
      <c r="K331" s="2" t="s">
        <v>281</v>
      </c>
      <c r="L331" s="3">
        <v>33.33</v>
      </c>
      <c r="M331" s="3">
        <v>35</v>
      </c>
      <c r="N331" s="3">
        <v>69.99</v>
      </c>
      <c r="O331" s="2" t="s">
        <v>421</v>
      </c>
      <c r="P331" s="2" t="s">
        <v>422</v>
      </c>
      <c r="Q331" s="2" t="s">
        <v>131</v>
      </c>
      <c r="R331" s="2" t="s">
        <v>132</v>
      </c>
      <c r="S331" s="2" t="s">
        <v>3653</v>
      </c>
      <c r="T331" s="2" t="s">
        <v>132</v>
      </c>
      <c r="U331" s="2" t="s">
        <v>134</v>
      </c>
      <c r="V331" s="2" t="s">
        <v>815</v>
      </c>
      <c r="W331" s="2" t="s">
        <v>247</v>
      </c>
      <c r="X331" s="2" t="s">
        <v>132</v>
      </c>
      <c r="Y331" s="2" t="s">
        <v>944</v>
      </c>
      <c r="Z331" s="4"/>
      <c r="AA331" s="4">
        <f>=ROUNDDOWN({0},0)</f>
      </c>
      <c r="AB331" s="5"/>
      <c r="AC331" s="2" t="s">
        <v>132</v>
      </c>
      <c r="AD331" s="4"/>
      <c r="AE331" s="4"/>
      <c r="AF331" s="6"/>
      <c r="AG331" s="6"/>
      <c r="AH331" s="7">
        <v>0.5315</v>
      </c>
      <c r="AI331" s="4"/>
      <c r="AJ331" s="4">
        <f>=ROUNDDOWN({0},0)</f>
      </c>
      <c r="AK331" s="5"/>
      <c r="AL331" s="2" t="s">
        <v>132</v>
      </c>
      <c r="AM331" s="4"/>
      <c r="AN331" s="4"/>
      <c r="AO331" s="7"/>
      <c r="AP331" s="4"/>
      <c r="AQ331" s="8"/>
      <c r="AR331" s="4">
        <v>1</v>
      </c>
      <c r="AS331" s="8">
        <v>35</v>
      </c>
      <c r="AT331" s="7">
        <v>-1</v>
      </c>
      <c r="AU331" s="7">
        <v>-1</v>
      </c>
      <c r="AV331" s="4"/>
      <c r="AW331" s="8"/>
      <c r="AX331" s="4">
        <v>1</v>
      </c>
      <c r="AY331" s="8">
        <v>35</v>
      </c>
      <c r="AZ331" s="7">
        <v>-1</v>
      </c>
      <c r="BA331" s="7">
        <v>-1</v>
      </c>
      <c r="BB331" s="7"/>
      <c r="BC331" s="4"/>
      <c r="BD331" s="8"/>
      <c r="BE331" s="4">
        <v>1</v>
      </c>
      <c r="BF331" s="8">
        <v>35</v>
      </c>
      <c r="BG331" s="7">
        <v>-1</v>
      </c>
      <c r="BH331" s="7">
        <v>-1</v>
      </c>
      <c r="BI331" s="7"/>
      <c r="BJ331" s="4"/>
      <c r="BK331" s="8"/>
      <c r="BL331" s="2" t="s">
        <v>18</v>
      </c>
      <c r="BM331" s="7"/>
      <c r="BN331" s="7"/>
      <c r="BO331" s="4"/>
      <c r="BP331" s="8"/>
      <c r="BQ331" s="4"/>
      <c r="BR331" s="8"/>
      <c r="BS331" s="7"/>
      <c r="BT331" s="7"/>
      <c r="BU331" s="2" t="s">
        <v>140</v>
      </c>
      <c r="BV331" s="2" t="s">
        <v>166</v>
      </c>
      <c r="BW331" s="2" t="s">
        <v>561</v>
      </c>
      <c r="BX331" s="2" t="s">
        <v>132</v>
      </c>
      <c r="BY331" s="2" t="s">
        <v>142</v>
      </c>
      <c r="BZ331" s="2" t="s">
        <v>132</v>
      </c>
      <c r="CA331" s="4"/>
      <c r="CB331" s="8"/>
      <c r="CC331" s="4"/>
      <c r="CD331" s="8"/>
      <c r="CE331" s="7"/>
      <c r="CF331" s="7"/>
      <c r="CG331" s="2" t="s">
        <v>140</v>
      </c>
      <c r="CH331" s="2" t="s">
        <v>166</v>
      </c>
      <c r="CI331" s="2" t="s">
        <v>143</v>
      </c>
      <c r="CJ331" s="2" t="s">
        <v>566</v>
      </c>
      <c r="CK331" s="2" t="s">
        <v>142</v>
      </c>
      <c r="CL331" s="2" t="s">
        <v>132</v>
      </c>
      <c r="CM331" s="4"/>
      <c r="CN331" s="8"/>
      <c r="CO331" s="4">
        <v>1</v>
      </c>
      <c r="CP331" s="8">
        <v>35</v>
      </c>
      <c r="CQ331" s="7">
        <v>-1</v>
      </c>
      <c r="CR331" s="7">
        <v>-1</v>
      </c>
      <c r="CS331" s="2" t="s">
        <v>140</v>
      </c>
      <c r="CT331" s="2" t="s">
        <v>166</v>
      </c>
      <c r="CU331" s="2" t="s">
        <v>944</v>
      </c>
      <c r="CV331" s="2" t="s">
        <v>2022</v>
      </c>
      <c r="CW331" s="2" t="s">
        <v>142</v>
      </c>
      <c r="CX331" s="2" t="s">
        <v>132</v>
      </c>
      <c r="CY331" s="4"/>
      <c r="CZ331" s="8"/>
      <c r="DA331" s="4"/>
      <c r="DB331" s="8"/>
      <c r="DC331" s="7"/>
      <c r="DD331" s="7"/>
      <c r="DE331" s="2" t="s">
        <v>140</v>
      </c>
      <c r="DF331" s="2" t="s">
        <v>166</v>
      </c>
      <c r="DG331" s="2" t="s">
        <v>660</v>
      </c>
      <c r="DH331" s="2" t="s">
        <v>3654</v>
      </c>
      <c r="DI331" s="2" t="s">
        <v>142</v>
      </c>
      <c r="DJ331" s="2" t="s">
        <v>132</v>
      </c>
      <c r="DK331" s="4"/>
      <c r="DL331" s="8"/>
      <c r="DM331" s="4"/>
      <c r="DN331" s="8"/>
      <c r="DO331" s="7"/>
      <c r="DP331" s="7"/>
      <c r="DQ331" s="2" t="s">
        <v>140</v>
      </c>
      <c r="DR331" s="2" t="s">
        <v>166</v>
      </c>
      <c r="DS331" s="2" t="s">
        <v>148</v>
      </c>
      <c r="DT331" s="2" t="s">
        <v>132</v>
      </c>
      <c r="DU331" s="2" t="s">
        <v>142</v>
      </c>
      <c r="DV331" s="2" t="s">
        <v>132</v>
      </c>
      <c r="DW331" s="4"/>
      <c r="DX331" s="8"/>
      <c r="DY331" s="4"/>
      <c r="DZ331" s="8"/>
      <c r="EA331" s="7"/>
      <c r="EB331" s="7"/>
      <c r="EC331" s="2" t="s">
        <v>140</v>
      </c>
      <c r="ED331" s="2" t="s">
        <v>166</v>
      </c>
      <c r="EE331" s="2" t="s">
        <v>2394</v>
      </c>
      <c r="EF331" s="2" t="s">
        <v>191</v>
      </c>
      <c r="EG331" s="2" t="s">
        <v>142</v>
      </c>
      <c r="EH331" s="2" t="s">
        <v>132</v>
      </c>
      <c r="EI331" s="4"/>
      <c r="EJ331" s="8"/>
      <c r="EK331" s="4"/>
      <c r="EL331" s="8"/>
      <c r="EM331" s="7"/>
      <c r="EN331" s="7"/>
      <c r="EO331" s="2" t="s">
        <v>140</v>
      </c>
      <c r="EP331" s="2" t="s">
        <v>166</v>
      </c>
      <c r="EQ331" s="2" t="s">
        <v>519</v>
      </c>
      <c r="ER331" s="2" t="s">
        <v>2868</v>
      </c>
      <c r="ES331" s="2" t="s">
        <v>142</v>
      </c>
      <c r="ET331" s="2" t="s">
        <v>132</v>
      </c>
      <c r="EU331" s="4"/>
      <c r="EV331" s="8"/>
      <c r="EW331" s="4"/>
      <c r="EX331" s="8"/>
      <c r="EY331" s="7"/>
      <c r="EZ331" s="7"/>
      <c r="FA331" s="2" t="s">
        <v>427</v>
      </c>
      <c r="FB331" s="2" t="s">
        <v>166</v>
      </c>
      <c r="FC331" s="2" t="s">
        <v>132</v>
      </c>
      <c r="FD331" s="2" t="s">
        <v>132</v>
      </c>
      <c r="FE331" s="2" t="s">
        <v>142</v>
      </c>
      <c r="FF331" s="2" t="s">
        <v>132</v>
      </c>
      <c r="FG331" s="4"/>
      <c r="FH331" s="8"/>
      <c r="FI331" s="4"/>
      <c r="FJ331" s="8"/>
      <c r="FK331" s="7"/>
      <c r="FL331" s="7"/>
      <c r="FM331" s="2" t="s">
        <v>178</v>
      </c>
      <c r="FN331" s="2" t="s">
        <v>166</v>
      </c>
      <c r="FO331" s="2" t="s">
        <v>132</v>
      </c>
      <c r="FP331" s="2" t="s">
        <v>132</v>
      </c>
      <c r="FQ331" s="2" t="s">
        <v>142</v>
      </c>
      <c r="FR331" s="2" t="s">
        <v>132</v>
      </c>
      <c r="FS331" s="4"/>
      <c r="FT331" s="8"/>
      <c r="FU331" s="4"/>
      <c r="FV331" s="8"/>
      <c r="FW331" s="7"/>
      <c r="FX331" s="7"/>
      <c r="FY331" s="2" t="s">
        <v>178</v>
      </c>
      <c r="FZ331" s="2" t="s">
        <v>166</v>
      </c>
      <c r="GA331" s="2" t="s">
        <v>132</v>
      </c>
      <c r="GB331" s="2" t="s">
        <v>132</v>
      </c>
      <c r="GC331" s="2" t="s">
        <v>142</v>
      </c>
      <c r="GD331" s="2" t="s">
        <v>132</v>
      </c>
      <c r="GE331" s="4"/>
      <c r="GF331" s="8"/>
      <c r="GG331" s="4"/>
      <c r="GH331" s="8"/>
      <c r="GI331" s="7"/>
      <c r="GJ331" s="7"/>
      <c r="GK331" s="2" t="s">
        <v>140</v>
      </c>
      <c r="GL331" s="2" t="s">
        <v>166</v>
      </c>
      <c r="GM331" s="2" t="s">
        <v>188</v>
      </c>
      <c r="GN331" s="2" t="s">
        <v>425</v>
      </c>
      <c r="GO331" s="2" t="s">
        <v>142</v>
      </c>
      <c r="GP331" s="2" t="s">
        <v>132</v>
      </c>
      <c r="GQ331" s="4"/>
      <c r="GR331" s="8"/>
      <c r="GS331" s="4"/>
      <c r="GT331" s="8"/>
      <c r="GU331" s="7"/>
      <c r="GV331" s="7"/>
      <c r="GW331" s="2" t="s">
        <v>132</v>
      </c>
      <c r="GX331" s="2" t="s">
        <v>132</v>
      </c>
      <c r="GY331" s="2" t="s">
        <v>132</v>
      </c>
      <c r="GZ331" s="2" t="s">
        <v>132</v>
      </c>
      <c r="HA331" s="2" t="s">
        <v>132</v>
      </c>
      <c r="HB331" s="2" t="s">
        <v>132</v>
      </c>
      <c r="HC331" s="4"/>
      <c r="HD331" s="8"/>
      <c r="HE331" s="4"/>
      <c r="HF331" s="8"/>
      <c r="HG331" s="7"/>
      <c r="HH331" s="7"/>
      <c r="HI331" s="2" t="s">
        <v>181</v>
      </c>
      <c r="HJ331" s="2" t="s">
        <v>166</v>
      </c>
      <c r="HK331" s="2" t="s">
        <v>132</v>
      </c>
      <c r="HL331" s="2" t="s">
        <v>132</v>
      </c>
      <c r="HM331" s="2" t="s">
        <v>142</v>
      </c>
      <c r="HN331" s="2" t="s">
        <v>132</v>
      </c>
      <c r="HO331" s="4"/>
      <c r="HP331" s="8"/>
      <c r="HQ331" s="4"/>
      <c r="HR331" s="8"/>
      <c r="HS331" s="7"/>
      <c r="HT331" s="7"/>
      <c r="HU331" s="2" t="s">
        <v>165</v>
      </c>
      <c r="HV331" s="2" t="s">
        <v>166</v>
      </c>
      <c r="HW331" s="2" t="s">
        <v>132</v>
      </c>
      <c r="HX331" s="2" t="s">
        <v>132</v>
      </c>
      <c r="HY331" s="2" t="s">
        <v>142</v>
      </c>
      <c r="HZ331" s="2" t="s">
        <v>132</v>
      </c>
      <c r="IA331" s="4"/>
      <c r="IB331" s="8"/>
      <c r="IC331" s="4"/>
      <c r="ID331" s="8"/>
      <c r="IE331" s="7"/>
      <c r="IF331" s="7"/>
      <c r="IG331" s="2" t="s">
        <v>140</v>
      </c>
      <c r="IH331" s="2" t="s">
        <v>166</v>
      </c>
      <c r="II331" s="2" t="s">
        <v>167</v>
      </c>
      <c r="IJ331" s="2" t="s">
        <v>132</v>
      </c>
      <c r="IK331" s="2" t="s">
        <v>142</v>
      </c>
      <c r="IL331" s="2" t="s">
        <v>132</v>
      </c>
      <c r="IM331" s="4"/>
      <c r="IN331" s="8"/>
      <c r="IO331" s="4"/>
      <c r="IP331" s="8"/>
      <c r="IQ331" s="7"/>
      <c r="IR331" s="7"/>
      <c r="IS331" s="2" t="s">
        <v>178</v>
      </c>
      <c r="IT331" s="2" t="s">
        <v>166</v>
      </c>
      <c r="IU331" s="2" t="s">
        <v>132</v>
      </c>
      <c r="IV331" s="2" t="s">
        <v>132</v>
      </c>
      <c r="IW331" s="2" t="s">
        <v>142</v>
      </c>
      <c r="IX331" s="2" t="s">
        <v>132</v>
      </c>
      <c r="IY331" s="4"/>
      <c r="IZ331" s="8"/>
      <c r="JA331" s="4"/>
      <c r="JB331" s="8"/>
      <c r="JC331" s="7"/>
      <c r="JD331" s="7"/>
      <c r="JE331" s="2" t="s">
        <v>178</v>
      </c>
      <c r="JF331" s="2" t="s">
        <v>166</v>
      </c>
      <c r="JG331" s="2" t="s">
        <v>132</v>
      </c>
      <c r="JH331" s="2" t="s">
        <v>132</v>
      </c>
      <c r="JI331" s="2" t="s">
        <v>142</v>
      </c>
      <c r="JJ331" s="2" t="s">
        <v>132</v>
      </c>
      <c r="JK331" s="4"/>
      <c r="JL331" s="8"/>
      <c r="JM331" s="4"/>
      <c r="JN331" s="8"/>
      <c r="JO331" s="7"/>
      <c r="JP331" s="7"/>
      <c r="JQ331" s="2" t="s">
        <v>181</v>
      </c>
      <c r="JR331" s="2" t="s">
        <v>166</v>
      </c>
      <c r="JS331" s="2" t="s">
        <v>132</v>
      </c>
      <c r="JT331" s="2" t="s">
        <v>132</v>
      </c>
      <c r="JU331" s="2" t="s">
        <v>142</v>
      </c>
      <c r="JV331" s="2" t="s">
        <v>132</v>
      </c>
      <c r="JW331" s="4"/>
      <c r="JX331" s="8"/>
      <c r="JY331" s="4"/>
      <c r="JZ331" s="8"/>
      <c r="KA331" s="7"/>
      <c r="KB331" s="7"/>
      <c r="KC331" s="2" t="s">
        <v>140</v>
      </c>
      <c r="KD331" s="2" t="s">
        <v>166</v>
      </c>
      <c r="KE331" s="2" t="s">
        <v>944</v>
      </c>
      <c r="KF331" s="2" t="s">
        <v>132</v>
      </c>
      <c r="KG331" s="2" t="s">
        <v>142</v>
      </c>
      <c r="KH331" s="2" t="s">
        <v>132</v>
      </c>
      <c r="KI331" s="4"/>
      <c r="KJ331" s="8"/>
      <c r="KK331" s="4"/>
      <c r="KL331" s="8"/>
      <c r="KM331" s="7"/>
      <c r="KN331" s="7"/>
      <c r="KO331" s="2" t="s">
        <v>178</v>
      </c>
      <c r="KP331" s="2" t="s">
        <v>166</v>
      </c>
      <c r="KQ331" s="2" t="s">
        <v>132</v>
      </c>
      <c r="KR331" s="2" t="s">
        <v>132</v>
      </c>
      <c r="KS331" s="2" t="s">
        <v>142</v>
      </c>
      <c r="KT331" s="2" t="s">
        <v>132</v>
      </c>
      <c r="KU331" s="4"/>
      <c r="KV331" s="8"/>
      <c r="KW331" s="4"/>
      <c r="KX331" s="8"/>
      <c r="KY331" s="7"/>
      <c r="KZ331" s="7"/>
      <c r="LA331" s="2" t="s">
        <v>558</v>
      </c>
      <c r="LB331" s="2" t="s">
        <v>166</v>
      </c>
      <c r="LC331" s="2" t="s">
        <v>304</v>
      </c>
      <c r="LD331" s="2" t="s">
        <v>3655</v>
      </c>
      <c r="LE331" s="2" t="s">
        <v>142</v>
      </c>
      <c r="LF331" s="2" t="s">
        <v>132</v>
      </c>
      <c r="LG331" s="4"/>
      <c r="LH331" s="8"/>
      <c r="LI331" s="4"/>
      <c r="LJ331" s="8"/>
      <c r="LK331" s="7"/>
      <c r="LL331" s="7"/>
      <c r="LM331" s="2" t="s">
        <v>178</v>
      </c>
      <c r="LN331" s="2" t="s">
        <v>166</v>
      </c>
      <c r="LO331" s="2" t="s">
        <v>132</v>
      </c>
      <c r="LP331" s="2" t="s">
        <v>132</v>
      </c>
      <c r="LQ331" s="2" t="s">
        <v>142</v>
      </c>
      <c r="LR331" s="2" t="s">
        <v>132</v>
      </c>
      <c r="LS331" s="4"/>
      <c r="LT331" s="8"/>
      <c r="LU331" s="4"/>
      <c r="LV331" s="8"/>
      <c r="LW331" s="7"/>
      <c r="LX331" s="7"/>
      <c r="LY331" s="2" t="s">
        <v>132</v>
      </c>
      <c r="LZ331" s="2" t="s">
        <v>132</v>
      </c>
      <c r="MA331" s="2" t="s">
        <v>132</v>
      </c>
      <c r="MB331" s="2" t="s">
        <v>132</v>
      </c>
      <c r="MC331" s="2" t="s">
        <v>132</v>
      </c>
      <c r="MD331" s="2" t="s">
        <v>132</v>
      </c>
      <c r="ME331" s="4"/>
      <c r="MF331" s="8"/>
      <c r="MG331" s="4"/>
      <c r="MH331" s="8"/>
      <c r="MI331" s="7"/>
      <c r="MJ331" s="7"/>
      <c r="MK331" s="2" t="s">
        <v>159</v>
      </c>
      <c r="ML331" s="2" t="s">
        <v>166</v>
      </c>
      <c r="MM331" s="2" t="s">
        <v>132</v>
      </c>
      <c r="MN331" s="2" t="s">
        <v>132</v>
      </c>
      <c r="MO331" s="2" t="s">
        <v>142</v>
      </c>
      <c r="MP331" s="2" t="s">
        <v>132</v>
      </c>
      <c r="MQ331" s="4"/>
      <c r="MR331" s="8"/>
      <c r="MS331" s="4"/>
      <c r="MT331" s="8"/>
      <c r="MU331" s="7"/>
      <c r="MV331" s="7"/>
      <c r="MW331" s="2" t="s">
        <v>132</v>
      </c>
      <c r="MX331" s="2" t="s">
        <v>132</v>
      </c>
      <c r="MY331" s="2" t="s">
        <v>132</v>
      </c>
      <c r="MZ331" s="2" t="s">
        <v>132</v>
      </c>
      <c r="NA331" s="2" t="s">
        <v>132</v>
      </c>
      <c r="NB331" s="2" t="s">
        <v>132</v>
      </c>
      <c r="NC331" s="4"/>
      <c r="ND331" s="8"/>
      <c r="NE331" s="4"/>
      <c r="NF331" s="8"/>
      <c r="NG331" s="7"/>
      <c r="NH331" s="7"/>
      <c r="NI331" s="2" t="s">
        <v>132</v>
      </c>
      <c r="NJ331" s="2" t="s">
        <v>132</v>
      </c>
      <c r="NK331" s="2" t="s">
        <v>132</v>
      </c>
      <c r="NL331" s="2" t="s">
        <v>132</v>
      </c>
      <c r="NM331" s="2" t="s">
        <v>132</v>
      </c>
      <c r="NN331" s="2" t="s">
        <v>132</v>
      </c>
      <c r="NO331" s="4"/>
      <c r="NP331" s="8"/>
      <c r="NQ331" s="4"/>
      <c r="NR331" s="8"/>
      <c r="NS331" s="7"/>
      <c r="NT331" s="7"/>
      <c r="NU331" s="2" t="s">
        <v>178</v>
      </c>
      <c r="NV331" s="2" t="s">
        <v>166</v>
      </c>
      <c r="NW331" s="2" t="s">
        <v>132</v>
      </c>
      <c r="NX331" s="2" t="s">
        <v>132</v>
      </c>
      <c r="NY331" s="2" t="s">
        <v>142</v>
      </c>
      <c r="NZ331" s="2" t="s">
        <v>132</v>
      </c>
      <c r="OA331" s="4"/>
      <c r="OB331" s="8"/>
      <c r="OC331" s="4"/>
      <c r="OD331" s="8"/>
      <c r="OE331" s="7"/>
      <c r="OF331" s="7"/>
      <c r="OG331" s="2" t="s">
        <v>132</v>
      </c>
      <c r="OH331" s="2" t="s">
        <v>132</v>
      </c>
      <c r="OI331" s="2" t="s">
        <v>132</v>
      </c>
      <c r="OJ331" s="2" t="s">
        <v>132</v>
      </c>
      <c r="OK331" s="2" t="s">
        <v>132</v>
      </c>
      <c r="OL331" s="2" t="s">
        <v>132</v>
      </c>
      <c r="OM331" s="4"/>
      <c r="ON331" s="8"/>
      <c r="OO331" s="4"/>
      <c r="OP331" s="8"/>
      <c r="OQ331" s="7"/>
      <c r="OR331" s="7"/>
      <c r="OS331" s="2" t="s">
        <v>181</v>
      </c>
      <c r="OT331" s="2" t="s">
        <v>166</v>
      </c>
      <c r="OU331" s="2" t="s">
        <v>132</v>
      </c>
      <c r="OV331" s="2" t="s">
        <v>132</v>
      </c>
      <c r="OW331" s="2" t="s">
        <v>142</v>
      </c>
      <c r="OX331" s="2" t="s">
        <v>132</v>
      </c>
      <c r="OY331" s="4"/>
      <c r="OZ331" s="8"/>
      <c r="PA331" s="4"/>
      <c r="PB331" s="8"/>
      <c r="PC331" s="7"/>
      <c r="PD331" s="7"/>
      <c r="PE331" s="2" t="s">
        <v>181</v>
      </c>
      <c r="PF331" s="2" t="s">
        <v>166</v>
      </c>
      <c r="PG331" s="2" t="s">
        <v>132</v>
      </c>
      <c r="PH331" s="2" t="s">
        <v>132</v>
      </c>
      <c r="PI331" s="2" t="s">
        <v>142</v>
      </c>
      <c r="PJ331" s="2" t="s">
        <v>132</v>
      </c>
      <c r="PK331" s="4"/>
      <c r="PL331" s="8"/>
      <c r="PM331" s="4"/>
      <c r="PN331" s="8"/>
      <c r="PO331" s="7"/>
      <c r="PP331" s="7"/>
      <c r="PQ331" s="2" t="s">
        <v>178</v>
      </c>
      <c r="PR331" s="2" t="s">
        <v>166</v>
      </c>
      <c r="PS331" s="2" t="s">
        <v>132</v>
      </c>
      <c r="PT331" s="2" t="s">
        <v>132</v>
      </c>
      <c r="PU331" s="2" t="s">
        <v>142</v>
      </c>
      <c r="PV331" s="2" t="s">
        <v>132</v>
      </c>
      <c r="PW331" s="4"/>
      <c r="PX331" s="8"/>
      <c r="PY331" s="4"/>
      <c r="PZ331" s="8"/>
      <c r="QA331" s="7"/>
      <c r="QB331" s="7"/>
      <c r="QC331" s="2" t="s">
        <v>132</v>
      </c>
      <c r="QD331" s="2" t="s">
        <v>132</v>
      </c>
      <c r="QE331" s="2" t="s">
        <v>132</v>
      </c>
      <c r="QF331" s="2" t="s">
        <v>132</v>
      </c>
      <c r="QG331" s="2" t="s">
        <v>132</v>
      </c>
      <c r="QH331" s="2" t="s">
        <v>132</v>
      </c>
      <c r="QI331" s="4"/>
      <c r="QJ331" s="8"/>
      <c r="QK331" s="4"/>
      <c r="QL331" s="8"/>
      <c r="QM331" s="7"/>
      <c r="QN331" s="7"/>
      <c r="QO331" s="2" t="s">
        <v>132</v>
      </c>
      <c r="QP331" s="2" t="s">
        <v>132</v>
      </c>
      <c r="QQ331" s="2" t="s">
        <v>132</v>
      </c>
      <c r="QR331" s="2" t="s">
        <v>132</v>
      </c>
      <c r="QS331" s="2" t="s">
        <v>132</v>
      </c>
      <c r="QT331" s="2" t="s">
        <v>132</v>
      </c>
      <c r="QU331" s="4"/>
      <c r="QV331" s="8"/>
      <c r="QW331" s="4"/>
      <c r="QX331" s="8"/>
      <c r="QY331" s="7"/>
      <c r="QZ331" s="7"/>
      <c r="RA331" s="2" t="s">
        <v>178</v>
      </c>
      <c r="RB331" s="2" t="s">
        <v>166</v>
      </c>
      <c r="RC331" s="2" t="s">
        <v>132</v>
      </c>
      <c r="RD331" s="2" t="s">
        <v>132</v>
      </c>
      <c r="RE331" s="2" t="s">
        <v>142</v>
      </c>
      <c r="RF331" s="2" t="s">
        <v>132</v>
      </c>
      <c r="RG331" s="4"/>
      <c r="RH331" s="8"/>
      <c r="RI331" s="4"/>
      <c r="RJ331" s="8"/>
      <c r="RK331" s="7"/>
      <c r="RL331" s="7"/>
      <c r="RM331" s="2" t="s">
        <v>178</v>
      </c>
      <c r="RN331" s="2" t="s">
        <v>166</v>
      </c>
      <c r="RO331" s="2" t="s">
        <v>132</v>
      </c>
      <c r="RP331" s="2" t="s">
        <v>132</v>
      </c>
      <c r="RQ331" s="2" t="s">
        <v>142</v>
      </c>
      <c r="RR331" s="2" t="s">
        <v>132</v>
      </c>
    </row>
    <row r="332">
      <c r="A332" s="2" t="s">
        <v>3656</v>
      </c>
      <c r="B332" s="2" t="s">
        <v>121</v>
      </c>
      <c r="C332" s="2" t="s">
        <v>3589</v>
      </c>
      <c r="D332" s="2" t="s">
        <v>2442</v>
      </c>
      <c r="E332" s="2" t="s">
        <v>837</v>
      </c>
      <c r="F332" s="2" t="s">
        <v>3657</v>
      </c>
      <c r="G332" s="2" t="s">
        <v>3657</v>
      </c>
      <c r="H332" s="2" t="s">
        <v>132</v>
      </c>
      <c r="I332" s="2" t="s">
        <v>3658</v>
      </c>
      <c r="J332" s="2" t="s">
        <v>127</v>
      </c>
      <c r="K332" s="2" t="s">
        <v>2031</v>
      </c>
      <c r="L332" s="3">
        <v>15.2</v>
      </c>
      <c r="M332" s="3">
        <v>15.96</v>
      </c>
      <c r="N332" s="3">
        <v>37.99</v>
      </c>
      <c r="O332" s="2" t="s">
        <v>421</v>
      </c>
      <c r="P332" s="2" t="s">
        <v>422</v>
      </c>
      <c r="Q332" s="2" t="s">
        <v>131</v>
      </c>
      <c r="R332" s="2" t="s">
        <v>132</v>
      </c>
      <c r="S332" s="2" t="s">
        <v>3659</v>
      </c>
      <c r="T332" s="2" t="s">
        <v>132</v>
      </c>
      <c r="U332" s="2" t="s">
        <v>468</v>
      </c>
      <c r="V332" s="2" t="s">
        <v>3660</v>
      </c>
      <c r="W332" s="2" t="s">
        <v>441</v>
      </c>
      <c r="X332" s="2" t="s">
        <v>132</v>
      </c>
      <c r="Y332" s="2" t="s">
        <v>926</v>
      </c>
      <c r="Z332" s="4"/>
      <c r="AA332" s="4">
        <f>=ROUNDDOWN({0},0)</f>
      </c>
      <c r="AB332" s="5"/>
      <c r="AC332" s="2" t="s">
        <v>132</v>
      </c>
      <c r="AD332" s="4"/>
      <c r="AE332" s="4"/>
      <c r="AF332" s="6">
        <v>63</v>
      </c>
      <c r="AG332" s="6"/>
      <c r="AH332" s="7">
        <v>0.4575</v>
      </c>
      <c r="AI332" s="4"/>
      <c r="AJ332" s="4">
        <f>=ROUNDDOWN({0},0)</f>
      </c>
      <c r="AK332" s="5"/>
      <c r="AL332" s="2" t="s">
        <v>132</v>
      </c>
      <c r="AM332" s="4"/>
      <c r="AN332" s="4"/>
      <c r="AO332" s="7"/>
      <c r="AP332" s="4"/>
      <c r="AQ332" s="8"/>
      <c r="AR332" s="4">
        <v>131</v>
      </c>
      <c r="AS332" s="8">
        <v>2093.57</v>
      </c>
      <c r="AT332" s="7">
        <v>-1</v>
      </c>
      <c r="AU332" s="7">
        <v>-1</v>
      </c>
      <c r="AV332" s="4"/>
      <c r="AW332" s="8"/>
      <c r="AX332" s="4">
        <v>131</v>
      </c>
      <c r="AY332" s="8">
        <v>2093.57</v>
      </c>
      <c r="AZ332" s="7">
        <v>-1</v>
      </c>
      <c r="BA332" s="7">
        <v>-1</v>
      </c>
      <c r="BB332" s="7"/>
      <c r="BC332" s="4"/>
      <c r="BD332" s="8"/>
      <c r="BE332" s="4">
        <v>131</v>
      </c>
      <c r="BF332" s="8">
        <v>2093.57</v>
      </c>
      <c r="BG332" s="7">
        <v>-1</v>
      </c>
      <c r="BH332" s="7">
        <v>-1</v>
      </c>
      <c r="BI332" s="7"/>
      <c r="BJ332" s="4"/>
      <c r="BK332" s="8"/>
      <c r="BL332" s="2" t="s">
        <v>3661</v>
      </c>
      <c r="BM332" s="7"/>
      <c r="BN332" s="7"/>
      <c r="BO332" s="4"/>
      <c r="BP332" s="8"/>
      <c r="BQ332" s="4">
        <v>5</v>
      </c>
      <c r="BR332" s="8">
        <v>74.25</v>
      </c>
      <c r="BS332" s="7">
        <v>-1</v>
      </c>
      <c r="BT332" s="7">
        <v>-1</v>
      </c>
      <c r="BU332" s="2" t="s">
        <v>558</v>
      </c>
      <c r="BV332" s="2" t="s">
        <v>166</v>
      </c>
      <c r="BW332" s="2" t="s">
        <v>132</v>
      </c>
      <c r="BX332" s="2" t="s">
        <v>1530</v>
      </c>
      <c r="BY332" s="2" t="s">
        <v>142</v>
      </c>
      <c r="BZ332" s="2" t="s">
        <v>132</v>
      </c>
      <c r="CA332" s="4"/>
      <c r="CB332" s="8"/>
      <c r="CC332" s="4">
        <v>2</v>
      </c>
      <c r="CD332" s="8">
        <v>23.22</v>
      </c>
      <c r="CE332" s="7">
        <v>-1</v>
      </c>
      <c r="CF332" s="7">
        <v>-1</v>
      </c>
      <c r="CG332" s="2" t="s">
        <v>140</v>
      </c>
      <c r="CH332" s="2" t="s">
        <v>166</v>
      </c>
      <c r="CI332" s="2" t="s">
        <v>3662</v>
      </c>
      <c r="CJ332" s="2" t="s">
        <v>400</v>
      </c>
      <c r="CK332" s="2" t="s">
        <v>183</v>
      </c>
      <c r="CL332" s="2" t="s">
        <v>132</v>
      </c>
      <c r="CM332" s="4"/>
      <c r="CN332" s="8"/>
      <c r="CO332" s="4">
        <v>38</v>
      </c>
      <c r="CP332" s="8">
        <v>634.77</v>
      </c>
      <c r="CQ332" s="7">
        <v>-1</v>
      </c>
      <c r="CR332" s="7">
        <v>-1</v>
      </c>
      <c r="CS332" s="2" t="s">
        <v>140</v>
      </c>
      <c r="CT332" s="2" t="s">
        <v>166</v>
      </c>
      <c r="CU332" s="2" t="s">
        <v>3663</v>
      </c>
      <c r="CV332" s="2" t="s">
        <v>3664</v>
      </c>
      <c r="CW332" s="2" t="s">
        <v>142</v>
      </c>
      <c r="CX332" s="2" t="s">
        <v>132</v>
      </c>
      <c r="CY332" s="4"/>
      <c r="CZ332" s="8"/>
      <c r="DA332" s="4"/>
      <c r="DB332" s="8"/>
      <c r="DC332" s="7"/>
      <c r="DD332" s="7"/>
      <c r="DE332" s="2" t="s">
        <v>140</v>
      </c>
      <c r="DF332" s="2" t="s">
        <v>166</v>
      </c>
      <c r="DG332" s="2" t="s">
        <v>1160</v>
      </c>
      <c r="DH332" s="2" t="s">
        <v>988</v>
      </c>
      <c r="DI332" s="2" t="s">
        <v>142</v>
      </c>
      <c r="DJ332" s="2" t="s">
        <v>132</v>
      </c>
      <c r="DK332" s="4"/>
      <c r="DL332" s="8"/>
      <c r="DM332" s="4">
        <v>32</v>
      </c>
      <c r="DN332" s="8">
        <v>496.96</v>
      </c>
      <c r="DO332" s="7">
        <v>-1</v>
      </c>
      <c r="DP332" s="7">
        <v>-1</v>
      </c>
      <c r="DQ332" s="2" t="s">
        <v>140</v>
      </c>
      <c r="DR332" s="2" t="s">
        <v>166</v>
      </c>
      <c r="DS332" s="2" t="s">
        <v>319</v>
      </c>
      <c r="DT332" s="2" t="s">
        <v>1668</v>
      </c>
      <c r="DU332" s="2" t="s">
        <v>142</v>
      </c>
      <c r="DV332" s="2" t="s">
        <v>132</v>
      </c>
      <c r="DW332" s="4"/>
      <c r="DX332" s="8"/>
      <c r="DY332" s="4"/>
      <c r="DZ332" s="8"/>
      <c r="EA332" s="7"/>
      <c r="EB332" s="7"/>
      <c r="EC332" s="2" t="s">
        <v>140</v>
      </c>
      <c r="ED332" s="2" t="s">
        <v>166</v>
      </c>
      <c r="EE332" s="2" t="s">
        <v>3393</v>
      </c>
      <c r="EF332" s="2" t="s">
        <v>1254</v>
      </c>
      <c r="EG332" s="2" t="s">
        <v>142</v>
      </c>
      <c r="EH332" s="2" t="s">
        <v>132</v>
      </c>
      <c r="EI332" s="4"/>
      <c r="EJ332" s="8"/>
      <c r="EK332" s="4"/>
      <c r="EL332" s="8"/>
      <c r="EM332" s="7"/>
      <c r="EN332" s="7"/>
      <c r="EO332" s="2" t="s">
        <v>140</v>
      </c>
      <c r="EP332" s="2" t="s">
        <v>166</v>
      </c>
      <c r="EQ332" s="2" t="s">
        <v>3609</v>
      </c>
      <c r="ER332" s="2" t="s">
        <v>1200</v>
      </c>
      <c r="ES332" s="2" t="s">
        <v>142</v>
      </c>
      <c r="ET332" s="2" t="s">
        <v>132</v>
      </c>
      <c r="EU332" s="4"/>
      <c r="EV332" s="8"/>
      <c r="EW332" s="4"/>
      <c r="EX332" s="8"/>
      <c r="EY332" s="7"/>
      <c r="EZ332" s="7"/>
      <c r="FA332" s="2" t="s">
        <v>140</v>
      </c>
      <c r="FB332" s="2" t="s">
        <v>166</v>
      </c>
      <c r="FC332" s="2" t="s">
        <v>1723</v>
      </c>
      <c r="FD332" s="2" t="s">
        <v>3608</v>
      </c>
      <c r="FE332" s="2" t="s">
        <v>142</v>
      </c>
      <c r="FF332" s="2" t="s">
        <v>132</v>
      </c>
      <c r="FG332" s="4"/>
      <c r="FH332" s="8"/>
      <c r="FI332" s="4"/>
      <c r="FJ332" s="8"/>
      <c r="FK332" s="7"/>
      <c r="FL332" s="7"/>
      <c r="FM332" s="2" t="s">
        <v>140</v>
      </c>
      <c r="FN332" s="2" t="s">
        <v>166</v>
      </c>
      <c r="FO332" s="2" t="s">
        <v>132</v>
      </c>
      <c r="FP332" s="2" t="s">
        <v>132</v>
      </c>
      <c r="FQ332" s="2" t="s">
        <v>142</v>
      </c>
      <c r="FR332" s="2" t="s">
        <v>132</v>
      </c>
      <c r="FS332" s="4"/>
      <c r="FT332" s="8"/>
      <c r="FU332" s="4"/>
      <c r="FV332" s="8"/>
      <c r="FW332" s="7"/>
      <c r="FX332" s="7"/>
      <c r="FY332" s="2" t="s">
        <v>178</v>
      </c>
      <c r="FZ332" s="2" t="s">
        <v>166</v>
      </c>
      <c r="GA332" s="2" t="s">
        <v>132</v>
      </c>
      <c r="GB332" s="2" t="s">
        <v>132</v>
      </c>
      <c r="GC332" s="2" t="s">
        <v>142</v>
      </c>
      <c r="GD332" s="2" t="s">
        <v>132</v>
      </c>
      <c r="GE332" s="4"/>
      <c r="GF332" s="8"/>
      <c r="GG332" s="4">
        <v>6</v>
      </c>
      <c r="GH332" s="8">
        <v>96</v>
      </c>
      <c r="GI332" s="7">
        <v>-1</v>
      </c>
      <c r="GJ332" s="7">
        <v>-1</v>
      </c>
      <c r="GK332" s="2" t="s">
        <v>140</v>
      </c>
      <c r="GL332" s="2" t="s">
        <v>166</v>
      </c>
      <c r="GM332" s="2" t="s">
        <v>1271</v>
      </c>
      <c r="GN332" s="2" t="s">
        <v>2187</v>
      </c>
      <c r="GO332" s="2" t="s">
        <v>142</v>
      </c>
      <c r="GP332" s="2" t="s">
        <v>132</v>
      </c>
      <c r="GQ332" s="4"/>
      <c r="GR332" s="8"/>
      <c r="GS332" s="4"/>
      <c r="GT332" s="8"/>
      <c r="GU332" s="7"/>
      <c r="GV332" s="7"/>
      <c r="GW332" s="2" t="s">
        <v>178</v>
      </c>
      <c r="GX332" s="2" t="s">
        <v>166</v>
      </c>
      <c r="GY332" s="2" t="s">
        <v>132</v>
      </c>
      <c r="GZ332" s="2" t="s">
        <v>132</v>
      </c>
      <c r="HA332" s="2" t="s">
        <v>142</v>
      </c>
      <c r="HB332" s="2" t="s">
        <v>132</v>
      </c>
      <c r="HC332" s="4"/>
      <c r="HD332" s="8"/>
      <c r="HE332" s="4">
        <v>17</v>
      </c>
      <c r="HF332" s="8">
        <v>272</v>
      </c>
      <c r="HG332" s="7">
        <v>-1</v>
      </c>
      <c r="HH332" s="7">
        <v>-1</v>
      </c>
      <c r="HI332" s="2" t="s">
        <v>140</v>
      </c>
      <c r="HJ332" s="2" t="s">
        <v>166</v>
      </c>
      <c r="HK332" s="2" t="s">
        <v>1481</v>
      </c>
      <c r="HL332" s="2" t="s">
        <v>2004</v>
      </c>
      <c r="HM332" s="2" t="s">
        <v>142</v>
      </c>
      <c r="HN332" s="2" t="s">
        <v>132</v>
      </c>
      <c r="HO332" s="4"/>
      <c r="HP332" s="8"/>
      <c r="HQ332" s="4"/>
      <c r="HR332" s="8"/>
      <c r="HS332" s="7"/>
      <c r="HT332" s="7"/>
      <c r="HU332" s="2" t="s">
        <v>178</v>
      </c>
      <c r="HV332" s="2" t="s">
        <v>166</v>
      </c>
      <c r="HW332" s="2" t="s">
        <v>132</v>
      </c>
      <c r="HX332" s="2" t="s">
        <v>132</v>
      </c>
      <c r="HY332" s="2" t="s">
        <v>142</v>
      </c>
      <c r="HZ332" s="2" t="s">
        <v>132</v>
      </c>
      <c r="IA332" s="4"/>
      <c r="IB332" s="8"/>
      <c r="IC332" s="4">
        <v>17</v>
      </c>
      <c r="ID332" s="8">
        <v>271.32</v>
      </c>
      <c r="IE332" s="7">
        <v>-1</v>
      </c>
      <c r="IF332" s="7">
        <v>-1</v>
      </c>
      <c r="IG332" s="2" t="s">
        <v>140</v>
      </c>
      <c r="IH332" s="2" t="s">
        <v>166</v>
      </c>
      <c r="II332" s="2" t="s">
        <v>3665</v>
      </c>
      <c r="IJ332" s="2" t="s">
        <v>1420</v>
      </c>
      <c r="IK332" s="2" t="s">
        <v>142</v>
      </c>
      <c r="IL332" s="2" t="s">
        <v>132</v>
      </c>
      <c r="IM332" s="4"/>
      <c r="IN332" s="8"/>
      <c r="IO332" s="4">
        <v>1</v>
      </c>
      <c r="IP332" s="8">
        <v>17.24</v>
      </c>
      <c r="IQ332" s="7">
        <v>-1</v>
      </c>
      <c r="IR332" s="7">
        <v>-1</v>
      </c>
      <c r="IS332" s="2" t="s">
        <v>140</v>
      </c>
      <c r="IT332" s="2" t="s">
        <v>166</v>
      </c>
      <c r="IU332" s="2" t="s">
        <v>614</v>
      </c>
      <c r="IV332" s="2" t="s">
        <v>1045</v>
      </c>
      <c r="IW332" s="2" t="s">
        <v>142</v>
      </c>
      <c r="IX332" s="2" t="s">
        <v>132</v>
      </c>
      <c r="IY332" s="4"/>
      <c r="IZ332" s="8"/>
      <c r="JA332" s="4"/>
      <c r="JB332" s="8"/>
      <c r="JC332" s="7"/>
      <c r="JD332" s="7"/>
      <c r="JE332" s="2" t="s">
        <v>178</v>
      </c>
      <c r="JF332" s="2" t="s">
        <v>166</v>
      </c>
      <c r="JG332" s="2" t="s">
        <v>132</v>
      </c>
      <c r="JH332" s="2" t="s">
        <v>132</v>
      </c>
      <c r="JI332" s="2" t="s">
        <v>142</v>
      </c>
      <c r="JJ332" s="2" t="s">
        <v>132</v>
      </c>
      <c r="JK332" s="4"/>
      <c r="JL332" s="8"/>
      <c r="JM332" s="4"/>
      <c r="JN332" s="8"/>
      <c r="JO332" s="7"/>
      <c r="JP332" s="7"/>
      <c r="JQ332" s="2" t="s">
        <v>140</v>
      </c>
      <c r="JR332" s="2" t="s">
        <v>166</v>
      </c>
      <c r="JS332" s="2" t="s">
        <v>341</v>
      </c>
      <c r="JT332" s="2" t="s">
        <v>132</v>
      </c>
      <c r="JU332" s="2" t="s">
        <v>142</v>
      </c>
      <c r="JV332" s="2" t="s">
        <v>132</v>
      </c>
      <c r="JW332" s="4"/>
      <c r="JX332" s="8"/>
      <c r="JY332" s="4"/>
      <c r="JZ332" s="8"/>
      <c r="KA332" s="7"/>
      <c r="KB332" s="7"/>
      <c r="KC332" s="2" t="s">
        <v>140</v>
      </c>
      <c r="KD332" s="2" t="s">
        <v>166</v>
      </c>
      <c r="KE332" s="2" t="s">
        <v>3663</v>
      </c>
      <c r="KF332" s="2" t="s">
        <v>3662</v>
      </c>
      <c r="KG332" s="2" t="s">
        <v>142</v>
      </c>
      <c r="KH332" s="2" t="s">
        <v>132</v>
      </c>
      <c r="KI332" s="4"/>
      <c r="KJ332" s="8"/>
      <c r="KK332" s="4"/>
      <c r="KL332" s="8"/>
      <c r="KM332" s="7"/>
      <c r="KN332" s="7"/>
      <c r="KO332" s="2" t="s">
        <v>178</v>
      </c>
      <c r="KP332" s="2" t="s">
        <v>166</v>
      </c>
      <c r="KQ332" s="2" t="s">
        <v>132</v>
      </c>
      <c r="KR332" s="2" t="s">
        <v>132</v>
      </c>
      <c r="KS332" s="2" t="s">
        <v>142</v>
      </c>
      <c r="KT332" s="2" t="s">
        <v>132</v>
      </c>
      <c r="KU332" s="4"/>
      <c r="KV332" s="8"/>
      <c r="KW332" s="4">
        <v>1</v>
      </c>
      <c r="KX332" s="8">
        <v>16.29</v>
      </c>
      <c r="KY332" s="7">
        <v>-1</v>
      </c>
      <c r="KZ332" s="7">
        <v>-1</v>
      </c>
      <c r="LA332" s="2" t="s">
        <v>140</v>
      </c>
      <c r="LB332" s="2" t="s">
        <v>166</v>
      </c>
      <c r="LC332" s="2" t="s">
        <v>1827</v>
      </c>
      <c r="LD332" s="2" t="s">
        <v>3665</v>
      </c>
      <c r="LE332" s="2" t="s">
        <v>183</v>
      </c>
      <c r="LF332" s="2" t="s">
        <v>132</v>
      </c>
      <c r="LG332" s="4"/>
      <c r="LH332" s="8"/>
      <c r="LI332" s="4">
        <v>12</v>
      </c>
      <c r="LJ332" s="8">
        <v>191.52</v>
      </c>
      <c r="LK332" s="7">
        <v>-1</v>
      </c>
      <c r="LL332" s="7">
        <v>-1</v>
      </c>
      <c r="LM332" s="2" t="s">
        <v>140</v>
      </c>
      <c r="LN332" s="2" t="s">
        <v>166</v>
      </c>
      <c r="LO332" s="2" t="s">
        <v>957</v>
      </c>
      <c r="LP332" s="2" t="s">
        <v>1808</v>
      </c>
      <c r="LQ332" s="2" t="s">
        <v>142</v>
      </c>
      <c r="LR332" s="2" t="s">
        <v>132</v>
      </c>
      <c r="LS332" s="4"/>
      <c r="LT332" s="8"/>
      <c r="LU332" s="4"/>
      <c r="LV332" s="8"/>
      <c r="LW332" s="7"/>
      <c r="LX332" s="7"/>
      <c r="LY332" s="2" t="s">
        <v>132</v>
      </c>
      <c r="LZ332" s="2" t="s">
        <v>132</v>
      </c>
      <c r="MA332" s="2" t="s">
        <v>132</v>
      </c>
      <c r="MB332" s="2" t="s">
        <v>132</v>
      </c>
      <c r="MC332" s="2" t="s">
        <v>132</v>
      </c>
      <c r="MD332" s="2" t="s">
        <v>132</v>
      </c>
      <c r="ME332" s="4"/>
      <c r="MF332" s="8"/>
      <c r="MG332" s="4"/>
      <c r="MH332" s="8"/>
      <c r="MI332" s="7"/>
      <c r="MJ332" s="7"/>
      <c r="MK332" s="2" t="s">
        <v>159</v>
      </c>
      <c r="ML332" s="2" t="s">
        <v>166</v>
      </c>
      <c r="MM332" s="2" t="s">
        <v>132</v>
      </c>
      <c r="MN332" s="2" t="s">
        <v>132</v>
      </c>
      <c r="MO332" s="2" t="s">
        <v>142</v>
      </c>
      <c r="MP332" s="2" t="s">
        <v>132</v>
      </c>
      <c r="MQ332" s="4"/>
      <c r="MR332" s="8"/>
      <c r="MS332" s="4"/>
      <c r="MT332" s="8"/>
      <c r="MU332" s="7"/>
      <c r="MV332" s="7"/>
      <c r="MW332" s="2" t="s">
        <v>132</v>
      </c>
      <c r="MX332" s="2" t="s">
        <v>132</v>
      </c>
      <c r="MY332" s="2" t="s">
        <v>132</v>
      </c>
      <c r="MZ332" s="2" t="s">
        <v>132</v>
      </c>
      <c r="NA332" s="2" t="s">
        <v>132</v>
      </c>
      <c r="NB332" s="2" t="s">
        <v>132</v>
      </c>
      <c r="NC332" s="4"/>
      <c r="ND332" s="8"/>
      <c r="NE332" s="4"/>
      <c r="NF332" s="8"/>
      <c r="NG332" s="7"/>
      <c r="NH332" s="7"/>
      <c r="NI332" s="2" t="s">
        <v>132</v>
      </c>
      <c r="NJ332" s="2" t="s">
        <v>132</v>
      </c>
      <c r="NK332" s="2" t="s">
        <v>132</v>
      </c>
      <c r="NL332" s="2" t="s">
        <v>132</v>
      </c>
      <c r="NM332" s="2" t="s">
        <v>132</v>
      </c>
      <c r="NN332" s="2" t="s">
        <v>132</v>
      </c>
      <c r="NO332" s="4"/>
      <c r="NP332" s="8"/>
      <c r="NQ332" s="4"/>
      <c r="NR332" s="8"/>
      <c r="NS332" s="7"/>
      <c r="NT332" s="7"/>
      <c r="NU332" s="2" t="s">
        <v>178</v>
      </c>
      <c r="NV332" s="2" t="s">
        <v>166</v>
      </c>
      <c r="NW332" s="2" t="s">
        <v>132</v>
      </c>
      <c r="NX332" s="2" t="s">
        <v>132</v>
      </c>
      <c r="NY332" s="2" t="s">
        <v>142</v>
      </c>
      <c r="NZ332" s="2" t="s">
        <v>132</v>
      </c>
      <c r="OA332" s="4"/>
      <c r="OB332" s="8"/>
      <c r="OC332" s="4"/>
      <c r="OD332" s="8"/>
      <c r="OE332" s="7"/>
      <c r="OF332" s="7"/>
      <c r="OG332" s="2" t="s">
        <v>132</v>
      </c>
      <c r="OH332" s="2" t="s">
        <v>132</v>
      </c>
      <c r="OI332" s="2" t="s">
        <v>132</v>
      </c>
      <c r="OJ332" s="2" t="s">
        <v>132</v>
      </c>
      <c r="OK332" s="2" t="s">
        <v>132</v>
      </c>
      <c r="OL332" s="2" t="s">
        <v>132</v>
      </c>
      <c r="OM332" s="4"/>
      <c r="ON332" s="8"/>
      <c r="OO332" s="4"/>
      <c r="OP332" s="8"/>
      <c r="OQ332" s="7"/>
      <c r="OR332" s="7"/>
      <c r="OS332" s="2" t="s">
        <v>132</v>
      </c>
      <c r="OT332" s="2" t="s">
        <v>132</v>
      </c>
      <c r="OU332" s="2" t="s">
        <v>132</v>
      </c>
      <c r="OV332" s="2" t="s">
        <v>132</v>
      </c>
      <c r="OW332" s="2" t="s">
        <v>132</v>
      </c>
      <c r="OX332" s="2" t="s">
        <v>132</v>
      </c>
      <c r="OY332" s="4"/>
      <c r="OZ332" s="8"/>
      <c r="PA332" s="4"/>
      <c r="PB332" s="8"/>
      <c r="PC332" s="7"/>
      <c r="PD332" s="7"/>
      <c r="PE332" s="2" t="s">
        <v>181</v>
      </c>
      <c r="PF332" s="2" t="s">
        <v>166</v>
      </c>
      <c r="PG332" s="2" t="s">
        <v>132</v>
      </c>
      <c r="PH332" s="2" t="s">
        <v>132</v>
      </c>
      <c r="PI332" s="2" t="s">
        <v>142</v>
      </c>
      <c r="PJ332" s="2" t="s">
        <v>132</v>
      </c>
      <c r="PK332" s="4"/>
      <c r="PL332" s="8"/>
      <c r="PM332" s="4"/>
      <c r="PN332" s="8"/>
      <c r="PO332" s="7"/>
      <c r="PP332" s="7"/>
      <c r="PQ332" s="2" t="s">
        <v>178</v>
      </c>
      <c r="PR332" s="2" t="s">
        <v>166</v>
      </c>
      <c r="PS332" s="2" t="s">
        <v>132</v>
      </c>
      <c r="PT332" s="2" t="s">
        <v>132</v>
      </c>
      <c r="PU332" s="2" t="s">
        <v>142</v>
      </c>
      <c r="PV332" s="2" t="s">
        <v>132</v>
      </c>
      <c r="PW332" s="4"/>
      <c r="PX332" s="8"/>
      <c r="PY332" s="4"/>
      <c r="PZ332" s="8"/>
      <c r="QA332" s="7"/>
      <c r="QB332" s="7"/>
      <c r="QC332" s="2" t="s">
        <v>132</v>
      </c>
      <c r="QD332" s="2" t="s">
        <v>132</v>
      </c>
      <c r="QE332" s="2" t="s">
        <v>132</v>
      </c>
      <c r="QF332" s="2" t="s">
        <v>132</v>
      </c>
      <c r="QG332" s="2" t="s">
        <v>132</v>
      </c>
      <c r="QH332" s="2" t="s">
        <v>132</v>
      </c>
      <c r="QI332" s="4"/>
      <c r="QJ332" s="8"/>
      <c r="QK332" s="4"/>
      <c r="QL332" s="8"/>
      <c r="QM332" s="7"/>
      <c r="QN332" s="7"/>
      <c r="QO332" s="2" t="s">
        <v>132</v>
      </c>
      <c r="QP332" s="2" t="s">
        <v>132</v>
      </c>
      <c r="QQ332" s="2" t="s">
        <v>132</v>
      </c>
      <c r="QR332" s="2" t="s">
        <v>132</v>
      </c>
      <c r="QS332" s="2" t="s">
        <v>132</v>
      </c>
      <c r="QT332" s="2" t="s">
        <v>132</v>
      </c>
      <c r="QU332" s="4"/>
      <c r="QV332" s="8"/>
      <c r="QW332" s="4"/>
      <c r="QX332" s="8"/>
      <c r="QY332" s="7"/>
      <c r="QZ332" s="7"/>
      <c r="RA332" s="2" t="s">
        <v>140</v>
      </c>
      <c r="RB332" s="2" t="s">
        <v>166</v>
      </c>
      <c r="RC332" s="2" t="s">
        <v>957</v>
      </c>
      <c r="RD332" s="2" t="s">
        <v>412</v>
      </c>
      <c r="RE332" s="2" t="s">
        <v>142</v>
      </c>
      <c r="RF332" s="2" t="s">
        <v>132</v>
      </c>
      <c r="RG332" s="4"/>
      <c r="RH332" s="8"/>
      <c r="RI332" s="4"/>
      <c r="RJ332" s="8"/>
      <c r="RK332" s="7"/>
      <c r="RL332" s="7"/>
      <c r="RM332" s="2" t="s">
        <v>178</v>
      </c>
      <c r="RN332" s="2" t="s">
        <v>166</v>
      </c>
      <c r="RO332" s="2" t="s">
        <v>132</v>
      </c>
      <c r="RP332" s="2" t="s">
        <v>132</v>
      </c>
      <c r="RQ332" s="2" t="s">
        <v>142</v>
      </c>
      <c r="RR332" s="2" t="s">
        <v>132</v>
      </c>
    </row>
    <row r="333">
      <c r="A333" s="2" t="s">
        <v>3666</v>
      </c>
      <c r="B333" s="2" t="s">
        <v>121</v>
      </c>
      <c r="C333" s="2" t="s">
        <v>3589</v>
      </c>
      <c r="D333" s="2" t="s">
        <v>123</v>
      </c>
      <c r="E333" s="2" t="s">
        <v>837</v>
      </c>
      <c r="F333" s="2" t="s">
        <v>3667</v>
      </c>
      <c r="G333" s="2" t="s">
        <v>3667</v>
      </c>
      <c r="H333" s="2" t="s">
        <v>3667</v>
      </c>
      <c r="I333" s="2" t="s">
        <v>3668</v>
      </c>
      <c r="J333" s="2" t="s">
        <v>127</v>
      </c>
      <c r="K333" s="2" t="s">
        <v>281</v>
      </c>
      <c r="L333" s="3">
        <v>25.69</v>
      </c>
      <c r="M333" s="3">
        <v>26.97</v>
      </c>
      <c r="N333" s="3">
        <v>59.99</v>
      </c>
      <c r="O333" s="2" t="s">
        <v>421</v>
      </c>
      <c r="P333" s="2" t="s">
        <v>422</v>
      </c>
      <c r="Q333" s="2" t="s">
        <v>131</v>
      </c>
      <c r="R333" s="2" t="s">
        <v>132</v>
      </c>
      <c r="S333" s="2" t="s">
        <v>3669</v>
      </c>
      <c r="T333" s="2" t="s">
        <v>132</v>
      </c>
      <c r="U333" s="2" t="s">
        <v>468</v>
      </c>
      <c r="V333" s="2" t="s">
        <v>815</v>
      </c>
      <c r="W333" s="2" t="s">
        <v>247</v>
      </c>
      <c r="X333" s="2" t="s">
        <v>1079</v>
      </c>
      <c r="Y333" s="2" t="s">
        <v>810</v>
      </c>
      <c r="Z333" s="4"/>
      <c r="AA333" s="4">
        <f>=ROUNDDOWN({0},0)</f>
      </c>
      <c r="AB333" s="5"/>
      <c r="AC333" s="2" t="s">
        <v>132</v>
      </c>
      <c r="AD333" s="4"/>
      <c r="AE333" s="4"/>
      <c r="AF333" s="6">
        <v>63</v>
      </c>
      <c r="AG333" s="6"/>
      <c r="AH333" s="7">
        <v>0</v>
      </c>
      <c r="AI333" s="4"/>
      <c r="AJ333" s="4">
        <f>=ROUNDDOWN({0},0)</f>
      </c>
      <c r="AK333" s="5"/>
      <c r="AL333" s="2" t="s">
        <v>132</v>
      </c>
      <c r="AM333" s="4"/>
      <c r="AN333" s="4"/>
      <c r="AO333" s="7"/>
      <c r="AP333" s="4"/>
      <c r="AQ333" s="8"/>
      <c r="AR333" s="4">
        <v>20</v>
      </c>
      <c r="AS333" s="8">
        <v>497.05</v>
      </c>
      <c r="AT333" s="7">
        <v>-1</v>
      </c>
      <c r="AU333" s="7">
        <v>-1</v>
      </c>
      <c r="AV333" s="4"/>
      <c r="AW333" s="8"/>
      <c r="AX333" s="4">
        <v>20</v>
      </c>
      <c r="AY333" s="8">
        <v>497.05</v>
      </c>
      <c r="AZ333" s="7">
        <v>-1</v>
      </c>
      <c r="BA333" s="7">
        <v>-1</v>
      </c>
      <c r="BB333" s="7"/>
      <c r="BC333" s="4"/>
      <c r="BD333" s="8"/>
      <c r="BE333" s="4">
        <v>20</v>
      </c>
      <c r="BF333" s="8">
        <v>497.05</v>
      </c>
      <c r="BG333" s="7">
        <v>-1</v>
      </c>
      <c r="BH333" s="7">
        <v>-1</v>
      </c>
      <c r="BI333" s="7"/>
      <c r="BJ333" s="4"/>
      <c r="BK333" s="8"/>
      <c r="BL333" s="2" t="s">
        <v>3670</v>
      </c>
      <c r="BM333" s="7"/>
      <c r="BN333" s="7"/>
      <c r="BO333" s="4"/>
      <c r="BP333" s="8"/>
      <c r="BQ333" s="4"/>
      <c r="BR333" s="8"/>
      <c r="BS333" s="7"/>
      <c r="BT333" s="7"/>
      <c r="BU333" s="2" t="s">
        <v>140</v>
      </c>
      <c r="BV333" s="2" t="s">
        <v>166</v>
      </c>
      <c r="BW333" s="2" t="s">
        <v>132</v>
      </c>
      <c r="BX333" s="2" t="s">
        <v>132</v>
      </c>
      <c r="BY333" s="2" t="s">
        <v>142</v>
      </c>
      <c r="BZ333" s="2" t="s">
        <v>132</v>
      </c>
      <c r="CA333" s="4"/>
      <c r="CB333" s="8"/>
      <c r="CC333" s="4">
        <v>6</v>
      </c>
      <c r="CD333" s="8">
        <v>118.92</v>
      </c>
      <c r="CE333" s="7">
        <v>-1</v>
      </c>
      <c r="CF333" s="7">
        <v>-1</v>
      </c>
      <c r="CG333" s="2" t="s">
        <v>140</v>
      </c>
      <c r="CH333" s="2" t="s">
        <v>166</v>
      </c>
      <c r="CI333" s="2" t="s">
        <v>894</v>
      </c>
      <c r="CJ333" s="2" t="s">
        <v>831</v>
      </c>
      <c r="CK333" s="2" t="s">
        <v>183</v>
      </c>
      <c r="CL333" s="2" t="s">
        <v>132</v>
      </c>
      <c r="CM333" s="4"/>
      <c r="CN333" s="8"/>
      <c r="CO333" s="4">
        <v>4</v>
      </c>
      <c r="CP333" s="8">
        <v>99.82</v>
      </c>
      <c r="CQ333" s="7">
        <v>-1</v>
      </c>
      <c r="CR333" s="7">
        <v>-1</v>
      </c>
      <c r="CS333" s="2" t="s">
        <v>140</v>
      </c>
      <c r="CT333" s="2" t="s">
        <v>166</v>
      </c>
      <c r="CU333" s="2" t="s">
        <v>2392</v>
      </c>
      <c r="CV333" s="2" t="s">
        <v>3671</v>
      </c>
      <c r="CW333" s="2" t="s">
        <v>142</v>
      </c>
      <c r="CX333" s="2" t="s">
        <v>132</v>
      </c>
      <c r="CY333" s="4"/>
      <c r="CZ333" s="8"/>
      <c r="DA333" s="4"/>
      <c r="DB333" s="8"/>
      <c r="DC333" s="7"/>
      <c r="DD333" s="7"/>
      <c r="DE333" s="2" t="s">
        <v>165</v>
      </c>
      <c r="DF333" s="2" t="s">
        <v>166</v>
      </c>
      <c r="DG333" s="2" t="s">
        <v>132</v>
      </c>
      <c r="DH333" s="2" t="s">
        <v>132</v>
      </c>
      <c r="DI333" s="2" t="s">
        <v>142</v>
      </c>
      <c r="DJ333" s="2" t="s">
        <v>132</v>
      </c>
      <c r="DK333" s="4"/>
      <c r="DL333" s="8"/>
      <c r="DM333" s="4">
        <v>6</v>
      </c>
      <c r="DN333" s="8">
        <v>169.56</v>
      </c>
      <c r="DO333" s="7">
        <v>-1</v>
      </c>
      <c r="DP333" s="7">
        <v>-1</v>
      </c>
      <c r="DQ333" s="2" t="s">
        <v>140</v>
      </c>
      <c r="DR333" s="2" t="s">
        <v>166</v>
      </c>
      <c r="DS333" s="2" t="s">
        <v>897</v>
      </c>
      <c r="DT333" s="2" t="s">
        <v>249</v>
      </c>
      <c r="DU333" s="2" t="s">
        <v>142</v>
      </c>
      <c r="DV333" s="2" t="s">
        <v>132</v>
      </c>
      <c r="DW333" s="4"/>
      <c r="DX333" s="8"/>
      <c r="DY333" s="4"/>
      <c r="DZ333" s="8"/>
      <c r="EA333" s="7"/>
      <c r="EB333" s="7"/>
      <c r="EC333" s="2" t="s">
        <v>140</v>
      </c>
      <c r="ED333" s="2" t="s">
        <v>166</v>
      </c>
      <c r="EE333" s="2" t="s">
        <v>3672</v>
      </c>
      <c r="EF333" s="2" t="s">
        <v>473</v>
      </c>
      <c r="EG333" s="2" t="s">
        <v>142</v>
      </c>
      <c r="EH333" s="2" t="s">
        <v>132</v>
      </c>
      <c r="EI333" s="4"/>
      <c r="EJ333" s="8"/>
      <c r="EK333" s="4"/>
      <c r="EL333" s="8"/>
      <c r="EM333" s="7"/>
      <c r="EN333" s="7"/>
      <c r="EO333" s="2" t="s">
        <v>182</v>
      </c>
      <c r="EP333" s="2" t="s">
        <v>166</v>
      </c>
      <c r="EQ333" s="2" t="s">
        <v>132</v>
      </c>
      <c r="ER333" s="2" t="s">
        <v>132</v>
      </c>
      <c r="ES333" s="2" t="s">
        <v>142</v>
      </c>
      <c r="ET333" s="2" t="s">
        <v>132</v>
      </c>
      <c r="EU333" s="4"/>
      <c r="EV333" s="8"/>
      <c r="EW333" s="4"/>
      <c r="EX333" s="8"/>
      <c r="EY333" s="7"/>
      <c r="EZ333" s="7"/>
      <c r="FA333" s="2" t="s">
        <v>159</v>
      </c>
      <c r="FB333" s="2" t="s">
        <v>166</v>
      </c>
      <c r="FC333" s="2" t="s">
        <v>132</v>
      </c>
      <c r="FD333" s="2" t="s">
        <v>132</v>
      </c>
      <c r="FE333" s="2" t="s">
        <v>142</v>
      </c>
      <c r="FF333" s="2" t="s">
        <v>132</v>
      </c>
      <c r="FG333" s="4"/>
      <c r="FH333" s="8"/>
      <c r="FI333" s="4"/>
      <c r="FJ333" s="8"/>
      <c r="FK333" s="7"/>
      <c r="FL333" s="7"/>
      <c r="FM333" s="2" t="s">
        <v>140</v>
      </c>
      <c r="FN333" s="2" t="s">
        <v>166</v>
      </c>
      <c r="FO333" s="2" t="s">
        <v>292</v>
      </c>
      <c r="FP333" s="2" t="s">
        <v>132</v>
      </c>
      <c r="FQ333" s="2" t="s">
        <v>142</v>
      </c>
      <c r="FR333" s="2" t="s">
        <v>132</v>
      </c>
      <c r="FS333" s="4"/>
      <c r="FT333" s="8"/>
      <c r="FU333" s="4"/>
      <c r="FV333" s="8"/>
      <c r="FW333" s="7"/>
      <c r="FX333" s="7"/>
      <c r="FY333" s="2" t="s">
        <v>178</v>
      </c>
      <c r="FZ333" s="2" t="s">
        <v>166</v>
      </c>
      <c r="GA333" s="2" t="s">
        <v>132</v>
      </c>
      <c r="GB333" s="2" t="s">
        <v>132</v>
      </c>
      <c r="GC333" s="2" t="s">
        <v>142</v>
      </c>
      <c r="GD333" s="2" t="s">
        <v>132</v>
      </c>
      <c r="GE333" s="4"/>
      <c r="GF333" s="8"/>
      <c r="GG333" s="4">
        <v>1</v>
      </c>
      <c r="GH333" s="8">
        <v>28.32</v>
      </c>
      <c r="GI333" s="7">
        <v>-1</v>
      </c>
      <c r="GJ333" s="7">
        <v>-1</v>
      </c>
      <c r="GK333" s="2" t="s">
        <v>140</v>
      </c>
      <c r="GL333" s="2" t="s">
        <v>166</v>
      </c>
      <c r="GM333" s="2" t="s">
        <v>188</v>
      </c>
      <c r="GN333" s="2" t="s">
        <v>223</v>
      </c>
      <c r="GO333" s="2" t="s">
        <v>142</v>
      </c>
      <c r="GP333" s="2" t="s">
        <v>132</v>
      </c>
      <c r="GQ333" s="4"/>
      <c r="GR333" s="8"/>
      <c r="GS333" s="4">
        <v>1</v>
      </c>
      <c r="GT333" s="8">
        <v>26.97</v>
      </c>
      <c r="GU333" s="7">
        <v>-1</v>
      </c>
      <c r="GV333" s="7">
        <v>-1</v>
      </c>
      <c r="GW333" s="2" t="s">
        <v>140</v>
      </c>
      <c r="GX333" s="2" t="s">
        <v>166</v>
      </c>
      <c r="GY333" s="2" t="s">
        <v>334</v>
      </c>
      <c r="GZ333" s="2" t="s">
        <v>3673</v>
      </c>
      <c r="HA333" s="2" t="s">
        <v>142</v>
      </c>
      <c r="HB333" s="2" t="s">
        <v>132</v>
      </c>
      <c r="HC333" s="4"/>
      <c r="HD333" s="8"/>
      <c r="HE333" s="4"/>
      <c r="HF333" s="8"/>
      <c r="HG333" s="7"/>
      <c r="HH333" s="7"/>
      <c r="HI333" s="2" t="s">
        <v>181</v>
      </c>
      <c r="HJ333" s="2" t="s">
        <v>166</v>
      </c>
      <c r="HK333" s="2" t="s">
        <v>132</v>
      </c>
      <c r="HL333" s="2" t="s">
        <v>132</v>
      </c>
      <c r="HM333" s="2" t="s">
        <v>142</v>
      </c>
      <c r="HN333" s="2" t="s">
        <v>132</v>
      </c>
      <c r="HO333" s="4"/>
      <c r="HP333" s="8"/>
      <c r="HQ333" s="4">
        <v>2</v>
      </c>
      <c r="HR333" s="8">
        <v>53.46</v>
      </c>
      <c r="HS333" s="7">
        <v>-1</v>
      </c>
      <c r="HT333" s="7">
        <v>-1</v>
      </c>
      <c r="HU333" s="2" t="s">
        <v>140</v>
      </c>
      <c r="HV333" s="2" t="s">
        <v>166</v>
      </c>
      <c r="HW333" s="2" t="s">
        <v>667</v>
      </c>
      <c r="HX333" s="2" t="s">
        <v>3603</v>
      </c>
      <c r="HY333" s="2" t="s">
        <v>142</v>
      </c>
      <c r="HZ333" s="2" t="s">
        <v>132</v>
      </c>
      <c r="IA333" s="4"/>
      <c r="IB333" s="8"/>
      <c r="IC333" s="4"/>
      <c r="ID333" s="8"/>
      <c r="IE333" s="7"/>
      <c r="IF333" s="7"/>
      <c r="IG333" s="2" t="s">
        <v>140</v>
      </c>
      <c r="IH333" s="2" t="s">
        <v>166</v>
      </c>
      <c r="II333" s="2" t="s">
        <v>3672</v>
      </c>
      <c r="IJ333" s="2" t="s">
        <v>132</v>
      </c>
      <c r="IK333" s="2" t="s">
        <v>142</v>
      </c>
      <c r="IL333" s="2" t="s">
        <v>132</v>
      </c>
      <c r="IM333" s="4"/>
      <c r="IN333" s="8"/>
      <c r="IO333" s="4"/>
      <c r="IP333" s="8"/>
      <c r="IQ333" s="7"/>
      <c r="IR333" s="7"/>
      <c r="IS333" s="2" t="s">
        <v>178</v>
      </c>
      <c r="IT333" s="2" t="s">
        <v>166</v>
      </c>
      <c r="IU333" s="2" t="s">
        <v>132</v>
      </c>
      <c r="IV333" s="2" t="s">
        <v>132</v>
      </c>
      <c r="IW333" s="2" t="s">
        <v>142</v>
      </c>
      <c r="IX333" s="2" t="s">
        <v>132</v>
      </c>
      <c r="IY333" s="4"/>
      <c r="IZ333" s="8"/>
      <c r="JA333" s="4"/>
      <c r="JB333" s="8"/>
      <c r="JC333" s="7"/>
      <c r="JD333" s="7"/>
      <c r="JE333" s="2" t="s">
        <v>140</v>
      </c>
      <c r="JF333" s="2" t="s">
        <v>166</v>
      </c>
      <c r="JG333" s="2" t="s">
        <v>2041</v>
      </c>
      <c r="JH333" s="2" t="s">
        <v>132</v>
      </c>
      <c r="JI333" s="2" t="s">
        <v>142</v>
      </c>
      <c r="JJ333" s="2" t="s">
        <v>132</v>
      </c>
      <c r="JK333" s="4"/>
      <c r="JL333" s="8"/>
      <c r="JM333" s="4"/>
      <c r="JN333" s="8"/>
      <c r="JO333" s="7"/>
      <c r="JP333" s="7"/>
      <c r="JQ333" s="2" t="s">
        <v>140</v>
      </c>
      <c r="JR333" s="2" t="s">
        <v>166</v>
      </c>
      <c r="JS333" s="2" t="s">
        <v>750</v>
      </c>
      <c r="JT333" s="2" t="s">
        <v>132</v>
      </c>
      <c r="JU333" s="2" t="s">
        <v>142</v>
      </c>
      <c r="JV333" s="2" t="s">
        <v>132</v>
      </c>
      <c r="JW333" s="4"/>
      <c r="JX333" s="8"/>
      <c r="JY333" s="4"/>
      <c r="JZ333" s="8"/>
      <c r="KA333" s="7"/>
      <c r="KB333" s="7"/>
      <c r="KC333" s="2" t="s">
        <v>140</v>
      </c>
      <c r="KD333" s="2" t="s">
        <v>166</v>
      </c>
      <c r="KE333" s="2" t="s">
        <v>810</v>
      </c>
      <c r="KF333" s="2" t="s">
        <v>951</v>
      </c>
      <c r="KG333" s="2" t="s">
        <v>142</v>
      </c>
      <c r="KH333" s="2" t="s">
        <v>132</v>
      </c>
      <c r="KI333" s="4"/>
      <c r="KJ333" s="8"/>
      <c r="KK333" s="4"/>
      <c r="KL333" s="8"/>
      <c r="KM333" s="7"/>
      <c r="KN333" s="7"/>
      <c r="KO333" s="2" t="s">
        <v>140</v>
      </c>
      <c r="KP333" s="2" t="s">
        <v>166</v>
      </c>
      <c r="KQ333" s="2" t="s">
        <v>175</v>
      </c>
      <c r="KR333" s="2" t="s">
        <v>357</v>
      </c>
      <c r="KS333" s="2" t="s">
        <v>142</v>
      </c>
      <c r="KT333" s="2" t="s">
        <v>132</v>
      </c>
      <c r="KU333" s="4"/>
      <c r="KV333" s="8"/>
      <c r="KW333" s="4"/>
      <c r="KX333" s="8"/>
      <c r="KY333" s="7"/>
      <c r="KZ333" s="7"/>
      <c r="LA333" s="2" t="s">
        <v>140</v>
      </c>
      <c r="LB333" s="2" t="s">
        <v>166</v>
      </c>
      <c r="LC333" s="2" t="s">
        <v>884</v>
      </c>
      <c r="LD333" s="2" t="s">
        <v>482</v>
      </c>
      <c r="LE333" s="2" t="s">
        <v>142</v>
      </c>
      <c r="LF333" s="2" t="s">
        <v>132</v>
      </c>
      <c r="LG333" s="4"/>
      <c r="LH333" s="8"/>
      <c r="LI333" s="4"/>
      <c r="LJ333" s="8"/>
      <c r="LK333" s="7"/>
      <c r="LL333" s="7"/>
      <c r="LM333" s="2" t="s">
        <v>178</v>
      </c>
      <c r="LN333" s="2" t="s">
        <v>166</v>
      </c>
      <c r="LO333" s="2" t="s">
        <v>132</v>
      </c>
      <c r="LP333" s="2" t="s">
        <v>132</v>
      </c>
      <c r="LQ333" s="2" t="s">
        <v>142</v>
      </c>
      <c r="LR333" s="2" t="s">
        <v>132</v>
      </c>
      <c r="LS333" s="4"/>
      <c r="LT333" s="8"/>
      <c r="LU333" s="4"/>
      <c r="LV333" s="8"/>
      <c r="LW333" s="7"/>
      <c r="LX333" s="7"/>
      <c r="LY333" s="2" t="s">
        <v>178</v>
      </c>
      <c r="LZ333" s="2" t="s">
        <v>166</v>
      </c>
      <c r="MA333" s="2" t="s">
        <v>132</v>
      </c>
      <c r="MB333" s="2" t="s">
        <v>132</v>
      </c>
      <c r="MC333" s="2" t="s">
        <v>142</v>
      </c>
      <c r="MD333" s="2" t="s">
        <v>132</v>
      </c>
      <c r="ME333" s="4"/>
      <c r="MF333" s="8"/>
      <c r="MG333" s="4"/>
      <c r="MH333" s="8"/>
      <c r="MI333" s="7"/>
      <c r="MJ333" s="7"/>
      <c r="MK333" s="2" t="s">
        <v>159</v>
      </c>
      <c r="ML333" s="2" t="s">
        <v>166</v>
      </c>
      <c r="MM333" s="2" t="s">
        <v>132</v>
      </c>
      <c r="MN333" s="2" t="s">
        <v>132</v>
      </c>
      <c r="MO333" s="2" t="s">
        <v>142</v>
      </c>
      <c r="MP333" s="2" t="s">
        <v>132</v>
      </c>
      <c r="MQ333" s="4"/>
      <c r="MR333" s="8"/>
      <c r="MS333" s="4"/>
      <c r="MT333" s="8"/>
      <c r="MU333" s="7"/>
      <c r="MV333" s="7"/>
      <c r="MW333" s="2" t="s">
        <v>132</v>
      </c>
      <c r="MX333" s="2" t="s">
        <v>132</v>
      </c>
      <c r="MY333" s="2" t="s">
        <v>132</v>
      </c>
      <c r="MZ333" s="2" t="s">
        <v>132</v>
      </c>
      <c r="NA333" s="2" t="s">
        <v>132</v>
      </c>
      <c r="NB333" s="2" t="s">
        <v>132</v>
      </c>
      <c r="NC333" s="4"/>
      <c r="ND333" s="8"/>
      <c r="NE333" s="4"/>
      <c r="NF333" s="8"/>
      <c r="NG333" s="7"/>
      <c r="NH333" s="7"/>
      <c r="NI333" s="2" t="s">
        <v>132</v>
      </c>
      <c r="NJ333" s="2" t="s">
        <v>132</v>
      </c>
      <c r="NK333" s="2" t="s">
        <v>132</v>
      </c>
      <c r="NL333" s="2" t="s">
        <v>132</v>
      </c>
      <c r="NM333" s="2" t="s">
        <v>132</v>
      </c>
      <c r="NN333" s="2" t="s">
        <v>132</v>
      </c>
      <c r="NO333" s="4"/>
      <c r="NP333" s="8"/>
      <c r="NQ333" s="4"/>
      <c r="NR333" s="8"/>
      <c r="NS333" s="7"/>
      <c r="NT333" s="7"/>
      <c r="NU333" s="2" t="s">
        <v>178</v>
      </c>
      <c r="NV333" s="2" t="s">
        <v>166</v>
      </c>
      <c r="NW333" s="2" t="s">
        <v>132</v>
      </c>
      <c r="NX333" s="2" t="s">
        <v>132</v>
      </c>
      <c r="NY333" s="2" t="s">
        <v>142</v>
      </c>
      <c r="NZ333" s="2" t="s">
        <v>132</v>
      </c>
      <c r="OA333" s="4"/>
      <c r="OB333" s="8"/>
      <c r="OC333" s="4"/>
      <c r="OD333" s="8"/>
      <c r="OE333" s="7"/>
      <c r="OF333" s="7"/>
      <c r="OG333" s="2" t="s">
        <v>132</v>
      </c>
      <c r="OH333" s="2" t="s">
        <v>132</v>
      </c>
      <c r="OI333" s="2" t="s">
        <v>132</v>
      </c>
      <c r="OJ333" s="2" t="s">
        <v>132</v>
      </c>
      <c r="OK333" s="2" t="s">
        <v>132</v>
      </c>
      <c r="OL333" s="2" t="s">
        <v>132</v>
      </c>
      <c r="OM333" s="4"/>
      <c r="ON333" s="8"/>
      <c r="OO333" s="4"/>
      <c r="OP333" s="8"/>
      <c r="OQ333" s="7"/>
      <c r="OR333" s="7"/>
      <c r="OS333" s="2" t="s">
        <v>181</v>
      </c>
      <c r="OT333" s="2" t="s">
        <v>166</v>
      </c>
      <c r="OU333" s="2" t="s">
        <v>132</v>
      </c>
      <c r="OV333" s="2" t="s">
        <v>132</v>
      </c>
      <c r="OW333" s="2" t="s">
        <v>142</v>
      </c>
      <c r="OX333" s="2" t="s">
        <v>132</v>
      </c>
      <c r="OY333" s="4"/>
      <c r="OZ333" s="8"/>
      <c r="PA333" s="4"/>
      <c r="PB333" s="8"/>
      <c r="PC333" s="7"/>
      <c r="PD333" s="7"/>
      <c r="PE333" s="2" t="s">
        <v>181</v>
      </c>
      <c r="PF333" s="2" t="s">
        <v>166</v>
      </c>
      <c r="PG333" s="2" t="s">
        <v>132</v>
      </c>
      <c r="PH333" s="2" t="s">
        <v>132</v>
      </c>
      <c r="PI333" s="2" t="s">
        <v>142</v>
      </c>
      <c r="PJ333" s="2" t="s">
        <v>132</v>
      </c>
      <c r="PK333" s="4"/>
      <c r="PL333" s="8"/>
      <c r="PM333" s="4"/>
      <c r="PN333" s="8"/>
      <c r="PO333" s="7"/>
      <c r="PP333" s="7"/>
      <c r="PQ333" s="2" t="s">
        <v>178</v>
      </c>
      <c r="PR333" s="2" t="s">
        <v>166</v>
      </c>
      <c r="PS333" s="2" t="s">
        <v>132</v>
      </c>
      <c r="PT333" s="2" t="s">
        <v>132</v>
      </c>
      <c r="PU333" s="2" t="s">
        <v>142</v>
      </c>
      <c r="PV333" s="2" t="s">
        <v>132</v>
      </c>
      <c r="PW333" s="4"/>
      <c r="PX333" s="8"/>
      <c r="PY333" s="4"/>
      <c r="PZ333" s="8"/>
      <c r="QA333" s="7"/>
      <c r="QB333" s="7"/>
      <c r="QC333" s="2" t="s">
        <v>132</v>
      </c>
      <c r="QD333" s="2" t="s">
        <v>132</v>
      </c>
      <c r="QE333" s="2" t="s">
        <v>132</v>
      </c>
      <c r="QF333" s="2" t="s">
        <v>132</v>
      </c>
      <c r="QG333" s="2" t="s">
        <v>132</v>
      </c>
      <c r="QH333" s="2" t="s">
        <v>132</v>
      </c>
      <c r="QI333" s="4"/>
      <c r="QJ333" s="8"/>
      <c r="QK333" s="4"/>
      <c r="QL333" s="8"/>
      <c r="QM333" s="7"/>
      <c r="QN333" s="7"/>
      <c r="QO333" s="2" t="s">
        <v>132</v>
      </c>
      <c r="QP333" s="2" t="s">
        <v>132</v>
      </c>
      <c r="QQ333" s="2" t="s">
        <v>132</v>
      </c>
      <c r="QR333" s="2" t="s">
        <v>132</v>
      </c>
      <c r="QS333" s="2" t="s">
        <v>132</v>
      </c>
      <c r="QT333" s="2" t="s">
        <v>132</v>
      </c>
      <c r="QU333" s="4"/>
      <c r="QV333" s="8"/>
      <c r="QW333" s="4"/>
      <c r="QX333" s="8"/>
      <c r="QY333" s="7"/>
      <c r="QZ333" s="7"/>
      <c r="RA333" s="2" t="s">
        <v>178</v>
      </c>
      <c r="RB333" s="2" t="s">
        <v>166</v>
      </c>
      <c r="RC333" s="2" t="s">
        <v>132</v>
      </c>
      <c r="RD333" s="2" t="s">
        <v>132</v>
      </c>
      <c r="RE333" s="2" t="s">
        <v>142</v>
      </c>
      <c r="RF333" s="2" t="s">
        <v>132</v>
      </c>
      <c r="RG333" s="4"/>
      <c r="RH333" s="8"/>
      <c r="RI333" s="4"/>
      <c r="RJ333" s="8"/>
      <c r="RK333" s="7"/>
      <c r="RL333" s="7"/>
      <c r="RM333" s="2" t="s">
        <v>178</v>
      </c>
      <c r="RN333" s="2" t="s">
        <v>166</v>
      </c>
      <c r="RO333" s="2" t="s">
        <v>132</v>
      </c>
      <c r="RP333" s="2" t="s">
        <v>132</v>
      </c>
      <c r="RQ333" s="2" t="s">
        <v>142</v>
      </c>
      <c r="RR333" s="2" t="s">
        <v>132</v>
      </c>
    </row>
    <row r="334">
      <c r="A334" s="2" t="s">
        <v>3674</v>
      </c>
      <c r="B334" s="2" t="s">
        <v>121</v>
      </c>
      <c r="C334" s="2" t="s">
        <v>3675</v>
      </c>
      <c r="D334" s="2" t="s">
        <v>1104</v>
      </c>
      <c r="E334" s="2" t="s">
        <v>1105</v>
      </c>
      <c r="F334" s="2" t="s">
        <v>3676</v>
      </c>
      <c r="G334" s="2" t="s">
        <v>3676</v>
      </c>
      <c r="H334" s="2" t="s">
        <v>3676</v>
      </c>
      <c r="I334" s="2" t="s">
        <v>1189</v>
      </c>
      <c r="J334" s="2" t="s">
        <v>127</v>
      </c>
      <c r="K334" s="2" t="s">
        <v>347</v>
      </c>
      <c r="L334" s="3">
        <v>39.27</v>
      </c>
      <c r="M334" s="3">
        <v>41.23</v>
      </c>
      <c r="N334" s="3">
        <v>84.99</v>
      </c>
      <c r="O334" s="2" t="s">
        <v>129</v>
      </c>
      <c r="P334" s="2" t="s">
        <v>348</v>
      </c>
      <c r="Q334" s="2" t="s">
        <v>131</v>
      </c>
      <c r="R334" s="2" t="s">
        <v>132</v>
      </c>
      <c r="S334" s="2" t="s">
        <v>132</v>
      </c>
      <c r="T334" s="2" t="s">
        <v>132</v>
      </c>
      <c r="U334" s="2" t="s">
        <v>315</v>
      </c>
      <c r="V334" s="2" t="s">
        <v>3660</v>
      </c>
      <c r="W334" s="2" t="s">
        <v>441</v>
      </c>
      <c r="X334" s="2" t="s">
        <v>132</v>
      </c>
      <c r="Y334" s="2" t="s">
        <v>2252</v>
      </c>
      <c r="Z334" s="4">
        <v>163</v>
      </c>
      <c r="AA334" s="4">
        <f>=ROUNDDOWN(40.75,0)</f>
      </c>
      <c r="AB334" s="5">
        <v>4</v>
      </c>
      <c r="AC334" s="2" t="s">
        <v>132</v>
      </c>
      <c r="AD334" s="4"/>
      <c r="AE334" s="4"/>
      <c r="AF334" s="6">
        <v>63</v>
      </c>
      <c r="AG334" s="6"/>
      <c r="AH334" s="7">
        <v>0.9562</v>
      </c>
      <c r="AI334" s="4"/>
      <c r="AJ334" s="4">
        <f>=ROUNDDOWN({0},0)</f>
      </c>
      <c r="AK334" s="5"/>
      <c r="AL334" s="2" t="s">
        <v>132</v>
      </c>
      <c r="AM334" s="4"/>
      <c r="AN334" s="4"/>
      <c r="AO334" s="7"/>
      <c r="AP334" s="4">
        <v>257</v>
      </c>
      <c r="AQ334" s="8">
        <v>12079.84</v>
      </c>
      <c r="AR334" s="4">
        <v>377</v>
      </c>
      <c r="AS334" s="8">
        <v>16934.92</v>
      </c>
      <c r="AT334" s="7">
        <v>-0.3183</v>
      </c>
      <c r="AU334" s="7">
        <v>-0.2867</v>
      </c>
      <c r="AV334" s="4">
        <v>257</v>
      </c>
      <c r="AW334" s="8">
        <v>12079.84</v>
      </c>
      <c r="AX334" s="4">
        <v>377</v>
      </c>
      <c r="AY334" s="8">
        <v>16934.92</v>
      </c>
      <c r="AZ334" s="7">
        <v>-0.3183</v>
      </c>
      <c r="BA334" s="7">
        <v>-0.2867</v>
      </c>
      <c r="BB334" s="7">
        <v>1</v>
      </c>
      <c r="BC334" s="4">
        <v>257</v>
      </c>
      <c r="BD334" s="8">
        <v>12079.84</v>
      </c>
      <c r="BE334" s="4">
        <v>377</v>
      </c>
      <c r="BF334" s="8">
        <v>16934.92</v>
      </c>
      <c r="BG334" s="7">
        <v>-0.3183</v>
      </c>
      <c r="BH334" s="7">
        <v>-0.2867</v>
      </c>
      <c r="BI334" s="7">
        <v>1</v>
      </c>
      <c r="BJ334" s="4">
        <v>257</v>
      </c>
      <c r="BK334" s="8">
        <v>12079.84</v>
      </c>
      <c r="BL334" s="2" t="s">
        <v>1411</v>
      </c>
      <c r="BM334" s="7">
        <v>1</v>
      </c>
      <c r="BN334" s="7">
        <v>1</v>
      </c>
      <c r="BO334" s="4"/>
      <c r="BP334" s="8"/>
      <c r="BQ334" s="4"/>
      <c r="BR334" s="8"/>
      <c r="BS334" s="7"/>
      <c r="BT334" s="7"/>
      <c r="BU334" s="2" t="s">
        <v>511</v>
      </c>
      <c r="BV334" s="2" t="s">
        <v>166</v>
      </c>
      <c r="BW334" s="2" t="s">
        <v>132</v>
      </c>
      <c r="BX334" s="2" t="s">
        <v>3345</v>
      </c>
      <c r="BY334" s="2" t="s">
        <v>142</v>
      </c>
      <c r="BZ334" s="2" t="s">
        <v>132</v>
      </c>
      <c r="CA334" s="4">
        <v>24</v>
      </c>
      <c r="CB334" s="8">
        <v>946.42</v>
      </c>
      <c r="CC334" s="4">
        <v>71</v>
      </c>
      <c r="CD334" s="8">
        <v>2674.13</v>
      </c>
      <c r="CE334" s="7">
        <v>-0.662</v>
      </c>
      <c r="CF334" s="7">
        <v>-0.6461</v>
      </c>
      <c r="CG334" s="2" t="s">
        <v>140</v>
      </c>
      <c r="CH334" s="2" t="s">
        <v>129</v>
      </c>
      <c r="CI334" s="2" t="s">
        <v>319</v>
      </c>
      <c r="CJ334" s="2" t="s">
        <v>942</v>
      </c>
      <c r="CK334" s="2" t="s">
        <v>142</v>
      </c>
      <c r="CL334" s="2" t="s">
        <v>132</v>
      </c>
      <c r="CM334" s="4">
        <v>28</v>
      </c>
      <c r="CN334" s="8">
        <v>1389.41</v>
      </c>
      <c r="CO334" s="4">
        <v>36</v>
      </c>
      <c r="CP334" s="8">
        <v>1819.5</v>
      </c>
      <c r="CQ334" s="7">
        <v>-0.2222</v>
      </c>
      <c r="CR334" s="7">
        <v>-0.2364</v>
      </c>
      <c r="CS334" s="2" t="s">
        <v>140</v>
      </c>
      <c r="CT334" s="2" t="s">
        <v>129</v>
      </c>
      <c r="CU334" s="2" t="s">
        <v>1956</v>
      </c>
      <c r="CV334" s="2" t="s">
        <v>2193</v>
      </c>
      <c r="CW334" s="2" t="s">
        <v>142</v>
      </c>
      <c r="CX334" s="2" t="s">
        <v>132</v>
      </c>
      <c r="CY334" s="4">
        <v>55</v>
      </c>
      <c r="CZ334" s="8">
        <v>2801.7</v>
      </c>
      <c r="DA334" s="4">
        <v>70</v>
      </c>
      <c r="DB334" s="8">
        <v>3213.4</v>
      </c>
      <c r="DC334" s="7">
        <v>-0.2143</v>
      </c>
      <c r="DD334" s="7">
        <v>-0.1281</v>
      </c>
      <c r="DE334" s="2" t="s">
        <v>140</v>
      </c>
      <c r="DF334" s="2" t="s">
        <v>129</v>
      </c>
      <c r="DG334" s="2" t="s">
        <v>933</v>
      </c>
      <c r="DH334" s="2" t="s">
        <v>934</v>
      </c>
      <c r="DI334" s="2" t="s">
        <v>142</v>
      </c>
      <c r="DJ334" s="2" t="s">
        <v>132</v>
      </c>
      <c r="DK334" s="4">
        <v>118</v>
      </c>
      <c r="DL334" s="8">
        <v>5310</v>
      </c>
      <c r="DM334" s="4">
        <v>112</v>
      </c>
      <c r="DN334" s="8">
        <v>5040</v>
      </c>
      <c r="DO334" s="7">
        <v>0.0536</v>
      </c>
      <c r="DP334" s="7">
        <v>0.0536</v>
      </c>
      <c r="DQ334" s="2" t="s">
        <v>140</v>
      </c>
      <c r="DR334" s="2" t="s">
        <v>129</v>
      </c>
      <c r="DS334" s="2" t="s">
        <v>319</v>
      </c>
      <c r="DT334" s="2" t="s">
        <v>943</v>
      </c>
      <c r="DU334" s="2" t="s">
        <v>142</v>
      </c>
      <c r="DV334" s="2" t="s">
        <v>132</v>
      </c>
      <c r="DW334" s="4">
        <v>10</v>
      </c>
      <c r="DX334" s="8">
        <v>571.7</v>
      </c>
      <c r="DY334" s="4">
        <v>34</v>
      </c>
      <c r="DZ334" s="8">
        <v>1705.53</v>
      </c>
      <c r="EA334" s="7">
        <v>-0.7059</v>
      </c>
      <c r="EB334" s="7">
        <v>-0.6648</v>
      </c>
      <c r="EC334" s="2" t="s">
        <v>140</v>
      </c>
      <c r="ED334" s="2" t="s">
        <v>129</v>
      </c>
      <c r="EE334" s="2" t="s">
        <v>2404</v>
      </c>
      <c r="EF334" s="2" t="s">
        <v>2258</v>
      </c>
      <c r="EG334" s="2" t="s">
        <v>142</v>
      </c>
      <c r="EH334" s="2" t="s">
        <v>132</v>
      </c>
      <c r="EI334" s="4">
        <v>4</v>
      </c>
      <c r="EJ334" s="8">
        <v>196</v>
      </c>
      <c r="EK334" s="4">
        <v>12</v>
      </c>
      <c r="EL334" s="8">
        <v>588</v>
      </c>
      <c r="EM334" s="7">
        <v>-0.6667</v>
      </c>
      <c r="EN334" s="7">
        <v>-0.6667</v>
      </c>
      <c r="EO334" s="2" t="s">
        <v>140</v>
      </c>
      <c r="EP334" s="2" t="s">
        <v>129</v>
      </c>
      <c r="EQ334" s="2" t="s">
        <v>1983</v>
      </c>
      <c r="ER334" s="2" t="s">
        <v>3677</v>
      </c>
      <c r="ES334" s="2" t="s">
        <v>142</v>
      </c>
      <c r="ET334" s="2" t="s">
        <v>132</v>
      </c>
      <c r="EU334" s="4"/>
      <c r="EV334" s="8"/>
      <c r="EW334" s="4"/>
      <c r="EX334" s="8"/>
      <c r="EY334" s="7"/>
      <c r="EZ334" s="7"/>
      <c r="FA334" s="2" t="s">
        <v>140</v>
      </c>
      <c r="FB334" s="2" t="s">
        <v>166</v>
      </c>
      <c r="FC334" s="2" t="s">
        <v>1723</v>
      </c>
      <c r="FD334" s="2" t="s">
        <v>132</v>
      </c>
      <c r="FE334" s="2" t="s">
        <v>142</v>
      </c>
      <c r="FF334" s="2" t="s">
        <v>132</v>
      </c>
      <c r="FG334" s="4">
        <v>2</v>
      </c>
      <c r="FH334" s="8">
        <v>97.02</v>
      </c>
      <c r="FI334" s="4">
        <v>1</v>
      </c>
      <c r="FJ334" s="8">
        <v>48.51</v>
      </c>
      <c r="FK334" s="7">
        <v>1</v>
      </c>
      <c r="FL334" s="7">
        <v>1</v>
      </c>
      <c r="FM334" s="2" t="s">
        <v>140</v>
      </c>
      <c r="FN334" s="2" t="s">
        <v>129</v>
      </c>
      <c r="FO334" s="2" t="s">
        <v>329</v>
      </c>
      <c r="FP334" s="2" t="s">
        <v>567</v>
      </c>
      <c r="FQ334" s="2" t="s">
        <v>142</v>
      </c>
      <c r="FR334" s="2" t="s">
        <v>132</v>
      </c>
      <c r="FS334" s="4">
        <v>4</v>
      </c>
      <c r="FT334" s="8">
        <v>185.98</v>
      </c>
      <c r="FU334" s="4"/>
      <c r="FV334" s="8"/>
      <c r="FW334" s="7"/>
      <c r="FX334" s="7"/>
      <c r="FY334" s="2" t="s">
        <v>140</v>
      </c>
      <c r="FZ334" s="2" t="s">
        <v>129</v>
      </c>
      <c r="GA334" s="2" t="s">
        <v>157</v>
      </c>
      <c r="GB334" s="2" t="s">
        <v>294</v>
      </c>
      <c r="GC334" s="2" t="s">
        <v>142</v>
      </c>
      <c r="GD334" s="2" t="s">
        <v>132</v>
      </c>
      <c r="GE334" s="4"/>
      <c r="GF334" s="8"/>
      <c r="GG334" s="4">
        <v>1</v>
      </c>
      <c r="GH334" s="8">
        <v>42.13</v>
      </c>
      <c r="GI334" s="7">
        <v>-1</v>
      </c>
      <c r="GJ334" s="7">
        <v>-1</v>
      </c>
      <c r="GK334" s="2" t="s">
        <v>140</v>
      </c>
      <c r="GL334" s="2" t="s">
        <v>129</v>
      </c>
      <c r="GM334" s="2" t="s">
        <v>1423</v>
      </c>
      <c r="GN334" s="2" t="s">
        <v>1725</v>
      </c>
      <c r="GO334" s="2" t="s">
        <v>142</v>
      </c>
      <c r="GP334" s="2" t="s">
        <v>132</v>
      </c>
      <c r="GQ334" s="4"/>
      <c r="GR334" s="8"/>
      <c r="GS334" s="4"/>
      <c r="GT334" s="8"/>
      <c r="GU334" s="7"/>
      <c r="GV334" s="7"/>
      <c r="GW334" s="2" t="s">
        <v>140</v>
      </c>
      <c r="GX334" s="2" t="s">
        <v>129</v>
      </c>
      <c r="GY334" s="2" t="s">
        <v>162</v>
      </c>
      <c r="GZ334" s="2" t="s">
        <v>132</v>
      </c>
      <c r="HA334" s="2" t="s">
        <v>142</v>
      </c>
      <c r="HB334" s="2" t="s">
        <v>132</v>
      </c>
      <c r="HC334" s="4"/>
      <c r="HD334" s="8"/>
      <c r="HE334" s="4">
        <v>3</v>
      </c>
      <c r="HF334" s="8">
        <v>135.2</v>
      </c>
      <c r="HG334" s="7">
        <v>-1</v>
      </c>
      <c r="HH334" s="7">
        <v>-1</v>
      </c>
      <c r="HI334" s="2" t="s">
        <v>140</v>
      </c>
      <c r="HJ334" s="2" t="s">
        <v>129</v>
      </c>
      <c r="HK334" s="2" t="s">
        <v>709</v>
      </c>
      <c r="HL334" s="2" t="s">
        <v>2838</v>
      </c>
      <c r="HM334" s="2" t="s">
        <v>142</v>
      </c>
      <c r="HN334" s="2" t="s">
        <v>132</v>
      </c>
      <c r="HO334" s="4"/>
      <c r="HP334" s="8"/>
      <c r="HQ334" s="4"/>
      <c r="HR334" s="8"/>
      <c r="HS334" s="7"/>
      <c r="HT334" s="7"/>
      <c r="HU334" s="2" t="s">
        <v>165</v>
      </c>
      <c r="HV334" s="2" t="s">
        <v>129</v>
      </c>
      <c r="HW334" s="2" t="s">
        <v>132</v>
      </c>
      <c r="HX334" s="2" t="s">
        <v>132</v>
      </c>
      <c r="HY334" s="2" t="s">
        <v>142</v>
      </c>
      <c r="HZ334" s="2" t="s">
        <v>132</v>
      </c>
      <c r="IA334" s="4">
        <v>6</v>
      </c>
      <c r="IB334" s="8">
        <v>283.79</v>
      </c>
      <c r="IC334" s="4">
        <v>12</v>
      </c>
      <c r="ID334" s="8">
        <v>538.02</v>
      </c>
      <c r="IE334" s="7">
        <v>-0.5</v>
      </c>
      <c r="IF334" s="7">
        <v>-0.4725</v>
      </c>
      <c r="IG334" s="2" t="s">
        <v>140</v>
      </c>
      <c r="IH334" s="2" t="s">
        <v>166</v>
      </c>
      <c r="II334" s="2" t="s">
        <v>1122</v>
      </c>
      <c r="IJ334" s="2" t="s">
        <v>1234</v>
      </c>
      <c r="IK334" s="2" t="s">
        <v>142</v>
      </c>
      <c r="IL334" s="2" t="s">
        <v>132</v>
      </c>
      <c r="IM334" s="4">
        <v>2</v>
      </c>
      <c r="IN334" s="8">
        <v>96.92</v>
      </c>
      <c r="IO334" s="4">
        <v>3</v>
      </c>
      <c r="IP334" s="8">
        <v>157.17</v>
      </c>
      <c r="IQ334" s="7">
        <v>-0.3333</v>
      </c>
      <c r="IR334" s="7">
        <v>-0.3833</v>
      </c>
      <c r="IS334" s="2" t="s">
        <v>140</v>
      </c>
      <c r="IT334" s="2" t="s">
        <v>129</v>
      </c>
      <c r="IU334" s="2" t="s">
        <v>949</v>
      </c>
      <c r="IV334" s="2" t="s">
        <v>1693</v>
      </c>
      <c r="IW334" s="2" t="s">
        <v>142</v>
      </c>
      <c r="IX334" s="2" t="s">
        <v>132</v>
      </c>
      <c r="IY334" s="4"/>
      <c r="IZ334" s="8"/>
      <c r="JA334" s="4"/>
      <c r="JB334" s="8"/>
      <c r="JC334" s="7"/>
      <c r="JD334" s="7"/>
      <c r="JE334" s="2" t="s">
        <v>159</v>
      </c>
      <c r="JF334" s="2" t="s">
        <v>129</v>
      </c>
      <c r="JG334" s="2" t="s">
        <v>132</v>
      </c>
      <c r="JH334" s="2" t="s">
        <v>132</v>
      </c>
      <c r="JI334" s="2" t="s">
        <v>142</v>
      </c>
      <c r="JJ334" s="2" t="s">
        <v>132</v>
      </c>
      <c r="JK334" s="4"/>
      <c r="JL334" s="8"/>
      <c r="JM334" s="4"/>
      <c r="JN334" s="8"/>
      <c r="JO334" s="7"/>
      <c r="JP334" s="7"/>
      <c r="JQ334" s="2" t="s">
        <v>171</v>
      </c>
      <c r="JR334" s="2" t="s">
        <v>129</v>
      </c>
      <c r="JS334" s="2" t="s">
        <v>341</v>
      </c>
      <c r="JT334" s="2" t="s">
        <v>2485</v>
      </c>
      <c r="JU334" s="2" t="s">
        <v>142</v>
      </c>
      <c r="JV334" s="2" t="s">
        <v>132</v>
      </c>
      <c r="JW334" s="4"/>
      <c r="JX334" s="8"/>
      <c r="JY334" s="4"/>
      <c r="JZ334" s="8"/>
      <c r="KA334" s="7"/>
      <c r="KB334" s="7"/>
      <c r="KC334" s="2" t="s">
        <v>140</v>
      </c>
      <c r="KD334" s="2" t="s">
        <v>129</v>
      </c>
      <c r="KE334" s="2" t="s">
        <v>1956</v>
      </c>
      <c r="KF334" s="2" t="s">
        <v>1670</v>
      </c>
      <c r="KG334" s="2" t="s">
        <v>142</v>
      </c>
      <c r="KH334" s="2" t="s">
        <v>132</v>
      </c>
      <c r="KI334" s="4">
        <v>1</v>
      </c>
      <c r="KJ334" s="8">
        <v>52.39</v>
      </c>
      <c r="KK334" s="4"/>
      <c r="KL334" s="8"/>
      <c r="KM334" s="7"/>
      <c r="KN334" s="7"/>
      <c r="KO334" s="2" t="s">
        <v>140</v>
      </c>
      <c r="KP334" s="2" t="s">
        <v>166</v>
      </c>
      <c r="KQ334" s="2" t="s">
        <v>175</v>
      </c>
      <c r="KR334" s="2" t="s">
        <v>3507</v>
      </c>
      <c r="KS334" s="2" t="s">
        <v>142</v>
      </c>
      <c r="KT334" s="2" t="s">
        <v>132</v>
      </c>
      <c r="KU334" s="4">
        <v>1</v>
      </c>
      <c r="KV334" s="8">
        <v>51.49</v>
      </c>
      <c r="KW334" s="4">
        <v>19</v>
      </c>
      <c r="KX334" s="8">
        <v>841.03</v>
      </c>
      <c r="KY334" s="7">
        <v>-0.9474</v>
      </c>
      <c r="KZ334" s="7">
        <v>-0.9388</v>
      </c>
      <c r="LA334" s="2" t="s">
        <v>140</v>
      </c>
      <c r="LB334" s="2" t="s">
        <v>177</v>
      </c>
      <c r="LC334" s="2" t="s">
        <v>1827</v>
      </c>
      <c r="LD334" s="2" t="s">
        <v>3678</v>
      </c>
      <c r="LE334" s="2" t="s">
        <v>142</v>
      </c>
      <c r="LF334" s="2" t="s">
        <v>132</v>
      </c>
      <c r="LG334" s="4">
        <v>2</v>
      </c>
      <c r="LH334" s="8">
        <v>97.02</v>
      </c>
      <c r="LI334" s="4">
        <v>3</v>
      </c>
      <c r="LJ334" s="8">
        <v>132.3</v>
      </c>
      <c r="LK334" s="7">
        <v>-0.3333</v>
      </c>
      <c r="LL334" s="7">
        <v>-0.2667</v>
      </c>
      <c r="LM334" s="2" t="s">
        <v>140</v>
      </c>
      <c r="LN334" s="2" t="s">
        <v>129</v>
      </c>
      <c r="LO334" s="2" t="s">
        <v>957</v>
      </c>
      <c r="LP334" s="2" t="s">
        <v>1373</v>
      </c>
      <c r="LQ334" s="2" t="s">
        <v>142</v>
      </c>
      <c r="LR334" s="2" t="s">
        <v>132</v>
      </c>
      <c r="LS334" s="4"/>
      <c r="LT334" s="8"/>
      <c r="LU334" s="4"/>
      <c r="LV334" s="8"/>
      <c r="LW334" s="7"/>
      <c r="LX334" s="7"/>
      <c r="LY334" s="2" t="s">
        <v>132</v>
      </c>
      <c r="LZ334" s="2" t="s">
        <v>132</v>
      </c>
      <c r="MA334" s="2" t="s">
        <v>132</v>
      </c>
      <c r="MB334" s="2" t="s">
        <v>132</v>
      </c>
      <c r="MC334" s="2" t="s">
        <v>132</v>
      </c>
      <c r="MD334" s="2" t="s">
        <v>132</v>
      </c>
      <c r="ME334" s="4"/>
      <c r="MF334" s="8"/>
      <c r="MG334" s="4"/>
      <c r="MH334" s="8"/>
      <c r="MI334" s="7"/>
      <c r="MJ334" s="7"/>
      <c r="MK334" s="2" t="s">
        <v>159</v>
      </c>
      <c r="ML334" s="2" t="s">
        <v>129</v>
      </c>
      <c r="MM334" s="2" t="s">
        <v>132</v>
      </c>
      <c r="MN334" s="2" t="s">
        <v>132</v>
      </c>
      <c r="MO334" s="2" t="s">
        <v>142</v>
      </c>
      <c r="MP334" s="2" t="s">
        <v>132</v>
      </c>
      <c r="MQ334" s="4"/>
      <c r="MR334" s="8"/>
      <c r="MS334" s="4"/>
      <c r="MT334" s="8"/>
      <c r="MU334" s="7"/>
      <c r="MV334" s="7"/>
      <c r="MW334" s="2" t="s">
        <v>140</v>
      </c>
      <c r="MX334" s="2" t="s">
        <v>129</v>
      </c>
      <c r="MY334" s="2" t="s">
        <v>917</v>
      </c>
      <c r="MZ334" s="2" t="s">
        <v>132</v>
      </c>
      <c r="NA334" s="2" t="s">
        <v>142</v>
      </c>
      <c r="NB334" s="2" t="s">
        <v>132</v>
      </c>
      <c r="NC334" s="4"/>
      <c r="ND334" s="8"/>
      <c r="NE334" s="4"/>
      <c r="NF334" s="8"/>
      <c r="NG334" s="7"/>
      <c r="NH334" s="7"/>
      <c r="NI334" s="2" t="s">
        <v>132</v>
      </c>
      <c r="NJ334" s="2" t="s">
        <v>132</v>
      </c>
      <c r="NK334" s="2" t="s">
        <v>132</v>
      </c>
      <c r="NL334" s="2" t="s">
        <v>132</v>
      </c>
      <c r="NM334" s="2" t="s">
        <v>132</v>
      </c>
      <c r="NN334" s="2" t="s">
        <v>132</v>
      </c>
      <c r="NO334" s="4"/>
      <c r="NP334" s="8"/>
      <c r="NQ334" s="4"/>
      <c r="NR334" s="8"/>
      <c r="NS334" s="7"/>
      <c r="NT334" s="7"/>
      <c r="NU334" s="2" t="s">
        <v>178</v>
      </c>
      <c r="NV334" s="2" t="s">
        <v>129</v>
      </c>
      <c r="NW334" s="2" t="s">
        <v>132</v>
      </c>
      <c r="NX334" s="2" t="s">
        <v>132</v>
      </c>
      <c r="NY334" s="2" t="s">
        <v>142</v>
      </c>
      <c r="NZ334" s="2" t="s">
        <v>132</v>
      </c>
      <c r="OA334" s="4"/>
      <c r="OB334" s="8"/>
      <c r="OC334" s="4"/>
      <c r="OD334" s="8"/>
      <c r="OE334" s="7"/>
      <c r="OF334" s="7"/>
      <c r="OG334" s="2" t="s">
        <v>178</v>
      </c>
      <c r="OH334" s="2" t="s">
        <v>129</v>
      </c>
      <c r="OI334" s="2" t="s">
        <v>132</v>
      </c>
      <c r="OJ334" s="2" t="s">
        <v>132</v>
      </c>
      <c r="OK334" s="2" t="s">
        <v>142</v>
      </c>
      <c r="OL334" s="2" t="s">
        <v>132</v>
      </c>
      <c r="OM334" s="4"/>
      <c r="ON334" s="8"/>
      <c r="OO334" s="4"/>
      <c r="OP334" s="8"/>
      <c r="OQ334" s="7"/>
      <c r="OR334" s="7"/>
      <c r="OS334" s="2" t="s">
        <v>132</v>
      </c>
      <c r="OT334" s="2" t="s">
        <v>132</v>
      </c>
      <c r="OU334" s="2" t="s">
        <v>132</v>
      </c>
      <c r="OV334" s="2" t="s">
        <v>132</v>
      </c>
      <c r="OW334" s="2" t="s">
        <v>132</v>
      </c>
      <c r="OX334" s="2" t="s">
        <v>132</v>
      </c>
      <c r="OY334" s="4"/>
      <c r="OZ334" s="8"/>
      <c r="PA334" s="4"/>
      <c r="PB334" s="8"/>
      <c r="PC334" s="7"/>
      <c r="PD334" s="7"/>
      <c r="PE334" s="2" t="s">
        <v>178</v>
      </c>
      <c r="PF334" s="2" t="s">
        <v>129</v>
      </c>
      <c r="PG334" s="2" t="s">
        <v>132</v>
      </c>
      <c r="PH334" s="2" t="s">
        <v>132</v>
      </c>
      <c r="PI334" s="2" t="s">
        <v>142</v>
      </c>
      <c r="PJ334" s="2" t="s">
        <v>132</v>
      </c>
      <c r="PK334" s="4"/>
      <c r="PL334" s="8"/>
      <c r="PM334" s="4"/>
      <c r="PN334" s="8"/>
      <c r="PO334" s="7"/>
      <c r="PP334" s="7"/>
      <c r="PQ334" s="2" t="s">
        <v>178</v>
      </c>
      <c r="PR334" s="2" t="s">
        <v>166</v>
      </c>
      <c r="PS334" s="2" t="s">
        <v>132</v>
      </c>
      <c r="PT334" s="2" t="s">
        <v>132</v>
      </c>
      <c r="PU334" s="2" t="s">
        <v>142</v>
      </c>
      <c r="PV334" s="2" t="s">
        <v>132</v>
      </c>
      <c r="PW334" s="4"/>
      <c r="PX334" s="8"/>
      <c r="PY334" s="4"/>
      <c r="PZ334" s="8"/>
      <c r="QA334" s="7"/>
      <c r="QB334" s="7"/>
      <c r="QC334" s="2" t="s">
        <v>132</v>
      </c>
      <c r="QD334" s="2" t="s">
        <v>132</v>
      </c>
      <c r="QE334" s="2" t="s">
        <v>132</v>
      </c>
      <c r="QF334" s="2" t="s">
        <v>132</v>
      </c>
      <c r="QG334" s="2" t="s">
        <v>132</v>
      </c>
      <c r="QH334" s="2" t="s">
        <v>132</v>
      </c>
      <c r="QI334" s="4"/>
      <c r="QJ334" s="8"/>
      <c r="QK334" s="4"/>
      <c r="QL334" s="8"/>
      <c r="QM334" s="7"/>
      <c r="QN334" s="7"/>
      <c r="QO334" s="2" t="s">
        <v>132</v>
      </c>
      <c r="QP334" s="2" t="s">
        <v>132</v>
      </c>
      <c r="QQ334" s="2" t="s">
        <v>132</v>
      </c>
      <c r="QR334" s="2" t="s">
        <v>132</v>
      </c>
      <c r="QS334" s="2" t="s">
        <v>132</v>
      </c>
      <c r="QT334" s="2" t="s">
        <v>132</v>
      </c>
      <c r="QU334" s="4"/>
      <c r="QV334" s="8"/>
      <c r="QW334" s="4"/>
      <c r="QX334" s="8"/>
      <c r="QY334" s="7"/>
      <c r="QZ334" s="7"/>
      <c r="RA334" s="2" t="s">
        <v>140</v>
      </c>
      <c r="RB334" s="2" t="s">
        <v>166</v>
      </c>
      <c r="RC334" s="2" t="s">
        <v>1322</v>
      </c>
      <c r="RD334" s="2" t="s">
        <v>146</v>
      </c>
      <c r="RE334" s="2" t="s">
        <v>142</v>
      </c>
      <c r="RF334" s="2" t="s">
        <v>132</v>
      </c>
      <c r="RG334" s="4"/>
      <c r="RH334" s="8"/>
      <c r="RI334" s="4"/>
      <c r="RJ334" s="8"/>
      <c r="RK334" s="7"/>
      <c r="RL334" s="7"/>
      <c r="RM334" s="2" t="s">
        <v>178</v>
      </c>
      <c r="RN334" s="2" t="s">
        <v>129</v>
      </c>
      <c r="RO334" s="2" t="s">
        <v>132</v>
      </c>
      <c r="RP334" s="2" t="s">
        <v>132</v>
      </c>
      <c r="RQ334" s="2" t="s">
        <v>142</v>
      </c>
      <c r="RR334" s="2" t="s">
        <v>183</v>
      </c>
    </row>
    <row r="335">
      <c r="A335" s="2" t="s">
        <v>3679</v>
      </c>
      <c r="B335" s="2" t="s">
        <v>121</v>
      </c>
      <c r="C335" s="2" t="s">
        <v>3675</v>
      </c>
      <c r="D335" s="2" t="s">
        <v>1104</v>
      </c>
      <c r="E335" s="2" t="s">
        <v>1105</v>
      </c>
      <c r="F335" s="2" t="s">
        <v>3680</v>
      </c>
      <c r="G335" s="2" t="s">
        <v>3680</v>
      </c>
      <c r="H335" s="2" t="s">
        <v>3680</v>
      </c>
      <c r="I335" s="2" t="s">
        <v>3681</v>
      </c>
      <c r="J335" s="2" t="s">
        <v>127</v>
      </c>
      <c r="K335" s="2" t="s">
        <v>281</v>
      </c>
      <c r="L335" s="3">
        <v>25.13</v>
      </c>
      <c r="M335" s="3">
        <v>26.39</v>
      </c>
      <c r="N335" s="3">
        <v>50.99</v>
      </c>
      <c r="O335" s="2" t="s">
        <v>727</v>
      </c>
      <c r="P335" s="2" t="s">
        <v>422</v>
      </c>
      <c r="Q335" s="2" t="s">
        <v>131</v>
      </c>
      <c r="R335" s="2" t="s">
        <v>132</v>
      </c>
      <c r="S335" s="2" t="s">
        <v>3682</v>
      </c>
      <c r="T335" s="2" t="s">
        <v>132</v>
      </c>
      <c r="U335" s="2" t="s">
        <v>134</v>
      </c>
      <c r="V335" s="2" t="s">
        <v>890</v>
      </c>
      <c r="W335" s="2" t="s">
        <v>441</v>
      </c>
      <c r="X335" s="2" t="s">
        <v>132</v>
      </c>
      <c r="Y335" s="2" t="s">
        <v>926</v>
      </c>
      <c r="Z335" s="4"/>
      <c r="AA335" s="4">
        <f>=ROUNDDOWN({0},0)</f>
      </c>
      <c r="AB335" s="5">
        <v>3.3</v>
      </c>
      <c r="AC335" s="2" t="s">
        <v>132</v>
      </c>
      <c r="AD335" s="4"/>
      <c r="AE335" s="4"/>
      <c r="AF335" s="6">
        <v>63</v>
      </c>
      <c r="AG335" s="6"/>
      <c r="AH335" s="7">
        <v>0.9068</v>
      </c>
      <c r="AI335" s="4"/>
      <c r="AJ335" s="4">
        <f>=ROUNDDOWN({0},0)</f>
      </c>
      <c r="AK335" s="5"/>
      <c r="AL335" s="2" t="s">
        <v>132</v>
      </c>
      <c r="AM335" s="4"/>
      <c r="AN335" s="4"/>
      <c r="AO335" s="7"/>
      <c r="AP335" s="4">
        <v>155</v>
      </c>
      <c r="AQ335" s="8">
        <v>4960</v>
      </c>
      <c r="AR335" s="4">
        <v>398</v>
      </c>
      <c r="AS335" s="8">
        <v>11406.55</v>
      </c>
      <c r="AT335" s="7">
        <v>-0.6106</v>
      </c>
      <c r="AU335" s="7">
        <v>-0.5652</v>
      </c>
      <c r="AV335" s="4">
        <v>155</v>
      </c>
      <c r="AW335" s="8">
        <v>4960</v>
      </c>
      <c r="AX335" s="4">
        <v>398</v>
      </c>
      <c r="AY335" s="8">
        <v>11406.55</v>
      </c>
      <c r="AZ335" s="7">
        <v>-0.6106</v>
      </c>
      <c r="BA335" s="7">
        <v>-0.5652</v>
      </c>
      <c r="BB335" s="7">
        <v>1</v>
      </c>
      <c r="BC335" s="4">
        <v>155</v>
      </c>
      <c r="BD335" s="8">
        <v>4960</v>
      </c>
      <c r="BE335" s="4">
        <v>398</v>
      </c>
      <c r="BF335" s="8">
        <v>11406.55</v>
      </c>
      <c r="BG335" s="7">
        <v>-0.6106</v>
      </c>
      <c r="BH335" s="7">
        <v>-0.5652</v>
      </c>
      <c r="BI335" s="7">
        <v>1</v>
      </c>
      <c r="BJ335" s="4">
        <v>155</v>
      </c>
      <c r="BK335" s="8">
        <v>4960</v>
      </c>
      <c r="BL335" s="2" t="s">
        <v>3683</v>
      </c>
      <c r="BM335" s="7">
        <v>1</v>
      </c>
      <c r="BN335" s="7">
        <v>1</v>
      </c>
      <c r="BO335" s="4"/>
      <c r="BP335" s="8"/>
      <c r="BQ335" s="4">
        <v>4</v>
      </c>
      <c r="BR335" s="8">
        <v>91.52</v>
      </c>
      <c r="BS335" s="7">
        <v>-1</v>
      </c>
      <c r="BT335" s="7">
        <v>-1</v>
      </c>
      <c r="BU335" s="2" t="s">
        <v>558</v>
      </c>
      <c r="BV335" s="2" t="s">
        <v>166</v>
      </c>
      <c r="BW335" s="2" t="s">
        <v>132</v>
      </c>
      <c r="BX335" s="2" t="s">
        <v>928</v>
      </c>
      <c r="BY335" s="2" t="s">
        <v>142</v>
      </c>
      <c r="BZ335" s="2" t="s">
        <v>132</v>
      </c>
      <c r="CA335" s="4"/>
      <c r="CB335" s="8"/>
      <c r="CC335" s="4"/>
      <c r="CD335" s="8"/>
      <c r="CE335" s="7"/>
      <c r="CF335" s="7"/>
      <c r="CG335" s="2" t="s">
        <v>181</v>
      </c>
      <c r="CH335" s="2" t="s">
        <v>166</v>
      </c>
      <c r="CI335" s="2" t="s">
        <v>931</v>
      </c>
      <c r="CJ335" s="2" t="s">
        <v>3684</v>
      </c>
      <c r="CK335" s="2" t="s">
        <v>183</v>
      </c>
      <c r="CL335" s="2" t="s">
        <v>132</v>
      </c>
      <c r="CM335" s="4">
        <v>8</v>
      </c>
      <c r="CN335" s="8">
        <v>261.73</v>
      </c>
      <c r="CO335" s="4">
        <v>25</v>
      </c>
      <c r="CP335" s="8">
        <v>697.34</v>
      </c>
      <c r="CQ335" s="7">
        <v>-0.68</v>
      </c>
      <c r="CR335" s="7">
        <v>-0.6247</v>
      </c>
      <c r="CS335" s="2" t="s">
        <v>140</v>
      </c>
      <c r="CT335" s="2" t="s">
        <v>166</v>
      </c>
      <c r="CU335" s="2" t="s">
        <v>931</v>
      </c>
      <c r="CV335" s="2" t="s">
        <v>3685</v>
      </c>
      <c r="CW335" s="2" t="s">
        <v>142</v>
      </c>
      <c r="CX335" s="2" t="s">
        <v>132</v>
      </c>
      <c r="CY335" s="4">
        <v>67</v>
      </c>
      <c r="CZ335" s="8">
        <v>2184.2</v>
      </c>
      <c r="DA335" s="4">
        <v>179</v>
      </c>
      <c r="DB335" s="8">
        <v>4758.5</v>
      </c>
      <c r="DC335" s="7">
        <v>-0.6257</v>
      </c>
      <c r="DD335" s="7">
        <v>-0.541</v>
      </c>
      <c r="DE335" s="2" t="s">
        <v>140</v>
      </c>
      <c r="DF335" s="2" t="s">
        <v>166</v>
      </c>
      <c r="DG335" s="2" t="s">
        <v>1160</v>
      </c>
      <c r="DH335" s="2" t="s">
        <v>988</v>
      </c>
      <c r="DI335" s="2" t="s">
        <v>142</v>
      </c>
      <c r="DJ335" s="2" t="s">
        <v>132</v>
      </c>
      <c r="DK335" s="4">
        <v>19</v>
      </c>
      <c r="DL335" s="8">
        <v>541.5</v>
      </c>
      <c r="DM335" s="4">
        <v>31</v>
      </c>
      <c r="DN335" s="8">
        <v>883.5</v>
      </c>
      <c r="DO335" s="7">
        <v>-0.3871</v>
      </c>
      <c r="DP335" s="7">
        <v>-0.3871</v>
      </c>
      <c r="DQ335" s="2" t="s">
        <v>140</v>
      </c>
      <c r="DR335" s="2" t="s">
        <v>166</v>
      </c>
      <c r="DS335" s="2" t="s">
        <v>931</v>
      </c>
      <c r="DT335" s="2" t="s">
        <v>2170</v>
      </c>
      <c r="DU335" s="2" t="s">
        <v>142</v>
      </c>
      <c r="DV335" s="2" t="s">
        <v>132</v>
      </c>
      <c r="DW335" s="4">
        <v>9</v>
      </c>
      <c r="DX335" s="8">
        <v>325.08</v>
      </c>
      <c r="DY335" s="4">
        <v>12</v>
      </c>
      <c r="DZ335" s="8">
        <v>361.2</v>
      </c>
      <c r="EA335" s="7">
        <v>-0.25</v>
      </c>
      <c r="EB335" s="7">
        <v>-0.1</v>
      </c>
      <c r="EC335" s="2" t="s">
        <v>140</v>
      </c>
      <c r="ED335" s="2" t="s">
        <v>166</v>
      </c>
      <c r="EE335" s="2" t="s">
        <v>931</v>
      </c>
      <c r="EF335" s="2" t="s">
        <v>3686</v>
      </c>
      <c r="EG335" s="2" t="s">
        <v>142</v>
      </c>
      <c r="EH335" s="2" t="s">
        <v>132</v>
      </c>
      <c r="EI335" s="4">
        <v>29</v>
      </c>
      <c r="EJ335" s="8">
        <v>957</v>
      </c>
      <c r="EK335" s="4">
        <v>96</v>
      </c>
      <c r="EL335" s="8">
        <v>3168</v>
      </c>
      <c r="EM335" s="7">
        <v>-0.6979</v>
      </c>
      <c r="EN335" s="7">
        <v>-0.6979</v>
      </c>
      <c r="EO335" s="2" t="s">
        <v>140</v>
      </c>
      <c r="EP335" s="2" t="s">
        <v>166</v>
      </c>
      <c r="EQ335" s="2" t="s">
        <v>931</v>
      </c>
      <c r="ER335" s="2" t="s">
        <v>3687</v>
      </c>
      <c r="ES335" s="2" t="s">
        <v>142</v>
      </c>
      <c r="ET335" s="2" t="s">
        <v>132</v>
      </c>
      <c r="EU335" s="4"/>
      <c r="EV335" s="8"/>
      <c r="EW335" s="4"/>
      <c r="EX335" s="8"/>
      <c r="EY335" s="7"/>
      <c r="EZ335" s="7"/>
      <c r="FA335" s="2" t="s">
        <v>140</v>
      </c>
      <c r="FB335" s="2" t="s">
        <v>166</v>
      </c>
      <c r="FC335" s="2" t="s">
        <v>940</v>
      </c>
      <c r="FD335" s="2" t="s">
        <v>1933</v>
      </c>
      <c r="FE335" s="2" t="s">
        <v>142</v>
      </c>
      <c r="FF335" s="2" t="s">
        <v>132</v>
      </c>
      <c r="FG335" s="4">
        <v>6</v>
      </c>
      <c r="FH335" s="8">
        <v>181.64</v>
      </c>
      <c r="FI335" s="4">
        <v>1</v>
      </c>
      <c r="FJ335" s="8">
        <v>31.05</v>
      </c>
      <c r="FK335" s="7">
        <v>5</v>
      </c>
      <c r="FL335" s="7">
        <v>4.8499</v>
      </c>
      <c r="FM335" s="2" t="s">
        <v>140</v>
      </c>
      <c r="FN335" s="2" t="s">
        <v>166</v>
      </c>
      <c r="FO335" s="2" t="s">
        <v>329</v>
      </c>
      <c r="FP335" s="2" t="s">
        <v>748</v>
      </c>
      <c r="FQ335" s="2" t="s">
        <v>142</v>
      </c>
      <c r="FR335" s="2" t="s">
        <v>132</v>
      </c>
      <c r="FS335" s="4"/>
      <c r="FT335" s="8"/>
      <c r="FU335" s="4"/>
      <c r="FV335" s="8"/>
      <c r="FW335" s="7"/>
      <c r="FX335" s="7"/>
      <c r="FY335" s="2" t="s">
        <v>140</v>
      </c>
      <c r="FZ335" s="2" t="s">
        <v>166</v>
      </c>
      <c r="GA335" s="2" t="s">
        <v>157</v>
      </c>
      <c r="GB335" s="2" t="s">
        <v>132</v>
      </c>
      <c r="GC335" s="2" t="s">
        <v>142</v>
      </c>
      <c r="GD335" s="2" t="s">
        <v>132</v>
      </c>
      <c r="GE335" s="4"/>
      <c r="GF335" s="8"/>
      <c r="GG335" s="4">
        <v>5</v>
      </c>
      <c r="GH335" s="8">
        <v>123.24</v>
      </c>
      <c r="GI335" s="7">
        <v>-1</v>
      </c>
      <c r="GJ335" s="7">
        <v>-1</v>
      </c>
      <c r="GK335" s="2" t="s">
        <v>140</v>
      </c>
      <c r="GL335" s="2" t="s">
        <v>166</v>
      </c>
      <c r="GM335" s="2" t="s">
        <v>1860</v>
      </c>
      <c r="GN335" s="2" t="s">
        <v>1423</v>
      </c>
      <c r="GO335" s="2" t="s">
        <v>142</v>
      </c>
      <c r="GP335" s="2" t="s">
        <v>132</v>
      </c>
      <c r="GQ335" s="4"/>
      <c r="GR335" s="8"/>
      <c r="GS335" s="4">
        <v>2</v>
      </c>
      <c r="GT335" s="8">
        <v>51.74</v>
      </c>
      <c r="GU335" s="7">
        <v>-1</v>
      </c>
      <c r="GV335" s="7">
        <v>-1</v>
      </c>
      <c r="GW335" s="2" t="s">
        <v>140</v>
      </c>
      <c r="GX335" s="2" t="s">
        <v>166</v>
      </c>
      <c r="GY335" s="2" t="s">
        <v>334</v>
      </c>
      <c r="GZ335" s="2" t="s">
        <v>713</v>
      </c>
      <c r="HA335" s="2" t="s">
        <v>142</v>
      </c>
      <c r="HB335" s="2" t="s">
        <v>132</v>
      </c>
      <c r="HC335" s="4">
        <v>6</v>
      </c>
      <c r="HD335" s="8">
        <v>195.6</v>
      </c>
      <c r="HE335" s="4">
        <v>13</v>
      </c>
      <c r="HF335" s="8">
        <v>369.5</v>
      </c>
      <c r="HG335" s="7">
        <v>-0.5385</v>
      </c>
      <c r="HH335" s="7">
        <v>-0.4706</v>
      </c>
      <c r="HI335" s="2" t="s">
        <v>140</v>
      </c>
      <c r="HJ335" s="2" t="s">
        <v>166</v>
      </c>
      <c r="HK335" s="2" t="s">
        <v>1481</v>
      </c>
      <c r="HL335" s="2" t="s">
        <v>1707</v>
      </c>
      <c r="HM335" s="2" t="s">
        <v>142</v>
      </c>
      <c r="HN335" s="2" t="s">
        <v>132</v>
      </c>
      <c r="HO335" s="4"/>
      <c r="HP335" s="8"/>
      <c r="HQ335" s="4"/>
      <c r="HR335" s="8"/>
      <c r="HS335" s="7"/>
      <c r="HT335" s="7"/>
      <c r="HU335" s="2" t="s">
        <v>165</v>
      </c>
      <c r="HV335" s="2" t="s">
        <v>166</v>
      </c>
      <c r="HW335" s="2" t="s">
        <v>132</v>
      </c>
      <c r="HX335" s="2" t="s">
        <v>132</v>
      </c>
      <c r="HY335" s="2" t="s">
        <v>142</v>
      </c>
      <c r="HZ335" s="2" t="s">
        <v>132</v>
      </c>
      <c r="IA335" s="4">
        <v>3</v>
      </c>
      <c r="IB335" s="8">
        <v>79.17</v>
      </c>
      <c r="IC335" s="4">
        <v>6</v>
      </c>
      <c r="ID335" s="8">
        <v>155.22</v>
      </c>
      <c r="IE335" s="7">
        <v>-0.5</v>
      </c>
      <c r="IF335" s="7">
        <v>-0.4899</v>
      </c>
      <c r="IG335" s="2" t="s">
        <v>140</v>
      </c>
      <c r="IH335" s="2" t="s">
        <v>166</v>
      </c>
      <c r="II335" s="2" t="s">
        <v>1265</v>
      </c>
      <c r="IJ335" s="2" t="s">
        <v>324</v>
      </c>
      <c r="IK335" s="2" t="s">
        <v>142</v>
      </c>
      <c r="IL335" s="2" t="s">
        <v>132</v>
      </c>
      <c r="IM335" s="4"/>
      <c r="IN335" s="8"/>
      <c r="IO335" s="4"/>
      <c r="IP335" s="8"/>
      <c r="IQ335" s="7"/>
      <c r="IR335" s="7"/>
      <c r="IS335" s="2" t="s">
        <v>140</v>
      </c>
      <c r="IT335" s="2" t="s">
        <v>166</v>
      </c>
      <c r="IU335" s="2" t="s">
        <v>2504</v>
      </c>
      <c r="IV335" s="2" t="s">
        <v>132</v>
      </c>
      <c r="IW335" s="2" t="s">
        <v>142</v>
      </c>
      <c r="IX335" s="2" t="s">
        <v>132</v>
      </c>
      <c r="IY335" s="4"/>
      <c r="IZ335" s="8"/>
      <c r="JA335" s="4"/>
      <c r="JB335" s="8"/>
      <c r="JC335" s="7"/>
      <c r="JD335" s="7"/>
      <c r="JE335" s="2" t="s">
        <v>178</v>
      </c>
      <c r="JF335" s="2" t="s">
        <v>166</v>
      </c>
      <c r="JG335" s="2" t="s">
        <v>132</v>
      </c>
      <c r="JH335" s="2" t="s">
        <v>132</v>
      </c>
      <c r="JI335" s="2" t="s">
        <v>142</v>
      </c>
      <c r="JJ335" s="2" t="s">
        <v>132</v>
      </c>
      <c r="JK335" s="4"/>
      <c r="JL335" s="8"/>
      <c r="JM335" s="4">
        <v>2</v>
      </c>
      <c r="JN335" s="8">
        <v>55.88</v>
      </c>
      <c r="JO335" s="7">
        <v>-1</v>
      </c>
      <c r="JP335" s="7">
        <v>-1</v>
      </c>
      <c r="JQ335" s="2" t="s">
        <v>140</v>
      </c>
      <c r="JR335" s="2" t="s">
        <v>166</v>
      </c>
      <c r="JS335" s="2" t="s">
        <v>341</v>
      </c>
      <c r="JT335" s="2" t="s">
        <v>991</v>
      </c>
      <c r="JU335" s="2" t="s">
        <v>142</v>
      </c>
      <c r="JV335" s="2" t="s">
        <v>132</v>
      </c>
      <c r="JW335" s="4"/>
      <c r="JX335" s="8"/>
      <c r="JY335" s="4"/>
      <c r="JZ335" s="8"/>
      <c r="KA335" s="7"/>
      <c r="KB335" s="7"/>
      <c r="KC335" s="2" t="s">
        <v>140</v>
      </c>
      <c r="KD335" s="2" t="s">
        <v>166</v>
      </c>
      <c r="KE335" s="2" t="s">
        <v>931</v>
      </c>
      <c r="KF335" s="2" t="s">
        <v>2170</v>
      </c>
      <c r="KG335" s="2" t="s">
        <v>142</v>
      </c>
      <c r="KH335" s="2" t="s">
        <v>132</v>
      </c>
      <c r="KI335" s="4"/>
      <c r="KJ335" s="8"/>
      <c r="KK335" s="4">
        <v>2</v>
      </c>
      <c r="KL335" s="8">
        <v>67.06</v>
      </c>
      <c r="KM335" s="7">
        <v>-1</v>
      </c>
      <c r="KN335" s="7">
        <v>-1</v>
      </c>
      <c r="KO335" s="2" t="s">
        <v>140</v>
      </c>
      <c r="KP335" s="2" t="s">
        <v>166</v>
      </c>
      <c r="KQ335" s="2" t="s">
        <v>575</v>
      </c>
      <c r="KR335" s="2" t="s">
        <v>1021</v>
      </c>
      <c r="KS335" s="2" t="s">
        <v>142</v>
      </c>
      <c r="KT335" s="2" t="s">
        <v>132</v>
      </c>
      <c r="KU335" s="4">
        <v>4</v>
      </c>
      <c r="KV335" s="8">
        <v>125.4</v>
      </c>
      <c r="KW335" s="4">
        <v>20</v>
      </c>
      <c r="KX335" s="8">
        <v>592.8</v>
      </c>
      <c r="KY335" s="7">
        <v>-0.8</v>
      </c>
      <c r="KZ335" s="7">
        <v>-0.7885</v>
      </c>
      <c r="LA335" s="2" t="s">
        <v>140</v>
      </c>
      <c r="LB335" s="2" t="s">
        <v>166</v>
      </c>
      <c r="LC335" s="2" t="s">
        <v>954</v>
      </c>
      <c r="LD335" s="2" t="s">
        <v>3688</v>
      </c>
      <c r="LE335" s="2" t="s">
        <v>142</v>
      </c>
      <c r="LF335" s="2" t="s">
        <v>132</v>
      </c>
      <c r="LG335" s="4"/>
      <c r="LH335" s="8"/>
      <c r="LI335" s="4"/>
      <c r="LJ335" s="8"/>
      <c r="LK335" s="7"/>
      <c r="LL335" s="7"/>
      <c r="LM335" s="2" t="s">
        <v>178</v>
      </c>
      <c r="LN335" s="2" t="s">
        <v>166</v>
      </c>
      <c r="LO335" s="2" t="s">
        <v>931</v>
      </c>
      <c r="LP335" s="2" t="s">
        <v>132</v>
      </c>
      <c r="LQ335" s="2" t="s">
        <v>142</v>
      </c>
      <c r="LR335" s="2" t="s">
        <v>132</v>
      </c>
      <c r="LS335" s="4">
        <v>4</v>
      </c>
      <c r="LT335" s="8">
        <v>108.68</v>
      </c>
      <c r="LU335" s="4"/>
      <c r="LV335" s="8"/>
      <c r="LW335" s="7"/>
      <c r="LX335" s="7"/>
      <c r="LY335" s="2" t="s">
        <v>140</v>
      </c>
      <c r="LZ335" s="2" t="s">
        <v>166</v>
      </c>
      <c r="MA335" s="2" t="s">
        <v>713</v>
      </c>
      <c r="MB335" s="2" t="s">
        <v>155</v>
      </c>
      <c r="MC335" s="2" t="s">
        <v>142</v>
      </c>
      <c r="MD335" s="2" t="s">
        <v>132</v>
      </c>
      <c r="ME335" s="4"/>
      <c r="MF335" s="8"/>
      <c r="MG335" s="4"/>
      <c r="MH335" s="8"/>
      <c r="MI335" s="7"/>
      <c r="MJ335" s="7"/>
      <c r="MK335" s="2" t="s">
        <v>558</v>
      </c>
      <c r="ML335" s="2" t="s">
        <v>166</v>
      </c>
      <c r="MM335" s="2" t="s">
        <v>1847</v>
      </c>
      <c r="MN335" s="2" t="s">
        <v>1922</v>
      </c>
      <c r="MO335" s="2" t="s">
        <v>142</v>
      </c>
      <c r="MP335" s="2" t="s">
        <v>132</v>
      </c>
      <c r="MQ335" s="4"/>
      <c r="MR335" s="8"/>
      <c r="MS335" s="4"/>
      <c r="MT335" s="8"/>
      <c r="MU335" s="7"/>
      <c r="MV335" s="7"/>
      <c r="MW335" s="2" t="s">
        <v>132</v>
      </c>
      <c r="MX335" s="2" t="s">
        <v>132</v>
      </c>
      <c r="MY335" s="2" t="s">
        <v>132</v>
      </c>
      <c r="MZ335" s="2" t="s">
        <v>132</v>
      </c>
      <c r="NA335" s="2" t="s">
        <v>132</v>
      </c>
      <c r="NB335" s="2" t="s">
        <v>132</v>
      </c>
      <c r="NC335" s="4"/>
      <c r="ND335" s="8"/>
      <c r="NE335" s="4"/>
      <c r="NF335" s="8"/>
      <c r="NG335" s="7"/>
      <c r="NH335" s="7"/>
      <c r="NI335" s="2" t="s">
        <v>132</v>
      </c>
      <c r="NJ335" s="2" t="s">
        <v>132</v>
      </c>
      <c r="NK335" s="2" t="s">
        <v>132</v>
      </c>
      <c r="NL335" s="2" t="s">
        <v>132</v>
      </c>
      <c r="NM335" s="2" t="s">
        <v>132</v>
      </c>
      <c r="NN335" s="2" t="s">
        <v>132</v>
      </c>
      <c r="NO335" s="4"/>
      <c r="NP335" s="8"/>
      <c r="NQ335" s="4"/>
      <c r="NR335" s="8"/>
      <c r="NS335" s="7"/>
      <c r="NT335" s="7"/>
      <c r="NU335" s="2" t="s">
        <v>178</v>
      </c>
      <c r="NV335" s="2" t="s">
        <v>166</v>
      </c>
      <c r="NW335" s="2" t="s">
        <v>132</v>
      </c>
      <c r="NX335" s="2" t="s">
        <v>132</v>
      </c>
      <c r="NY335" s="2" t="s">
        <v>142</v>
      </c>
      <c r="NZ335" s="2" t="s">
        <v>132</v>
      </c>
      <c r="OA335" s="4"/>
      <c r="OB335" s="8"/>
      <c r="OC335" s="4"/>
      <c r="OD335" s="8"/>
      <c r="OE335" s="7"/>
      <c r="OF335" s="7"/>
      <c r="OG335" s="2" t="s">
        <v>132</v>
      </c>
      <c r="OH335" s="2" t="s">
        <v>132</v>
      </c>
      <c r="OI335" s="2" t="s">
        <v>132</v>
      </c>
      <c r="OJ335" s="2" t="s">
        <v>132</v>
      </c>
      <c r="OK335" s="2" t="s">
        <v>132</v>
      </c>
      <c r="OL335" s="2" t="s">
        <v>132</v>
      </c>
      <c r="OM335" s="4"/>
      <c r="ON335" s="8"/>
      <c r="OO335" s="4"/>
      <c r="OP335" s="8"/>
      <c r="OQ335" s="7"/>
      <c r="OR335" s="7"/>
      <c r="OS335" s="2" t="s">
        <v>132</v>
      </c>
      <c r="OT335" s="2" t="s">
        <v>132</v>
      </c>
      <c r="OU335" s="2" t="s">
        <v>132</v>
      </c>
      <c r="OV335" s="2" t="s">
        <v>132</v>
      </c>
      <c r="OW335" s="2" t="s">
        <v>132</v>
      </c>
      <c r="OX335" s="2" t="s">
        <v>132</v>
      </c>
      <c r="OY335" s="4"/>
      <c r="OZ335" s="8"/>
      <c r="PA335" s="4"/>
      <c r="PB335" s="8"/>
      <c r="PC335" s="7"/>
      <c r="PD335" s="7"/>
      <c r="PE335" s="2" t="s">
        <v>181</v>
      </c>
      <c r="PF335" s="2" t="s">
        <v>166</v>
      </c>
      <c r="PG335" s="2" t="s">
        <v>132</v>
      </c>
      <c r="PH335" s="2" t="s">
        <v>132</v>
      </c>
      <c r="PI335" s="2" t="s">
        <v>142</v>
      </c>
      <c r="PJ335" s="2" t="s">
        <v>132</v>
      </c>
      <c r="PK335" s="4"/>
      <c r="PL335" s="8"/>
      <c r="PM335" s="4"/>
      <c r="PN335" s="8"/>
      <c r="PO335" s="7"/>
      <c r="PP335" s="7"/>
      <c r="PQ335" s="2" t="s">
        <v>178</v>
      </c>
      <c r="PR335" s="2" t="s">
        <v>166</v>
      </c>
      <c r="PS335" s="2" t="s">
        <v>132</v>
      </c>
      <c r="PT335" s="2" t="s">
        <v>132</v>
      </c>
      <c r="PU335" s="2" t="s">
        <v>142</v>
      </c>
      <c r="PV335" s="2" t="s">
        <v>132</v>
      </c>
      <c r="PW335" s="4"/>
      <c r="PX335" s="8"/>
      <c r="PY335" s="4"/>
      <c r="PZ335" s="8"/>
      <c r="QA335" s="7"/>
      <c r="QB335" s="7"/>
      <c r="QC335" s="2" t="s">
        <v>132</v>
      </c>
      <c r="QD335" s="2" t="s">
        <v>132</v>
      </c>
      <c r="QE335" s="2" t="s">
        <v>132</v>
      </c>
      <c r="QF335" s="2" t="s">
        <v>132</v>
      </c>
      <c r="QG335" s="2" t="s">
        <v>132</v>
      </c>
      <c r="QH335" s="2" t="s">
        <v>132</v>
      </c>
      <c r="QI335" s="4"/>
      <c r="QJ335" s="8"/>
      <c r="QK335" s="4"/>
      <c r="QL335" s="8"/>
      <c r="QM335" s="7"/>
      <c r="QN335" s="7"/>
      <c r="QO335" s="2" t="s">
        <v>132</v>
      </c>
      <c r="QP335" s="2" t="s">
        <v>132</v>
      </c>
      <c r="QQ335" s="2" t="s">
        <v>132</v>
      </c>
      <c r="QR335" s="2" t="s">
        <v>132</v>
      </c>
      <c r="QS335" s="2" t="s">
        <v>132</v>
      </c>
      <c r="QT335" s="2" t="s">
        <v>132</v>
      </c>
      <c r="QU335" s="4"/>
      <c r="QV335" s="8"/>
      <c r="QW335" s="4"/>
      <c r="QX335" s="8"/>
      <c r="QY335" s="7"/>
      <c r="QZ335" s="7"/>
      <c r="RA335" s="2" t="s">
        <v>140</v>
      </c>
      <c r="RB335" s="2" t="s">
        <v>166</v>
      </c>
      <c r="RC335" s="2" t="s">
        <v>1322</v>
      </c>
      <c r="RD335" s="2" t="s">
        <v>3689</v>
      </c>
      <c r="RE335" s="2" t="s">
        <v>142</v>
      </c>
      <c r="RF335" s="2" t="s">
        <v>132</v>
      </c>
      <c r="RG335" s="4"/>
      <c r="RH335" s="8"/>
      <c r="RI335" s="4"/>
      <c r="RJ335" s="8"/>
      <c r="RK335" s="7"/>
      <c r="RL335" s="7"/>
      <c r="RM335" s="2" t="s">
        <v>178</v>
      </c>
      <c r="RN335" s="2" t="s">
        <v>166</v>
      </c>
      <c r="RO335" s="2" t="s">
        <v>132</v>
      </c>
      <c r="RP335" s="2" t="s">
        <v>132</v>
      </c>
      <c r="RQ335" s="2" t="s">
        <v>142</v>
      </c>
      <c r="RR335" s="2" t="s">
        <v>132</v>
      </c>
    </row>
    <row r="336">
      <c r="A336" s="2" t="s">
        <v>3690</v>
      </c>
      <c r="B336" s="2" t="s">
        <v>121</v>
      </c>
      <c r="C336" s="2" t="s">
        <v>3675</v>
      </c>
      <c r="D336" s="2" t="s">
        <v>1104</v>
      </c>
      <c r="E336" s="2" t="s">
        <v>1105</v>
      </c>
      <c r="F336" s="2" t="s">
        <v>3691</v>
      </c>
      <c r="G336" s="2" t="s">
        <v>132</v>
      </c>
      <c r="H336" s="2" t="s">
        <v>132</v>
      </c>
      <c r="I336" s="2" t="s">
        <v>3692</v>
      </c>
      <c r="J336" s="2" t="s">
        <v>127</v>
      </c>
      <c r="K336" s="2" t="s">
        <v>1078</v>
      </c>
      <c r="L336" s="3">
        <v>13</v>
      </c>
      <c r="M336" s="3">
        <v>13.65</v>
      </c>
      <c r="N336" s="3">
        <v>31.99</v>
      </c>
      <c r="O336" s="2" t="s">
        <v>421</v>
      </c>
      <c r="P336" s="2" t="s">
        <v>422</v>
      </c>
      <c r="Q336" s="2" t="s">
        <v>131</v>
      </c>
      <c r="R336" s="2" t="s">
        <v>132</v>
      </c>
      <c r="S336" s="2" t="s">
        <v>3693</v>
      </c>
      <c r="T336" s="2" t="s">
        <v>132</v>
      </c>
      <c r="U336" s="2" t="s">
        <v>468</v>
      </c>
      <c r="V336" s="2" t="s">
        <v>3660</v>
      </c>
      <c r="W336" s="2" t="s">
        <v>441</v>
      </c>
      <c r="X336" s="2" t="s">
        <v>132</v>
      </c>
      <c r="Y336" s="2" t="s">
        <v>926</v>
      </c>
      <c r="Z336" s="4"/>
      <c r="AA336" s="4">
        <f>=ROUNDDOWN({0},0)</f>
      </c>
      <c r="AB336" s="5">
        <v>2.2</v>
      </c>
      <c r="AC336" s="2" t="s">
        <v>132</v>
      </c>
      <c r="AD336" s="4"/>
      <c r="AE336" s="4"/>
      <c r="AF336" s="6">
        <v>63</v>
      </c>
      <c r="AG336" s="6"/>
      <c r="AH336" s="7">
        <v>0.6356</v>
      </c>
      <c r="AI336" s="4"/>
      <c r="AJ336" s="4">
        <f>=ROUNDDOWN({0},0)</f>
      </c>
      <c r="AK336" s="5"/>
      <c r="AL336" s="2" t="s">
        <v>132</v>
      </c>
      <c r="AM336" s="4"/>
      <c r="AN336" s="4"/>
      <c r="AO336" s="7"/>
      <c r="AP336" s="4">
        <v>30</v>
      </c>
      <c r="AQ336" s="8">
        <v>405.84</v>
      </c>
      <c r="AR336" s="4">
        <v>249</v>
      </c>
      <c r="AS336" s="8">
        <v>3185.73</v>
      </c>
      <c r="AT336" s="7">
        <v>-0.8795</v>
      </c>
      <c r="AU336" s="7">
        <v>-0.8726</v>
      </c>
      <c r="AV336" s="4">
        <v>30</v>
      </c>
      <c r="AW336" s="8">
        <v>405.84</v>
      </c>
      <c r="AX336" s="4">
        <v>249</v>
      </c>
      <c r="AY336" s="8">
        <v>3185.73</v>
      </c>
      <c r="AZ336" s="7">
        <v>-0.8795</v>
      </c>
      <c r="BA336" s="7">
        <v>-0.8726</v>
      </c>
      <c r="BB336" s="7">
        <v>1</v>
      </c>
      <c r="BC336" s="4">
        <v>30</v>
      </c>
      <c r="BD336" s="8">
        <v>405.84</v>
      </c>
      <c r="BE336" s="4">
        <v>249</v>
      </c>
      <c r="BF336" s="8">
        <v>3185.73</v>
      </c>
      <c r="BG336" s="7">
        <v>-0.8795</v>
      </c>
      <c r="BH336" s="7">
        <v>-0.8726</v>
      </c>
      <c r="BI336" s="7">
        <v>1</v>
      </c>
      <c r="BJ336" s="4">
        <v>30</v>
      </c>
      <c r="BK336" s="8">
        <v>405.84</v>
      </c>
      <c r="BL336" s="2" t="s">
        <v>3694</v>
      </c>
      <c r="BM336" s="7">
        <v>1</v>
      </c>
      <c r="BN336" s="7">
        <v>1</v>
      </c>
      <c r="BO336" s="4"/>
      <c r="BP336" s="8"/>
      <c r="BQ336" s="4">
        <v>66</v>
      </c>
      <c r="BR336" s="8">
        <v>737.88</v>
      </c>
      <c r="BS336" s="7">
        <v>-1</v>
      </c>
      <c r="BT336" s="7">
        <v>-1</v>
      </c>
      <c r="BU336" s="2" t="s">
        <v>558</v>
      </c>
      <c r="BV336" s="2" t="s">
        <v>166</v>
      </c>
      <c r="BW336" s="2" t="s">
        <v>132</v>
      </c>
      <c r="BX336" s="2" t="s">
        <v>947</v>
      </c>
      <c r="BY336" s="2" t="s">
        <v>142</v>
      </c>
      <c r="BZ336" s="2" t="s">
        <v>132</v>
      </c>
      <c r="CA336" s="4">
        <v>1</v>
      </c>
      <c r="CB336" s="8">
        <v>9.11</v>
      </c>
      <c r="CC336" s="4">
        <v>2</v>
      </c>
      <c r="CD336" s="8">
        <v>16.92</v>
      </c>
      <c r="CE336" s="7">
        <v>-0.5</v>
      </c>
      <c r="CF336" s="7">
        <v>-0.4616</v>
      </c>
      <c r="CG336" s="2" t="s">
        <v>140</v>
      </c>
      <c r="CH336" s="2" t="s">
        <v>166</v>
      </c>
      <c r="CI336" s="2" t="s">
        <v>3372</v>
      </c>
      <c r="CJ336" s="2" t="s">
        <v>3395</v>
      </c>
      <c r="CK336" s="2" t="s">
        <v>183</v>
      </c>
      <c r="CL336" s="2" t="s">
        <v>132</v>
      </c>
      <c r="CM336" s="4">
        <v>6</v>
      </c>
      <c r="CN336" s="8">
        <v>96.11</v>
      </c>
      <c r="CO336" s="4">
        <v>20</v>
      </c>
      <c r="CP336" s="8">
        <v>304.89</v>
      </c>
      <c r="CQ336" s="7">
        <v>-0.7</v>
      </c>
      <c r="CR336" s="7">
        <v>-0.6848</v>
      </c>
      <c r="CS336" s="2" t="s">
        <v>140</v>
      </c>
      <c r="CT336" s="2" t="s">
        <v>166</v>
      </c>
      <c r="CU336" s="2" t="s">
        <v>931</v>
      </c>
      <c r="CV336" s="2" t="s">
        <v>1204</v>
      </c>
      <c r="CW336" s="2" t="s">
        <v>142</v>
      </c>
      <c r="CX336" s="2" t="s">
        <v>132</v>
      </c>
      <c r="CY336" s="4"/>
      <c r="CZ336" s="8"/>
      <c r="DA336" s="4"/>
      <c r="DB336" s="8"/>
      <c r="DC336" s="7"/>
      <c r="DD336" s="7"/>
      <c r="DE336" s="2" t="s">
        <v>140</v>
      </c>
      <c r="DF336" s="2" t="s">
        <v>166</v>
      </c>
      <c r="DG336" s="2" t="s">
        <v>1160</v>
      </c>
      <c r="DH336" s="2" t="s">
        <v>1246</v>
      </c>
      <c r="DI336" s="2" t="s">
        <v>142</v>
      </c>
      <c r="DJ336" s="2" t="s">
        <v>132</v>
      </c>
      <c r="DK336" s="4">
        <v>10</v>
      </c>
      <c r="DL336" s="8">
        <v>148</v>
      </c>
      <c r="DM336" s="4">
        <v>33</v>
      </c>
      <c r="DN336" s="8">
        <v>488.4</v>
      </c>
      <c r="DO336" s="7">
        <v>-0.697</v>
      </c>
      <c r="DP336" s="7">
        <v>-0.697</v>
      </c>
      <c r="DQ336" s="2" t="s">
        <v>140</v>
      </c>
      <c r="DR336" s="2" t="s">
        <v>166</v>
      </c>
      <c r="DS336" s="2" t="s">
        <v>935</v>
      </c>
      <c r="DT336" s="2" t="s">
        <v>3351</v>
      </c>
      <c r="DU336" s="2" t="s">
        <v>142</v>
      </c>
      <c r="DV336" s="2" t="s">
        <v>132</v>
      </c>
      <c r="DW336" s="4"/>
      <c r="DX336" s="8"/>
      <c r="DY336" s="4">
        <v>15</v>
      </c>
      <c r="DZ336" s="8">
        <v>119.37</v>
      </c>
      <c r="EA336" s="7">
        <v>-1</v>
      </c>
      <c r="EB336" s="7">
        <v>-1</v>
      </c>
      <c r="EC336" s="2" t="s">
        <v>140</v>
      </c>
      <c r="ED336" s="2" t="s">
        <v>166</v>
      </c>
      <c r="EE336" s="2" t="s">
        <v>931</v>
      </c>
      <c r="EF336" s="2" t="s">
        <v>3695</v>
      </c>
      <c r="EG336" s="2" t="s">
        <v>142</v>
      </c>
      <c r="EH336" s="2" t="s">
        <v>132</v>
      </c>
      <c r="EI336" s="4">
        <v>2</v>
      </c>
      <c r="EJ336" s="8">
        <v>32</v>
      </c>
      <c r="EK336" s="4">
        <v>44</v>
      </c>
      <c r="EL336" s="8">
        <v>704</v>
      </c>
      <c r="EM336" s="7">
        <v>-0.9545</v>
      </c>
      <c r="EN336" s="7">
        <v>-0.9545</v>
      </c>
      <c r="EO336" s="2" t="s">
        <v>140</v>
      </c>
      <c r="EP336" s="2" t="s">
        <v>166</v>
      </c>
      <c r="EQ336" s="2" t="s">
        <v>938</v>
      </c>
      <c r="ER336" s="2" t="s">
        <v>1282</v>
      </c>
      <c r="ES336" s="2" t="s">
        <v>183</v>
      </c>
      <c r="ET336" s="2" t="s">
        <v>132</v>
      </c>
      <c r="EU336" s="4"/>
      <c r="EV336" s="8"/>
      <c r="EW336" s="4"/>
      <c r="EX336" s="8"/>
      <c r="EY336" s="7"/>
      <c r="EZ336" s="7"/>
      <c r="FA336" s="2" t="s">
        <v>140</v>
      </c>
      <c r="FB336" s="2" t="s">
        <v>166</v>
      </c>
      <c r="FC336" s="2" t="s">
        <v>1262</v>
      </c>
      <c r="FD336" s="2" t="s">
        <v>3351</v>
      </c>
      <c r="FE336" s="2" t="s">
        <v>142</v>
      </c>
      <c r="FF336" s="2" t="s">
        <v>132</v>
      </c>
      <c r="FG336" s="4">
        <v>2</v>
      </c>
      <c r="FH336" s="8">
        <v>19.12</v>
      </c>
      <c r="FI336" s="4">
        <v>4</v>
      </c>
      <c r="FJ336" s="8">
        <v>38.24</v>
      </c>
      <c r="FK336" s="7">
        <v>-0.5</v>
      </c>
      <c r="FL336" s="7">
        <v>-0.5</v>
      </c>
      <c r="FM336" s="2" t="s">
        <v>140</v>
      </c>
      <c r="FN336" s="2" t="s">
        <v>166</v>
      </c>
      <c r="FO336" s="2" t="s">
        <v>292</v>
      </c>
      <c r="FP336" s="2" t="s">
        <v>1021</v>
      </c>
      <c r="FQ336" s="2" t="s">
        <v>142</v>
      </c>
      <c r="FR336" s="2" t="s">
        <v>132</v>
      </c>
      <c r="FS336" s="4"/>
      <c r="FT336" s="8"/>
      <c r="FU336" s="4"/>
      <c r="FV336" s="8"/>
      <c r="FW336" s="7"/>
      <c r="FX336" s="7"/>
      <c r="FY336" s="2" t="s">
        <v>178</v>
      </c>
      <c r="FZ336" s="2" t="s">
        <v>166</v>
      </c>
      <c r="GA336" s="2" t="s">
        <v>132</v>
      </c>
      <c r="GB336" s="2" t="s">
        <v>132</v>
      </c>
      <c r="GC336" s="2" t="s">
        <v>142</v>
      </c>
      <c r="GD336" s="2" t="s">
        <v>132</v>
      </c>
      <c r="GE336" s="4">
        <v>1</v>
      </c>
      <c r="GF336" s="8">
        <v>10.75</v>
      </c>
      <c r="GG336" s="4">
        <v>19</v>
      </c>
      <c r="GH336" s="8">
        <v>204.25</v>
      </c>
      <c r="GI336" s="7">
        <v>-0.9474</v>
      </c>
      <c r="GJ336" s="7">
        <v>-0.9474</v>
      </c>
      <c r="GK336" s="2" t="s">
        <v>140</v>
      </c>
      <c r="GL336" s="2" t="s">
        <v>166</v>
      </c>
      <c r="GM336" s="2" t="s">
        <v>942</v>
      </c>
      <c r="GN336" s="2" t="s">
        <v>2255</v>
      </c>
      <c r="GO336" s="2" t="s">
        <v>183</v>
      </c>
      <c r="GP336" s="2" t="s">
        <v>132</v>
      </c>
      <c r="GQ336" s="4"/>
      <c r="GR336" s="8"/>
      <c r="GS336" s="4"/>
      <c r="GT336" s="8"/>
      <c r="GU336" s="7"/>
      <c r="GV336" s="7"/>
      <c r="GW336" s="2" t="s">
        <v>140</v>
      </c>
      <c r="GX336" s="2" t="s">
        <v>166</v>
      </c>
      <c r="GY336" s="2" t="s">
        <v>334</v>
      </c>
      <c r="GZ336" s="2" t="s">
        <v>132</v>
      </c>
      <c r="HA336" s="2" t="s">
        <v>142</v>
      </c>
      <c r="HB336" s="2" t="s">
        <v>132</v>
      </c>
      <c r="HC336" s="4">
        <v>5</v>
      </c>
      <c r="HD336" s="8">
        <v>68.25</v>
      </c>
      <c r="HE336" s="4">
        <v>25</v>
      </c>
      <c r="HF336" s="8">
        <v>341.25</v>
      </c>
      <c r="HG336" s="7">
        <v>-0.8</v>
      </c>
      <c r="HH336" s="7">
        <v>-0.8</v>
      </c>
      <c r="HI336" s="2" t="s">
        <v>140</v>
      </c>
      <c r="HJ336" s="2" t="s">
        <v>166</v>
      </c>
      <c r="HK336" s="2" t="s">
        <v>1481</v>
      </c>
      <c r="HL336" s="2" t="s">
        <v>518</v>
      </c>
      <c r="HM336" s="2" t="s">
        <v>142</v>
      </c>
      <c r="HN336" s="2" t="s">
        <v>132</v>
      </c>
      <c r="HO336" s="4"/>
      <c r="HP336" s="8"/>
      <c r="HQ336" s="4"/>
      <c r="HR336" s="8"/>
      <c r="HS336" s="7"/>
      <c r="HT336" s="7"/>
      <c r="HU336" s="2" t="s">
        <v>165</v>
      </c>
      <c r="HV336" s="2" t="s">
        <v>166</v>
      </c>
      <c r="HW336" s="2" t="s">
        <v>132</v>
      </c>
      <c r="HX336" s="2" t="s">
        <v>132</v>
      </c>
      <c r="HY336" s="2" t="s">
        <v>142</v>
      </c>
      <c r="HZ336" s="2" t="s">
        <v>132</v>
      </c>
      <c r="IA336" s="4"/>
      <c r="IB336" s="8"/>
      <c r="IC336" s="4">
        <v>2</v>
      </c>
      <c r="ID336" s="8">
        <v>27.3</v>
      </c>
      <c r="IE336" s="7">
        <v>-1</v>
      </c>
      <c r="IF336" s="7">
        <v>-1</v>
      </c>
      <c r="IG336" s="2" t="s">
        <v>140</v>
      </c>
      <c r="IH336" s="2" t="s">
        <v>166</v>
      </c>
      <c r="II336" s="2" t="s">
        <v>2180</v>
      </c>
      <c r="IJ336" s="2" t="s">
        <v>1355</v>
      </c>
      <c r="IK336" s="2" t="s">
        <v>142</v>
      </c>
      <c r="IL336" s="2" t="s">
        <v>132</v>
      </c>
      <c r="IM336" s="4"/>
      <c r="IN336" s="8"/>
      <c r="IO336" s="4">
        <v>1</v>
      </c>
      <c r="IP336" s="8">
        <v>14.74</v>
      </c>
      <c r="IQ336" s="7">
        <v>-1</v>
      </c>
      <c r="IR336" s="7">
        <v>-1</v>
      </c>
      <c r="IS336" s="2" t="s">
        <v>140</v>
      </c>
      <c r="IT336" s="2" t="s">
        <v>166</v>
      </c>
      <c r="IU336" s="2" t="s">
        <v>614</v>
      </c>
      <c r="IV336" s="2" t="s">
        <v>1354</v>
      </c>
      <c r="IW336" s="2" t="s">
        <v>142</v>
      </c>
      <c r="IX336" s="2" t="s">
        <v>132</v>
      </c>
      <c r="IY336" s="4"/>
      <c r="IZ336" s="8"/>
      <c r="JA336" s="4"/>
      <c r="JB336" s="8"/>
      <c r="JC336" s="7"/>
      <c r="JD336" s="7"/>
      <c r="JE336" s="2" t="s">
        <v>178</v>
      </c>
      <c r="JF336" s="2" t="s">
        <v>166</v>
      </c>
      <c r="JG336" s="2" t="s">
        <v>132</v>
      </c>
      <c r="JH336" s="2" t="s">
        <v>132</v>
      </c>
      <c r="JI336" s="2" t="s">
        <v>142</v>
      </c>
      <c r="JJ336" s="2" t="s">
        <v>132</v>
      </c>
      <c r="JK336" s="4"/>
      <c r="JL336" s="8"/>
      <c r="JM336" s="4"/>
      <c r="JN336" s="8"/>
      <c r="JO336" s="7"/>
      <c r="JP336" s="7"/>
      <c r="JQ336" s="2" t="s">
        <v>140</v>
      </c>
      <c r="JR336" s="2" t="s">
        <v>166</v>
      </c>
      <c r="JS336" s="2" t="s">
        <v>341</v>
      </c>
      <c r="JT336" s="2" t="s">
        <v>3696</v>
      </c>
      <c r="JU336" s="2" t="s">
        <v>142</v>
      </c>
      <c r="JV336" s="2" t="s">
        <v>132</v>
      </c>
      <c r="JW336" s="4"/>
      <c r="JX336" s="8"/>
      <c r="JY336" s="4">
        <v>1</v>
      </c>
      <c r="JZ336" s="8">
        <v>15.99</v>
      </c>
      <c r="KA336" s="7">
        <v>-1</v>
      </c>
      <c r="KB336" s="7">
        <v>-1</v>
      </c>
      <c r="KC336" s="2" t="s">
        <v>140</v>
      </c>
      <c r="KD336" s="2" t="s">
        <v>166</v>
      </c>
      <c r="KE336" s="2" t="s">
        <v>931</v>
      </c>
      <c r="KF336" s="2" t="s">
        <v>1204</v>
      </c>
      <c r="KG336" s="2" t="s">
        <v>142</v>
      </c>
      <c r="KH336" s="2" t="s">
        <v>132</v>
      </c>
      <c r="KI336" s="4"/>
      <c r="KJ336" s="8"/>
      <c r="KK336" s="4"/>
      <c r="KL336" s="8"/>
      <c r="KM336" s="7"/>
      <c r="KN336" s="7"/>
      <c r="KO336" s="2" t="s">
        <v>178</v>
      </c>
      <c r="KP336" s="2" t="s">
        <v>166</v>
      </c>
      <c r="KQ336" s="2" t="s">
        <v>132</v>
      </c>
      <c r="KR336" s="2" t="s">
        <v>132</v>
      </c>
      <c r="KS336" s="2" t="s">
        <v>142</v>
      </c>
      <c r="KT336" s="2" t="s">
        <v>132</v>
      </c>
      <c r="KU336" s="4">
        <v>3</v>
      </c>
      <c r="KV336" s="8">
        <v>22.5</v>
      </c>
      <c r="KW336" s="4">
        <v>17</v>
      </c>
      <c r="KX336" s="8">
        <v>172.5</v>
      </c>
      <c r="KY336" s="7">
        <v>-0.8235</v>
      </c>
      <c r="KZ336" s="7">
        <v>-0.8696</v>
      </c>
      <c r="LA336" s="2" t="s">
        <v>140</v>
      </c>
      <c r="LB336" s="2" t="s">
        <v>166</v>
      </c>
      <c r="LC336" s="2" t="s">
        <v>954</v>
      </c>
      <c r="LD336" s="2" t="s">
        <v>1277</v>
      </c>
      <c r="LE336" s="2" t="s">
        <v>183</v>
      </c>
      <c r="LF336" s="2" t="s">
        <v>132</v>
      </c>
      <c r="LG336" s="4"/>
      <c r="LH336" s="8"/>
      <c r="LI336" s="4"/>
      <c r="LJ336" s="8"/>
      <c r="LK336" s="7"/>
      <c r="LL336" s="7"/>
      <c r="LM336" s="2" t="s">
        <v>178</v>
      </c>
      <c r="LN336" s="2" t="s">
        <v>166</v>
      </c>
      <c r="LO336" s="2" t="s">
        <v>931</v>
      </c>
      <c r="LP336" s="2" t="s">
        <v>132</v>
      </c>
      <c r="LQ336" s="2" t="s">
        <v>142</v>
      </c>
      <c r="LR336" s="2" t="s">
        <v>132</v>
      </c>
      <c r="LS336" s="4"/>
      <c r="LT336" s="8"/>
      <c r="LU336" s="4"/>
      <c r="LV336" s="8"/>
      <c r="LW336" s="7"/>
      <c r="LX336" s="7"/>
      <c r="LY336" s="2" t="s">
        <v>178</v>
      </c>
      <c r="LZ336" s="2" t="s">
        <v>166</v>
      </c>
      <c r="MA336" s="2" t="s">
        <v>132</v>
      </c>
      <c r="MB336" s="2" t="s">
        <v>132</v>
      </c>
      <c r="MC336" s="2" t="s">
        <v>142</v>
      </c>
      <c r="MD336" s="2" t="s">
        <v>132</v>
      </c>
      <c r="ME336" s="4"/>
      <c r="MF336" s="8"/>
      <c r="MG336" s="4"/>
      <c r="MH336" s="8"/>
      <c r="MI336" s="7"/>
      <c r="MJ336" s="7"/>
      <c r="MK336" s="2" t="s">
        <v>159</v>
      </c>
      <c r="ML336" s="2" t="s">
        <v>166</v>
      </c>
      <c r="MM336" s="2" t="s">
        <v>1208</v>
      </c>
      <c r="MN336" s="2" t="s">
        <v>132</v>
      </c>
      <c r="MO336" s="2" t="s">
        <v>142</v>
      </c>
      <c r="MP336" s="2" t="s">
        <v>132</v>
      </c>
      <c r="MQ336" s="4"/>
      <c r="MR336" s="8"/>
      <c r="MS336" s="4"/>
      <c r="MT336" s="8"/>
      <c r="MU336" s="7"/>
      <c r="MV336" s="7"/>
      <c r="MW336" s="2" t="s">
        <v>132</v>
      </c>
      <c r="MX336" s="2" t="s">
        <v>132</v>
      </c>
      <c r="MY336" s="2" t="s">
        <v>132</v>
      </c>
      <c r="MZ336" s="2" t="s">
        <v>132</v>
      </c>
      <c r="NA336" s="2" t="s">
        <v>132</v>
      </c>
      <c r="NB336" s="2" t="s">
        <v>132</v>
      </c>
      <c r="NC336" s="4"/>
      <c r="ND336" s="8"/>
      <c r="NE336" s="4"/>
      <c r="NF336" s="8"/>
      <c r="NG336" s="7"/>
      <c r="NH336" s="7"/>
      <c r="NI336" s="2" t="s">
        <v>132</v>
      </c>
      <c r="NJ336" s="2" t="s">
        <v>132</v>
      </c>
      <c r="NK336" s="2" t="s">
        <v>132</v>
      </c>
      <c r="NL336" s="2" t="s">
        <v>132</v>
      </c>
      <c r="NM336" s="2" t="s">
        <v>132</v>
      </c>
      <c r="NN336" s="2" t="s">
        <v>132</v>
      </c>
      <c r="NO336" s="4"/>
      <c r="NP336" s="8"/>
      <c r="NQ336" s="4"/>
      <c r="NR336" s="8"/>
      <c r="NS336" s="7"/>
      <c r="NT336" s="7"/>
      <c r="NU336" s="2" t="s">
        <v>178</v>
      </c>
      <c r="NV336" s="2" t="s">
        <v>166</v>
      </c>
      <c r="NW336" s="2" t="s">
        <v>132</v>
      </c>
      <c r="NX336" s="2" t="s">
        <v>132</v>
      </c>
      <c r="NY336" s="2" t="s">
        <v>142</v>
      </c>
      <c r="NZ336" s="2" t="s">
        <v>132</v>
      </c>
      <c r="OA336" s="4"/>
      <c r="OB336" s="8"/>
      <c r="OC336" s="4"/>
      <c r="OD336" s="8"/>
      <c r="OE336" s="7"/>
      <c r="OF336" s="7"/>
      <c r="OG336" s="2" t="s">
        <v>132</v>
      </c>
      <c r="OH336" s="2" t="s">
        <v>132</v>
      </c>
      <c r="OI336" s="2" t="s">
        <v>132</v>
      </c>
      <c r="OJ336" s="2" t="s">
        <v>132</v>
      </c>
      <c r="OK336" s="2" t="s">
        <v>132</v>
      </c>
      <c r="OL336" s="2" t="s">
        <v>132</v>
      </c>
      <c r="OM336" s="4"/>
      <c r="ON336" s="8"/>
      <c r="OO336" s="4"/>
      <c r="OP336" s="8"/>
      <c r="OQ336" s="7"/>
      <c r="OR336" s="7"/>
      <c r="OS336" s="2" t="s">
        <v>132</v>
      </c>
      <c r="OT336" s="2" t="s">
        <v>132</v>
      </c>
      <c r="OU336" s="2" t="s">
        <v>132</v>
      </c>
      <c r="OV336" s="2" t="s">
        <v>132</v>
      </c>
      <c r="OW336" s="2" t="s">
        <v>132</v>
      </c>
      <c r="OX336" s="2" t="s">
        <v>132</v>
      </c>
      <c r="OY336" s="4"/>
      <c r="OZ336" s="8"/>
      <c r="PA336" s="4"/>
      <c r="PB336" s="8"/>
      <c r="PC336" s="7"/>
      <c r="PD336" s="7"/>
      <c r="PE336" s="2" t="s">
        <v>181</v>
      </c>
      <c r="PF336" s="2" t="s">
        <v>166</v>
      </c>
      <c r="PG336" s="2" t="s">
        <v>132</v>
      </c>
      <c r="PH336" s="2" t="s">
        <v>132</v>
      </c>
      <c r="PI336" s="2" t="s">
        <v>142</v>
      </c>
      <c r="PJ336" s="2" t="s">
        <v>132</v>
      </c>
      <c r="PK336" s="4"/>
      <c r="PL336" s="8"/>
      <c r="PM336" s="4"/>
      <c r="PN336" s="8"/>
      <c r="PO336" s="7"/>
      <c r="PP336" s="7"/>
      <c r="PQ336" s="2" t="s">
        <v>178</v>
      </c>
      <c r="PR336" s="2" t="s">
        <v>166</v>
      </c>
      <c r="PS336" s="2" t="s">
        <v>132</v>
      </c>
      <c r="PT336" s="2" t="s">
        <v>132</v>
      </c>
      <c r="PU336" s="2" t="s">
        <v>142</v>
      </c>
      <c r="PV336" s="2" t="s">
        <v>132</v>
      </c>
      <c r="PW336" s="4"/>
      <c r="PX336" s="8"/>
      <c r="PY336" s="4"/>
      <c r="PZ336" s="8"/>
      <c r="QA336" s="7"/>
      <c r="QB336" s="7"/>
      <c r="QC336" s="2" t="s">
        <v>132</v>
      </c>
      <c r="QD336" s="2" t="s">
        <v>132</v>
      </c>
      <c r="QE336" s="2" t="s">
        <v>132</v>
      </c>
      <c r="QF336" s="2" t="s">
        <v>132</v>
      </c>
      <c r="QG336" s="2" t="s">
        <v>132</v>
      </c>
      <c r="QH336" s="2" t="s">
        <v>132</v>
      </c>
      <c r="QI336" s="4"/>
      <c r="QJ336" s="8"/>
      <c r="QK336" s="4"/>
      <c r="QL336" s="8"/>
      <c r="QM336" s="7"/>
      <c r="QN336" s="7"/>
      <c r="QO336" s="2" t="s">
        <v>132</v>
      </c>
      <c r="QP336" s="2" t="s">
        <v>132</v>
      </c>
      <c r="QQ336" s="2" t="s">
        <v>132</v>
      </c>
      <c r="QR336" s="2" t="s">
        <v>132</v>
      </c>
      <c r="QS336" s="2" t="s">
        <v>132</v>
      </c>
      <c r="QT336" s="2" t="s">
        <v>132</v>
      </c>
      <c r="QU336" s="4"/>
      <c r="QV336" s="8"/>
      <c r="QW336" s="4"/>
      <c r="QX336" s="8"/>
      <c r="QY336" s="7"/>
      <c r="QZ336" s="7"/>
      <c r="RA336" s="2" t="s">
        <v>140</v>
      </c>
      <c r="RB336" s="2" t="s">
        <v>166</v>
      </c>
      <c r="RC336" s="2" t="s">
        <v>1322</v>
      </c>
      <c r="RD336" s="2" t="s">
        <v>3697</v>
      </c>
      <c r="RE336" s="2" t="s">
        <v>142</v>
      </c>
      <c r="RF336" s="2" t="s">
        <v>132</v>
      </c>
      <c r="RG336" s="4"/>
      <c r="RH336" s="8"/>
      <c r="RI336" s="4"/>
      <c r="RJ336" s="8"/>
      <c r="RK336" s="7"/>
      <c r="RL336" s="7"/>
      <c r="RM336" s="2" t="s">
        <v>178</v>
      </c>
      <c r="RN336" s="2" t="s">
        <v>166</v>
      </c>
      <c r="RO336" s="2" t="s">
        <v>132</v>
      </c>
      <c r="RP336" s="2" t="s">
        <v>132</v>
      </c>
      <c r="RQ336" s="2" t="s">
        <v>142</v>
      </c>
      <c r="RR336" s="2" t="s">
        <v>132</v>
      </c>
    </row>
    <row r="337">
      <c r="A337" s="2" t="s">
        <v>3698</v>
      </c>
      <c r="B337" s="2" t="s">
        <v>121</v>
      </c>
      <c r="C337" s="2" t="s">
        <v>3675</v>
      </c>
      <c r="D337" s="2" t="s">
        <v>2745</v>
      </c>
      <c r="E337" s="2" t="s">
        <v>2746</v>
      </c>
      <c r="F337" s="2" t="s">
        <v>3699</v>
      </c>
      <c r="G337" s="2" t="s">
        <v>132</v>
      </c>
      <c r="H337" s="2" t="s">
        <v>132</v>
      </c>
      <c r="I337" s="2" t="s">
        <v>3700</v>
      </c>
      <c r="J337" s="2" t="s">
        <v>127</v>
      </c>
      <c r="K337" s="2" t="s">
        <v>1381</v>
      </c>
      <c r="L337" s="3">
        <v>20.77</v>
      </c>
      <c r="M337" s="3">
        <v>21.81</v>
      </c>
      <c r="N337" s="3">
        <v>47.49</v>
      </c>
      <c r="O337" s="2" t="s">
        <v>129</v>
      </c>
      <c r="P337" s="2" t="s">
        <v>422</v>
      </c>
      <c r="Q337" s="2" t="s">
        <v>131</v>
      </c>
      <c r="R337" s="2" t="s">
        <v>132</v>
      </c>
      <c r="S337" s="2" t="s">
        <v>3701</v>
      </c>
      <c r="T337" s="2" t="s">
        <v>132</v>
      </c>
      <c r="U337" s="2" t="s">
        <v>315</v>
      </c>
      <c r="V337" s="2" t="s">
        <v>3660</v>
      </c>
      <c r="W337" s="2" t="s">
        <v>441</v>
      </c>
      <c r="X337" s="2" t="s">
        <v>132</v>
      </c>
      <c r="Y337" s="2" t="s">
        <v>1717</v>
      </c>
      <c r="Z337" s="4">
        <v>48</v>
      </c>
      <c r="AA337" s="4">
        <f>=ROUNDDOWN(16,0)</f>
      </c>
      <c r="AB337" s="5">
        <v>3</v>
      </c>
      <c r="AC337" s="2" t="s">
        <v>132</v>
      </c>
      <c r="AD337" s="4"/>
      <c r="AE337" s="4"/>
      <c r="AF337" s="6">
        <v>63</v>
      </c>
      <c r="AG337" s="6"/>
      <c r="AH337" s="7">
        <v>0.989</v>
      </c>
      <c r="AI337" s="4"/>
      <c r="AJ337" s="4">
        <f>=ROUNDDOWN({0},0)</f>
      </c>
      <c r="AK337" s="5"/>
      <c r="AL337" s="2" t="s">
        <v>132</v>
      </c>
      <c r="AM337" s="4"/>
      <c r="AN337" s="4"/>
      <c r="AO337" s="7"/>
      <c r="AP337" s="4">
        <v>218</v>
      </c>
      <c r="AQ337" s="8">
        <v>5392.71</v>
      </c>
      <c r="AR337" s="4">
        <v>289</v>
      </c>
      <c r="AS337" s="8">
        <v>7540.46</v>
      </c>
      <c r="AT337" s="7">
        <v>-0.2457</v>
      </c>
      <c r="AU337" s="7">
        <v>-0.2848</v>
      </c>
      <c r="AV337" s="4">
        <v>218</v>
      </c>
      <c r="AW337" s="8">
        <v>5392.71</v>
      </c>
      <c r="AX337" s="4">
        <v>289</v>
      </c>
      <c r="AY337" s="8">
        <v>7540.46</v>
      </c>
      <c r="AZ337" s="7">
        <v>-0.2457</v>
      </c>
      <c r="BA337" s="7">
        <v>-0.2848</v>
      </c>
      <c r="BB337" s="7">
        <v>1</v>
      </c>
      <c r="BC337" s="4">
        <v>218</v>
      </c>
      <c r="BD337" s="8">
        <v>5392.71</v>
      </c>
      <c r="BE337" s="4">
        <v>289</v>
      </c>
      <c r="BF337" s="8">
        <v>7540.46</v>
      </c>
      <c r="BG337" s="7">
        <v>-0.2457</v>
      </c>
      <c r="BH337" s="7">
        <v>-0.2848</v>
      </c>
      <c r="BI337" s="7">
        <v>1</v>
      </c>
      <c r="BJ337" s="4">
        <v>218</v>
      </c>
      <c r="BK337" s="8">
        <v>5392.71</v>
      </c>
      <c r="BL337" s="2" t="s">
        <v>3702</v>
      </c>
      <c r="BM337" s="7">
        <v>1</v>
      </c>
      <c r="BN337" s="7">
        <v>1</v>
      </c>
      <c r="BO337" s="4"/>
      <c r="BP337" s="8"/>
      <c r="BQ337" s="4">
        <v>18</v>
      </c>
      <c r="BR337" s="8">
        <v>401.04</v>
      </c>
      <c r="BS337" s="7">
        <v>-1</v>
      </c>
      <c r="BT337" s="7">
        <v>-1</v>
      </c>
      <c r="BU337" s="2" t="s">
        <v>558</v>
      </c>
      <c r="BV337" s="2" t="s">
        <v>166</v>
      </c>
      <c r="BW337" s="2" t="s">
        <v>132</v>
      </c>
      <c r="BX337" s="2" t="s">
        <v>1530</v>
      </c>
      <c r="BY337" s="2" t="s">
        <v>142</v>
      </c>
      <c r="BZ337" s="2" t="s">
        <v>132</v>
      </c>
      <c r="CA337" s="4">
        <v>12</v>
      </c>
      <c r="CB337" s="8">
        <v>222.02</v>
      </c>
      <c r="CC337" s="4">
        <v>10</v>
      </c>
      <c r="CD337" s="8">
        <v>259.91</v>
      </c>
      <c r="CE337" s="7">
        <v>0.2</v>
      </c>
      <c r="CF337" s="7">
        <v>-0.1458</v>
      </c>
      <c r="CG337" s="2" t="s">
        <v>140</v>
      </c>
      <c r="CH337" s="2" t="s">
        <v>129</v>
      </c>
      <c r="CI337" s="2" t="s">
        <v>319</v>
      </c>
      <c r="CJ337" s="2" t="s">
        <v>2750</v>
      </c>
      <c r="CK337" s="2" t="s">
        <v>142</v>
      </c>
      <c r="CL337" s="2" t="s">
        <v>132</v>
      </c>
      <c r="CM337" s="4">
        <v>47</v>
      </c>
      <c r="CN337" s="8">
        <v>1220.81</v>
      </c>
      <c r="CO337" s="4">
        <v>40</v>
      </c>
      <c r="CP337" s="8">
        <v>1352.4</v>
      </c>
      <c r="CQ337" s="7">
        <v>0.175</v>
      </c>
      <c r="CR337" s="7">
        <v>-0.0973</v>
      </c>
      <c r="CS337" s="2" t="s">
        <v>140</v>
      </c>
      <c r="CT337" s="2" t="s">
        <v>129</v>
      </c>
      <c r="CU337" s="2" t="s">
        <v>319</v>
      </c>
      <c r="CV337" s="2" t="s">
        <v>1983</v>
      </c>
      <c r="CW337" s="2" t="s">
        <v>142</v>
      </c>
      <c r="CX337" s="2" t="s">
        <v>132</v>
      </c>
      <c r="CY337" s="4">
        <v>71</v>
      </c>
      <c r="CZ337" s="8">
        <v>1704</v>
      </c>
      <c r="DA337" s="4">
        <v>72</v>
      </c>
      <c r="DB337" s="8">
        <v>1728</v>
      </c>
      <c r="DC337" s="7">
        <v>-0.0139</v>
      </c>
      <c r="DD337" s="7">
        <v>-0.0139</v>
      </c>
      <c r="DE337" s="2" t="s">
        <v>140</v>
      </c>
      <c r="DF337" s="2" t="s">
        <v>129</v>
      </c>
      <c r="DG337" s="2" t="s">
        <v>1160</v>
      </c>
      <c r="DH337" s="2" t="s">
        <v>1226</v>
      </c>
      <c r="DI337" s="2" t="s">
        <v>142</v>
      </c>
      <c r="DJ337" s="2" t="s">
        <v>132</v>
      </c>
      <c r="DK337" s="4">
        <v>12</v>
      </c>
      <c r="DL337" s="8">
        <v>279.36</v>
      </c>
      <c r="DM337" s="4">
        <v>27</v>
      </c>
      <c r="DN337" s="8">
        <v>628.56</v>
      </c>
      <c r="DO337" s="7">
        <v>-0.5556</v>
      </c>
      <c r="DP337" s="7">
        <v>-0.5556</v>
      </c>
      <c r="DQ337" s="2" t="s">
        <v>140</v>
      </c>
      <c r="DR337" s="2" t="s">
        <v>129</v>
      </c>
      <c r="DS337" s="2" t="s">
        <v>319</v>
      </c>
      <c r="DT337" s="2" t="s">
        <v>1351</v>
      </c>
      <c r="DU337" s="2" t="s">
        <v>142</v>
      </c>
      <c r="DV337" s="2" t="s">
        <v>132</v>
      </c>
      <c r="DW337" s="4">
        <v>5</v>
      </c>
      <c r="DX337" s="8">
        <v>141.9</v>
      </c>
      <c r="DY337" s="4">
        <v>14</v>
      </c>
      <c r="DZ337" s="8">
        <v>397.32</v>
      </c>
      <c r="EA337" s="7">
        <v>-0.6429</v>
      </c>
      <c r="EB337" s="7">
        <v>-0.6429</v>
      </c>
      <c r="EC337" s="2" t="s">
        <v>140</v>
      </c>
      <c r="ED337" s="2" t="s">
        <v>129</v>
      </c>
      <c r="EE337" s="2" t="s">
        <v>3039</v>
      </c>
      <c r="EF337" s="2" t="s">
        <v>948</v>
      </c>
      <c r="EG337" s="2" t="s">
        <v>142</v>
      </c>
      <c r="EH337" s="2" t="s">
        <v>132</v>
      </c>
      <c r="EI337" s="4">
        <v>35</v>
      </c>
      <c r="EJ337" s="8">
        <v>889.7</v>
      </c>
      <c r="EK337" s="4">
        <v>67</v>
      </c>
      <c r="EL337" s="8">
        <v>1703.14</v>
      </c>
      <c r="EM337" s="7">
        <v>-0.4776</v>
      </c>
      <c r="EN337" s="7">
        <v>-0.4776</v>
      </c>
      <c r="EO337" s="2" t="s">
        <v>140</v>
      </c>
      <c r="EP337" s="2" t="s">
        <v>129</v>
      </c>
      <c r="EQ337" s="2" t="s">
        <v>1289</v>
      </c>
      <c r="ER337" s="2" t="s">
        <v>2180</v>
      </c>
      <c r="ES337" s="2" t="s">
        <v>142</v>
      </c>
      <c r="ET337" s="2" t="s">
        <v>132</v>
      </c>
      <c r="EU337" s="4"/>
      <c r="EV337" s="8"/>
      <c r="EW337" s="4"/>
      <c r="EX337" s="8"/>
      <c r="EY337" s="7"/>
      <c r="EZ337" s="7"/>
      <c r="FA337" s="2" t="s">
        <v>140</v>
      </c>
      <c r="FB337" s="2" t="s">
        <v>166</v>
      </c>
      <c r="FC337" s="2" t="s">
        <v>1723</v>
      </c>
      <c r="FD337" s="2" t="s">
        <v>1804</v>
      </c>
      <c r="FE337" s="2" t="s">
        <v>142</v>
      </c>
      <c r="FF337" s="2" t="s">
        <v>132</v>
      </c>
      <c r="FG337" s="4">
        <v>4</v>
      </c>
      <c r="FH337" s="8">
        <v>87.2</v>
      </c>
      <c r="FI337" s="4"/>
      <c r="FJ337" s="8"/>
      <c r="FK337" s="7"/>
      <c r="FL337" s="7"/>
      <c r="FM337" s="2" t="s">
        <v>140</v>
      </c>
      <c r="FN337" s="2" t="s">
        <v>129</v>
      </c>
      <c r="FO337" s="2" t="s">
        <v>292</v>
      </c>
      <c r="FP337" s="2" t="s">
        <v>1285</v>
      </c>
      <c r="FQ337" s="2" t="s">
        <v>142</v>
      </c>
      <c r="FR337" s="2" t="s">
        <v>132</v>
      </c>
      <c r="FS337" s="4"/>
      <c r="FT337" s="8"/>
      <c r="FU337" s="4"/>
      <c r="FV337" s="8"/>
      <c r="FW337" s="7"/>
      <c r="FX337" s="7"/>
      <c r="FY337" s="2" t="s">
        <v>140</v>
      </c>
      <c r="FZ337" s="2" t="s">
        <v>129</v>
      </c>
      <c r="GA337" s="2" t="s">
        <v>1504</v>
      </c>
      <c r="GB337" s="2" t="s">
        <v>2576</v>
      </c>
      <c r="GC337" s="2" t="s">
        <v>142</v>
      </c>
      <c r="GD337" s="2" t="s">
        <v>132</v>
      </c>
      <c r="GE337" s="4"/>
      <c r="GF337" s="8"/>
      <c r="GG337" s="4">
        <v>4</v>
      </c>
      <c r="GH337" s="8">
        <v>96</v>
      </c>
      <c r="GI337" s="7">
        <v>-1</v>
      </c>
      <c r="GJ337" s="7">
        <v>-1</v>
      </c>
      <c r="GK337" s="2" t="s">
        <v>140</v>
      </c>
      <c r="GL337" s="2" t="s">
        <v>129</v>
      </c>
      <c r="GM337" s="2" t="s">
        <v>1423</v>
      </c>
      <c r="GN337" s="2" t="s">
        <v>1725</v>
      </c>
      <c r="GO337" s="2" t="s">
        <v>142</v>
      </c>
      <c r="GP337" s="2" t="s">
        <v>132</v>
      </c>
      <c r="GQ337" s="4"/>
      <c r="GR337" s="8"/>
      <c r="GS337" s="4">
        <v>2</v>
      </c>
      <c r="GT337" s="8">
        <v>51</v>
      </c>
      <c r="GU337" s="7">
        <v>-1</v>
      </c>
      <c r="GV337" s="7">
        <v>-1</v>
      </c>
      <c r="GW337" s="2" t="s">
        <v>140</v>
      </c>
      <c r="GX337" s="2" t="s">
        <v>129</v>
      </c>
      <c r="GY337" s="2" t="s">
        <v>334</v>
      </c>
      <c r="GZ337" s="2" t="s">
        <v>2434</v>
      </c>
      <c r="HA337" s="2" t="s">
        <v>142</v>
      </c>
      <c r="HB337" s="2" t="s">
        <v>132</v>
      </c>
      <c r="HC337" s="4">
        <v>3</v>
      </c>
      <c r="HD337" s="8">
        <v>72.3</v>
      </c>
      <c r="HE337" s="4">
        <v>6</v>
      </c>
      <c r="HF337" s="8">
        <v>160.68</v>
      </c>
      <c r="HG337" s="7">
        <v>-0.5</v>
      </c>
      <c r="HH337" s="7">
        <v>-0.55</v>
      </c>
      <c r="HI337" s="2" t="s">
        <v>140</v>
      </c>
      <c r="HJ337" s="2" t="s">
        <v>129</v>
      </c>
      <c r="HK337" s="2" t="s">
        <v>1481</v>
      </c>
      <c r="HL337" s="2" t="s">
        <v>3217</v>
      </c>
      <c r="HM337" s="2" t="s">
        <v>142</v>
      </c>
      <c r="HN337" s="2" t="s">
        <v>132</v>
      </c>
      <c r="HO337" s="4"/>
      <c r="HP337" s="8"/>
      <c r="HQ337" s="4"/>
      <c r="HR337" s="8"/>
      <c r="HS337" s="7"/>
      <c r="HT337" s="7"/>
      <c r="HU337" s="2" t="s">
        <v>165</v>
      </c>
      <c r="HV337" s="2" t="s">
        <v>129</v>
      </c>
      <c r="HW337" s="2" t="s">
        <v>132</v>
      </c>
      <c r="HX337" s="2" t="s">
        <v>132</v>
      </c>
      <c r="HY337" s="2" t="s">
        <v>142</v>
      </c>
      <c r="HZ337" s="2" t="s">
        <v>132</v>
      </c>
      <c r="IA337" s="4">
        <v>18</v>
      </c>
      <c r="IB337" s="8">
        <v>406.2</v>
      </c>
      <c r="IC337" s="4">
        <v>9</v>
      </c>
      <c r="ID337" s="8">
        <v>229.5</v>
      </c>
      <c r="IE337" s="7">
        <v>1</v>
      </c>
      <c r="IF337" s="7">
        <v>0.7699</v>
      </c>
      <c r="IG337" s="2" t="s">
        <v>140</v>
      </c>
      <c r="IH337" s="2" t="s">
        <v>166</v>
      </c>
      <c r="II337" s="2" t="s">
        <v>2753</v>
      </c>
      <c r="IJ337" s="2" t="s">
        <v>1125</v>
      </c>
      <c r="IK337" s="2" t="s">
        <v>142</v>
      </c>
      <c r="IL337" s="2" t="s">
        <v>132</v>
      </c>
      <c r="IM337" s="4"/>
      <c r="IN337" s="8"/>
      <c r="IO337" s="4">
        <v>3</v>
      </c>
      <c r="IP337" s="8">
        <v>82.62</v>
      </c>
      <c r="IQ337" s="7">
        <v>-1</v>
      </c>
      <c r="IR337" s="7">
        <v>-1</v>
      </c>
      <c r="IS337" s="2" t="s">
        <v>140</v>
      </c>
      <c r="IT337" s="2" t="s">
        <v>129</v>
      </c>
      <c r="IU337" s="2" t="s">
        <v>614</v>
      </c>
      <c r="IV337" s="2" t="s">
        <v>262</v>
      </c>
      <c r="IW337" s="2" t="s">
        <v>142</v>
      </c>
      <c r="IX337" s="2" t="s">
        <v>132</v>
      </c>
      <c r="IY337" s="4"/>
      <c r="IZ337" s="8"/>
      <c r="JA337" s="4">
        <v>3</v>
      </c>
      <c r="JB337" s="8">
        <v>80.31</v>
      </c>
      <c r="JC337" s="7">
        <v>-1</v>
      </c>
      <c r="JD337" s="7">
        <v>-1</v>
      </c>
      <c r="JE337" s="2" t="s">
        <v>140</v>
      </c>
      <c r="JF337" s="2" t="s">
        <v>129</v>
      </c>
      <c r="JG337" s="2" t="s">
        <v>2041</v>
      </c>
      <c r="JH337" s="2" t="s">
        <v>1444</v>
      </c>
      <c r="JI337" s="2" t="s">
        <v>142</v>
      </c>
      <c r="JJ337" s="2" t="s">
        <v>132</v>
      </c>
      <c r="JK337" s="4"/>
      <c r="JL337" s="8"/>
      <c r="JM337" s="4"/>
      <c r="JN337" s="8"/>
      <c r="JO337" s="7"/>
      <c r="JP337" s="7"/>
      <c r="JQ337" s="2" t="s">
        <v>140</v>
      </c>
      <c r="JR337" s="2" t="s">
        <v>129</v>
      </c>
      <c r="JS337" s="2" t="s">
        <v>341</v>
      </c>
      <c r="JT337" s="2" t="s">
        <v>796</v>
      </c>
      <c r="JU337" s="2" t="s">
        <v>142</v>
      </c>
      <c r="JV337" s="2" t="s">
        <v>132</v>
      </c>
      <c r="JW337" s="4">
        <v>3</v>
      </c>
      <c r="JX337" s="8">
        <v>156.97</v>
      </c>
      <c r="JY337" s="4"/>
      <c r="JZ337" s="8"/>
      <c r="KA337" s="7"/>
      <c r="KB337" s="7"/>
      <c r="KC337" s="2" t="s">
        <v>140</v>
      </c>
      <c r="KD337" s="2" t="s">
        <v>129</v>
      </c>
      <c r="KE337" s="2" t="s">
        <v>319</v>
      </c>
      <c r="KF337" s="2" t="s">
        <v>1722</v>
      </c>
      <c r="KG337" s="2" t="s">
        <v>142</v>
      </c>
      <c r="KH337" s="2" t="s">
        <v>132</v>
      </c>
      <c r="KI337" s="4">
        <v>1</v>
      </c>
      <c r="KJ337" s="8">
        <v>24.79</v>
      </c>
      <c r="KK337" s="4">
        <v>3</v>
      </c>
      <c r="KL337" s="8">
        <v>82.62</v>
      </c>
      <c r="KM337" s="7">
        <v>-0.6667</v>
      </c>
      <c r="KN337" s="7">
        <v>-0.7</v>
      </c>
      <c r="KO337" s="2" t="s">
        <v>140</v>
      </c>
      <c r="KP337" s="2" t="s">
        <v>166</v>
      </c>
      <c r="KQ337" s="2" t="s">
        <v>575</v>
      </c>
      <c r="KR337" s="2" t="s">
        <v>713</v>
      </c>
      <c r="KS337" s="2" t="s">
        <v>142</v>
      </c>
      <c r="KT337" s="2" t="s">
        <v>132</v>
      </c>
      <c r="KU337" s="4"/>
      <c r="KV337" s="8"/>
      <c r="KW337" s="4">
        <v>2</v>
      </c>
      <c r="KX337" s="8">
        <v>48.9</v>
      </c>
      <c r="KY337" s="7">
        <v>-1</v>
      </c>
      <c r="KZ337" s="7">
        <v>-1</v>
      </c>
      <c r="LA337" s="2" t="s">
        <v>140</v>
      </c>
      <c r="LB337" s="2" t="s">
        <v>177</v>
      </c>
      <c r="LC337" s="2" t="s">
        <v>1200</v>
      </c>
      <c r="LD337" s="2" t="s">
        <v>418</v>
      </c>
      <c r="LE337" s="2" t="s">
        <v>142</v>
      </c>
      <c r="LF337" s="2" t="s">
        <v>132</v>
      </c>
      <c r="LG337" s="4"/>
      <c r="LH337" s="8"/>
      <c r="LI337" s="4">
        <v>2</v>
      </c>
      <c r="LJ337" s="8">
        <v>51</v>
      </c>
      <c r="LK337" s="7">
        <v>-1</v>
      </c>
      <c r="LL337" s="7">
        <v>-1</v>
      </c>
      <c r="LM337" s="2" t="s">
        <v>140</v>
      </c>
      <c r="LN337" s="2" t="s">
        <v>129</v>
      </c>
      <c r="LO337" s="2" t="s">
        <v>957</v>
      </c>
      <c r="LP337" s="2" t="s">
        <v>1329</v>
      </c>
      <c r="LQ337" s="2" t="s">
        <v>142</v>
      </c>
      <c r="LR337" s="2" t="s">
        <v>132</v>
      </c>
      <c r="LS337" s="4">
        <v>7</v>
      </c>
      <c r="LT337" s="8">
        <v>187.46</v>
      </c>
      <c r="LU337" s="4">
        <v>7</v>
      </c>
      <c r="LV337" s="8">
        <v>187.46</v>
      </c>
      <c r="LW337" s="7"/>
      <c r="LX337" s="7"/>
      <c r="LY337" s="2" t="s">
        <v>140</v>
      </c>
      <c r="LZ337" s="2" t="s">
        <v>166</v>
      </c>
      <c r="MA337" s="2" t="s">
        <v>713</v>
      </c>
      <c r="MB337" s="2" t="s">
        <v>262</v>
      </c>
      <c r="MC337" s="2" t="s">
        <v>142</v>
      </c>
      <c r="MD337" s="2" t="s">
        <v>132</v>
      </c>
      <c r="ME337" s="4"/>
      <c r="MF337" s="8"/>
      <c r="MG337" s="4"/>
      <c r="MH337" s="8"/>
      <c r="MI337" s="7"/>
      <c r="MJ337" s="7"/>
      <c r="MK337" s="2" t="s">
        <v>159</v>
      </c>
      <c r="ML337" s="2" t="s">
        <v>129</v>
      </c>
      <c r="MM337" s="2" t="s">
        <v>132</v>
      </c>
      <c r="MN337" s="2" t="s">
        <v>132</v>
      </c>
      <c r="MO337" s="2" t="s">
        <v>142</v>
      </c>
      <c r="MP337" s="2" t="s">
        <v>132</v>
      </c>
      <c r="MQ337" s="4"/>
      <c r="MR337" s="8"/>
      <c r="MS337" s="4"/>
      <c r="MT337" s="8"/>
      <c r="MU337" s="7"/>
      <c r="MV337" s="7"/>
      <c r="MW337" s="2" t="s">
        <v>140</v>
      </c>
      <c r="MX337" s="2" t="s">
        <v>129</v>
      </c>
      <c r="MY337" s="2" t="s">
        <v>179</v>
      </c>
      <c r="MZ337" s="2" t="s">
        <v>1613</v>
      </c>
      <c r="NA337" s="2" t="s">
        <v>142</v>
      </c>
      <c r="NB337" s="2" t="s">
        <v>132</v>
      </c>
      <c r="NC337" s="4"/>
      <c r="ND337" s="8"/>
      <c r="NE337" s="4"/>
      <c r="NF337" s="8"/>
      <c r="NG337" s="7"/>
      <c r="NH337" s="7"/>
      <c r="NI337" s="2" t="s">
        <v>132</v>
      </c>
      <c r="NJ337" s="2" t="s">
        <v>132</v>
      </c>
      <c r="NK337" s="2" t="s">
        <v>132</v>
      </c>
      <c r="NL337" s="2" t="s">
        <v>132</v>
      </c>
      <c r="NM337" s="2" t="s">
        <v>132</v>
      </c>
      <c r="NN337" s="2" t="s">
        <v>132</v>
      </c>
      <c r="NO337" s="4"/>
      <c r="NP337" s="8"/>
      <c r="NQ337" s="4"/>
      <c r="NR337" s="8"/>
      <c r="NS337" s="7"/>
      <c r="NT337" s="7"/>
      <c r="NU337" s="2" t="s">
        <v>178</v>
      </c>
      <c r="NV337" s="2" t="s">
        <v>129</v>
      </c>
      <c r="NW337" s="2" t="s">
        <v>132</v>
      </c>
      <c r="NX337" s="2" t="s">
        <v>132</v>
      </c>
      <c r="NY337" s="2" t="s">
        <v>142</v>
      </c>
      <c r="NZ337" s="2" t="s">
        <v>132</v>
      </c>
      <c r="OA337" s="4"/>
      <c r="OB337" s="8"/>
      <c r="OC337" s="4"/>
      <c r="OD337" s="8"/>
      <c r="OE337" s="7"/>
      <c r="OF337" s="7"/>
      <c r="OG337" s="2" t="s">
        <v>178</v>
      </c>
      <c r="OH337" s="2" t="s">
        <v>129</v>
      </c>
      <c r="OI337" s="2" t="s">
        <v>132</v>
      </c>
      <c r="OJ337" s="2" t="s">
        <v>132</v>
      </c>
      <c r="OK337" s="2" t="s">
        <v>142</v>
      </c>
      <c r="OL337" s="2" t="s">
        <v>132</v>
      </c>
      <c r="OM337" s="4"/>
      <c r="ON337" s="8"/>
      <c r="OO337" s="4"/>
      <c r="OP337" s="8"/>
      <c r="OQ337" s="7"/>
      <c r="OR337" s="7"/>
      <c r="OS337" s="2" t="s">
        <v>132</v>
      </c>
      <c r="OT337" s="2" t="s">
        <v>132</v>
      </c>
      <c r="OU337" s="2" t="s">
        <v>132</v>
      </c>
      <c r="OV337" s="2" t="s">
        <v>132</v>
      </c>
      <c r="OW337" s="2" t="s">
        <v>132</v>
      </c>
      <c r="OX337" s="2" t="s">
        <v>132</v>
      </c>
      <c r="OY337" s="4"/>
      <c r="OZ337" s="8"/>
      <c r="PA337" s="4"/>
      <c r="PB337" s="8"/>
      <c r="PC337" s="7"/>
      <c r="PD337" s="7"/>
      <c r="PE337" s="2" t="s">
        <v>181</v>
      </c>
      <c r="PF337" s="2" t="s">
        <v>129</v>
      </c>
      <c r="PG337" s="2" t="s">
        <v>132</v>
      </c>
      <c r="PH337" s="2" t="s">
        <v>132</v>
      </c>
      <c r="PI337" s="2" t="s">
        <v>142</v>
      </c>
      <c r="PJ337" s="2" t="s">
        <v>132</v>
      </c>
      <c r="PK337" s="4"/>
      <c r="PL337" s="8"/>
      <c r="PM337" s="4"/>
      <c r="PN337" s="8"/>
      <c r="PO337" s="7"/>
      <c r="PP337" s="7"/>
      <c r="PQ337" s="2" t="s">
        <v>178</v>
      </c>
      <c r="PR337" s="2" t="s">
        <v>166</v>
      </c>
      <c r="PS337" s="2" t="s">
        <v>132</v>
      </c>
      <c r="PT337" s="2" t="s">
        <v>132</v>
      </c>
      <c r="PU337" s="2" t="s">
        <v>142</v>
      </c>
      <c r="PV337" s="2" t="s">
        <v>132</v>
      </c>
      <c r="PW337" s="4"/>
      <c r="PX337" s="8"/>
      <c r="PY337" s="4"/>
      <c r="PZ337" s="8"/>
      <c r="QA337" s="7"/>
      <c r="QB337" s="7"/>
      <c r="QC337" s="2" t="s">
        <v>132</v>
      </c>
      <c r="QD337" s="2" t="s">
        <v>132</v>
      </c>
      <c r="QE337" s="2" t="s">
        <v>132</v>
      </c>
      <c r="QF337" s="2" t="s">
        <v>132</v>
      </c>
      <c r="QG337" s="2" t="s">
        <v>132</v>
      </c>
      <c r="QH337" s="2" t="s">
        <v>132</v>
      </c>
      <c r="QI337" s="4"/>
      <c r="QJ337" s="8"/>
      <c r="QK337" s="4"/>
      <c r="QL337" s="8"/>
      <c r="QM337" s="7"/>
      <c r="QN337" s="7"/>
      <c r="QO337" s="2" t="s">
        <v>132</v>
      </c>
      <c r="QP337" s="2" t="s">
        <v>132</v>
      </c>
      <c r="QQ337" s="2" t="s">
        <v>132</v>
      </c>
      <c r="QR337" s="2" t="s">
        <v>132</v>
      </c>
      <c r="QS337" s="2" t="s">
        <v>132</v>
      </c>
      <c r="QT337" s="2" t="s">
        <v>132</v>
      </c>
      <c r="QU337" s="4"/>
      <c r="QV337" s="8"/>
      <c r="QW337" s="4"/>
      <c r="QX337" s="8"/>
      <c r="QY337" s="7"/>
      <c r="QZ337" s="7"/>
      <c r="RA337" s="2" t="s">
        <v>140</v>
      </c>
      <c r="RB337" s="2" t="s">
        <v>166</v>
      </c>
      <c r="RC337" s="2" t="s">
        <v>1322</v>
      </c>
      <c r="RD337" s="2" t="s">
        <v>1172</v>
      </c>
      <c r="RE337" s="2" t="s">
        <v>142</v>
      </c>
      <c r="RF337" s="2" t="s">
        <v>132</v>
      </c>
      <c r="RG337" s="4"/>
      <c r="RH337" s="8"/>
      <c r="RI337" s="4"/>
      <c r="RJ337" s="8"/>
      <c r="RK337" s="7"/>
      <c r="RL337" s="7"/>
      <c r="RM337" s="2" t="s">
        <v>178</v>
      </c>
      <c r="RN337" s="2" t="s">
        <v>129</v>
      </c>
      <c r="RO337" s="2" t="s">
        <v>132</v>
      </c>
      <c r="RP337" s="2" t="s">
        <v>132</v>
      </c>
      <c r="RQ337" s="2" t="s">
        <v>142</v>
      </c>
      <c r="RR337" s="2" t="s">
        <v>183</v>
      </c>
    </row>
    <row r="338">
      <c r="A338" s="2" t="s">
        <v>3703</v>
      </c>
      <c r="B338" s="2" t="s">
        <v>121</v>
      </c>
      <c r="C338" s="2" t="s">
        <v>3675</v>
      </c>
      <c r="D338" s="2" t="s">
        <v>2745</v>
      </c>
      <c r="E338" s="2" t="s">
        <v>2746</v>
      </c>
      <c r="F338" s="2" t="s">
        <v>3704</v>
      </c>
      <c r="G338" s="2" t="s">
        <v>3704</v>
      </c>
      <c r="H338" s="2" t="s">
        <v>3704</v>
      </c>
      <c r="I338" s="2" t="s">
        <v>3705</v>
      </c>
      <c r="J338" s="2" t="s">
        <v>127</v>
      </c>
      <c r="K338" s="2" t="s">
        <v>3706</v>
      </c>
      <c r="L338" s="3">
        <v>30</v>
      </c>
      <c r="M338" s="3">
        <v>31.5</v>
      </c>
      <c r="N338" s="3">
        <v>69.99</v>
      </c>
      <c r="O338" s="2" t="s">
        <v>727</v>
      </c>
      <c r="P338" s="2" t="s">
        <v>422</v>
      </c>
      <c r="Q338" s="2" t="s">
        <v>131</v>
      </c>
      <c r="R338" s="2" t="s">
        <v>132</v>
      </c>
      <c r="S338" s="2" t="s">
        <v>3707</v>
      </c>
      <c r="T338" s="2" t="s">
        <v>132</v>
      </c>
      <c r="U338" s="2" t="s">
        <v>134</v>
      </c>
      <c r="V338" s="2" t="s">
        <v>3660</v>
      </c>
      <c r="W338" s="2" t="s">
        <v>441</v>
      </c>
      <c r="X338" s="2" t="s">
        <v>247</v>
      </c>
      <c r="Y338" s="2" t="s">
        <v>2624</v>
      </c>
      <c r="Z338" s="4"/>
      <c r="AA338" s="4">
        <f>=ROUNDDOWN({0},0)</f>
      </c>
      <c r="AB338" s="5">
        <v>0.1</v>
      </c>
      <c r="AC338" s="2" t="s">
        <v>132</v>
      </c>
      <c r="AD338" s="4"/>
      <c r="AE338" s="4"/>
      <c r="AF338" s="6">
        <v>63</v>
      </c>
      <c r="AG338" s="6"/>
      <c r="AH338" s="7">
        <v>1</v>
      </c>
      <c r="AI338" s="4"/>
      <c r="AJ338" s="4">
        <f>=ROUNDDOWN({0},0)</f>
      </c>
      <c r="AK338" s="5"/>
      <c r="AL338" s="2" t="s">
        <v>132</v>
      </c>
      <c r="AM338" s="4"/>
      <c r="AN338" s="4"/>
      <c r="AO338" s="7"/>
      <c r="AP338" s="4">
        <v>33</v>
      </c>
      <c r="AQ338" s="8">
        <v>1106.11</v>
      </c>
      <c r="AR338" s="4">
        <v>1</v>
      </c>
      <c r="AS338" s="8">
        <v>33.08</v>
      </c>
      <c r="AT338" s="7">
        <v>32</v>
      </c>
      <c r="AU338" s="7">
        <v>32.4374</v>
      </c>
      <c r="AV338" s="4">
        <v>33</v>
      </c>
      <c r="AW338" s="8">
        <v>1106.11</v>
      </c>
      <c r="AX338" s="4">
        <v>1</v>
      </c>
      <c r="AY338" s="8">
        <v>33.08</v>
      </c>
      <c r="AZ338" s="7">
        <v>32</v>
      </c>
      <c r="BA338" s="7">
        <v>32.4374</v>
      </c>
      <c r="BB338" s="7">
        <v>1</v>
      </c>
      <c r="BC338" s="4">
        <v>33</v>
      </c>
      <c r="BD338" s="8">
        <v>1106.11</v>
      </c>
      <c r="BE338" s="4">
        <v>1</v>
      </c>
      <c r="BF338" s="8">
        <v>33.08</v>
      </c>
      <c r="BG338" s="7">
        <v>32</v>
      </c>
      <c r="BH338" s="7">
        <v>32.4374</v>
      </c>
      <c r="BI338" s="7">
        <v>1</v>
      </c>
      <c r="BJ338" s="4">
        <v>33</v>
      </c>
      <c r="BK338" s="8">
        <v>1106.11</v>
      </c>
      <c r="BL338" s="2" t="s">
        <v>3708</v>
      </c>
      <c r="BM338" s="7">
        <v>1</v>
      </c>
      <c r="BN338" s="7">
        <v>1</v>
      </c>
      <c r="BO338" s="4">
        <v>1</v>
      </c>
      <c r="BP338" s="8">
        <v>34.5</v>
      </c>
      <c r="BQ338" s="4"/>
      <c r="BR338" s="8"/>
      <c r="BS338" s="7"/>
      <c r="BT338" s="7"/>
      <c r="BU338" s="2" t="s">
        <v>140</v>
      </c>
      <c r="BV338" s="2" t="s">
        <v>166</v>
      </c>
      <c r="BW338" s="2" t="s">
        <v>132</v>
      </c>
      <c r="BX338" s="2" t="s">
        <v>1088</v>
      </c>
      <c r="BY338" s="2" t="s">
        <v>142</v>
      </c>
      <c r="BZ338" s="2" t="s">
        <v>132</v>
      </c>
      <c r="CA338" s="4"/>
      <c r="CB338" s="8"/>
      <c r="CC338" s="4"/>
      <c r="CD338" s="8"/>
      <c r="CE338" s="7"/>
      <c r="CF338" s="7"/>
      <c r="CG338" s="2" t="s">
        <v>140</v>
      </c>
      <c r="CH338" s="2" t="s">
        <v>166</v>
      </c>
      <c r="CI338" s="2" t="s">
        <v>3152</v>
      </c>
      <c r="CJ338" s="2" t="s">
        <v>132</v>
      </c>
      <c r="CK338" s="2" t="s">
        <v>142</v>
      </c>
      <c r="CL338" s="2" t="s">
        <v>132</v>
      </c>
      <c r="CM338" s="4">
        <v>7</v>
      </c>
      <c r="CN338" s="8">
        <v>235.59</v>
      </c>
      <c r="CO338" s="4"/>
      <c r="CP338" s="8"/>
      <c r="CQ338" s="7"/>
      <c r="CR338" s="7"/>
      <c r="CS338" s="2" t="s">
        <v>140</v>
      </c>
      <c r="CT338" s="2" t="s">
        <v>166</v>
      </c>
      <c r="CU338" s="2" t="s">
        <v>828</v>
      </c>
      <c r="CV338" s="2" t="s">
        <v>3709</v>
      </c>
      <c r="CW338" s="2" t="s">
        <v>142</v>
      </c>
      <c r="CX338" s="2" t="s">
        <v>132</v>
      </c>
      <c r="CY338" s="4">
        <v>9</v>
      </c>
      <c r="CZ338" s="8">
        <v>297.72</v>
      </c>
      <c r="DA338" s="4"/>
      <c r="DB338" s="8"/>
      <c r="DC338" s="7"/>
      <c r="DD338" s="7"/>
      <c r="DE338" s="2" t="s">
        <v>140</v>
      </c>
      <c r="DF338" s="2" t="s">
        <v>166</v>
      </c>
      <c r="DG338" s="2" t="s">
        <v>2499</v>
      </c>
      <c r="DH338" s="2" t="s">
        <v>214</v>
      </c>
      <c r="DI338" s="2" t="s">
        <v>142</v>
      </c>
      <c r="DJ338" s="2" t="s">
        <v>132</v>
      </c>
      <c r="DK338" s="4">
        <v>1</v>
      </c>
      <c r="DL338" s="8">
        <v>28</v>
      </c>
      <c r="DM338" s="4"/>
      <c r="DN338" s="8"/>
      <c r="DO338" s="7"/>
      <c r="DP338" s="7"/>
      <c r="DQ338" s="2" t="s">
        <v>140</v>
      </c>
      <c r="DR338" s="2" t="s">
        <v>166</v>
      </c>
      <c r="DS338" s="2" t="s">
        <v>1021</v>
      </c>
      <c r="DT338" s="2" t="s">
        <v>3710</v>
      </c>
      <c r="DU338" s="2" t="s">
        <v>142</v>
      </c>
      <c r="DV338" s="2" t="s">
        <v>132</v>
      </c>
      <c r="DW338" s="4"/>
      <c r="DX338" s="8"/>
      <c r="DY338" s="4"/>
      <c r="DZ338" s="8"/>
      <c r="EA338" s="7"/>
      <c r="EB338" s="7"/>
      <c r="EC338" s="2" t="s">
        <v>140</v>
      </c>
      <c r="ED338" s="2" t="s">
        <v>166</v>
      </c>
      <c r="EE338" s="2" t="s">
        <v>378</v>
      </c>
      <c r="EF338" s="2" t="s">
        <v>132</v>
      </c>
      <c r="EG338" s="2" t="s">
        <v>142</v>
      </c>
      <c r="EH338" s="2" t="s">
        <v>132</v>
      </c>
      <c r="EI338" s="4"/>
      <c r="EJ338" s="8"/>
      <c r="EK338" s="4"/>
      <c r="EL338" s="8"/>
      <c r="EM338" s="7"/>
      <c r="EN338" s="7"/>
      <c r="EO338" s="2" t="s">
        <v>178</v>
      </c>
      <c r="EP338" s="2" t="s">
        <v>166</v>
      </c>
      <c r="EQ338" s="2" t="s">
        <v>132</v>
      </c>
      <c r="ER338" s="2" t="s">
        <v>132</v>
      </c>
      <c r="ES338" s="2" t="s">
        <v>142</v>
      </c>
      <c r="ET338" s="2" t="s">
        <v>132</v>
      </c>
      <c r="EU338" s="4"/>
      <c r="EV338" s="8"/>
      <c r="EW338" s="4"/>
      <c r="EX338" s="8"/>
      <c r="EY338" s="7"/>
      <c r="EZ338" s="7"/>
      <c r="FA338" s="2" t="s">
        <v>140</v>
      </c>
      <c r="FB338" s="2" t="s">
        <v>166</v>
      </c>
      <c r="FC338" s="2" t="s">
        <v>1058</v>
      </c>
      <c r="FD338" s="2" t="s">
        <v>132</v>
      </c>
      <c r="FE338" s="2" t="s">
        <v>142</v>
      </c>
      <c r="FF338" s="2" t="s">
        <v>132</v>
      </c>
      <c r="FG338" s="4"/>
      <c r="FH338" s="8"/>
      <c r="FI338" s="4"/>
      <c r="FJ338" s="8"/>
      <c r="FK338" s="7"/>
      <c r="FL338" s="7"/>
      <c r="FM338" s="2" t="s">
        <v>178</v>
      </c>
      <c r="FN338" s="2" t="s">
        <v>166</v>
      </c>
      <c r="FO338" s="2" t="s">
        <v>132</v>
      </c>
      <c r="FP338" s="2" t="s">
        <v>132</v>
      </c>
      <c r="FQ338" s="2" t="s">
        <v>142</v>
      </c>
      <c r="FR338" s="2" t="s">
        <v>132</v>
      </c>
      <c r="FS338" s="4"/>
      <c r="FT338" s="8"/>
      <c r="FU338" s="4"/>
      <c r="FV338" s="8"/>
      <c r="FW338" s="7"/>
      <c r="FX338" s="7"/>
      <c r="FY338" s="2" t="s">
        <v>178</v>
      </c>
      <c r="FZ338" s="2" t="s">
        <v>166</v>
      </c>
      <c r="GA338" s="2" t="s">
        <v>132</v>
      </c>
      <c r="GB338" s="2" t="s">
        <v>132</v>
      </c>
      <c r="GC338" s="2" t="s">
        <v>142</v>
      </c>
      <c r="GD338" s="2" t="s">
        <v>132</v>
      </c>
      <c r="GE338" s="4"/>
      <c r="GF338" s="8"/>
      <c r="GG338" s="4">
        <v>1</v>
      </c>
      <c r="GH338" s="8">
        <v>33.08</v>
      </c>
      <c r="GI338" s="7">
        <v>-1</v>
      </c>
      <c r="GJ338" s="7">
        <v>-1</v>
      </c>
      <c r="GK338" s="2" t="s">
        <v>140</v>
      </c>
      <c r="GL338" s="2" t="s">
        <v>166</v>
      </c>
      <c r="GM338" s="2" t="s">
        <v>828</v>
      </c>
      <c r="GN338" s="2" t="s">
        <v>384</v>
      </c>
      <c r="GO338" s="2" t="s">
        <v>142</v>
      </c>
      <c r="GP338" s="2" t="s">
        <v>132</v>
      </c>
      <c r="GQ338" s="4"/>
      <c r="GR338" s="8"/>
      <c r="GS338" s="4"/>
      <c r="GT338" s="8"/>
      <c r="GU338" s="7"/>
      <c r="GV338" s="7"/>
      <c r="GW338" s="2" t="s">
        <v>178</v>
      </c>
      <c r="GX338" s="2" t="s">
        <v>166</v>
      </c>
      <c r="GY338" s="2" t="s">
        <v>132</v>
      </c>
      <c r="GZ338" s="2" t="s">
        <v>132</v>
      </c>
      <c r="HA338" s="2" t="s">
        <v>142</v>
      </c>
      <c r="HB338" s="2" t="s">
        <v>132</v>
      </c>
      <c r="HC338" s="4"/>
      <c r="HD338" s="8"/>
      <c r="HE338" s="4"/>
      <c r="HF338" s="8"/>
      <c r="HG338" s="7"/>
      <c r="HH338" s="7"/>
      <c r="HI338" s="2" t="s">
        <v>181</v>
      </c>
      <c r="HJ338" s="2" t="s">
        <v>166</v>
      </c>
      <c r="HK338" s="2" t="s">
        <v>132</v>
      </c>
      <c r="HL338" s="2" t="s">
        <v>132</v>
      </c>
      <c r="HM338" s="2" t="s">
        <v>142</v>
      </c>
      <c r="HN338" s="2" t="s">
        <v>132</v>
      </c>
      <c r="HO338" s="4">
        <v>14</v>
      </c>
      <c r="HP338" s="8">
        <v>476.28</v>
      </c>
      <c r="HQ338" s="4"/>
      <c r="HR338" s="8"/>
      <c r="HS338" s="7"/>
      <c r="HT338" s="7"/>
      <c r="HU338" s="2" t="s">
        <v>140</v>
      </c>
      <c r="HV338" s="2" t="s">
        <v>166</v>
      </c>
      <c r="HW338" s="2" t="s">
        <v>1393</v>
      </c>
      <c r="HX338" s="2" t="s">
        <v>360</v>
      </c>
      <c r="HY338" s="2" t="s">
        <v>142</v>
      </c>
      <c r="HZ338" s="2" t="s">
        <v>132</v>
      </c>
      <c r="IA338" s="4"/>
      <c r="IB338" s="8"/>
      <c r="IC338" s="4"/>
      <c r="ID338" s="8"/>
      <c r="IE338" s="7"/>
      <c r="IF338" s="7"/>
      <c r="IG338" s="2" t="s">
        <v>140</v>
      </c>
      <c r="IH338" s="2" t="s">
        <v>166</v>
      </c>
      <c r="II338" s="2" t="s">
        <v>828</v>
      </c>
      <c r="IJ338" s="2" t="s">
        <v>132</v>
      </c>
      <c r="IK338" s="2" t="s">
        <v>142</v>
      </c>
      <c r="IL338" s="2" t="s">
        <v>132</v>
      </c>
      <c r="IM338" s="4"/>
      <c r="IN338" s="8"/>
      <c r="IO338" s="4"/>
      <c r="IP338" s="8"/>
      <c r="IQ338" s="7"/>
      <c r="IR338" s="7"/>
      <c r="IS338" s="2" t="s">
        <v>140</v>
      </c>
      <c r="IT338" s="2" t="s">
        <v>166</v>
      </c>
      <c r="IU338" s="2" t="s">
        <v>1060</v>
      </c>
      <c r="IV338" s="2" t="s">
        <v>132</v>
      </c>
      <c r="IW338" s="2" t="s">
        <v>142</v>
      </c>
      <c r="IX338" s="2" t="s">
        <v>132</v>
      </c>
      <c r="IY338" s="4"/>
      <c r="IZ338" s="8"/>
      <c r="JA338" s="4"/>
      <c r="JB338" s="8"/>
      <c r="JC338" s="7"/>
      <c r="JD338" s="7"/>
      <c r="JE338" s="2" t="s">
        <v>178</v>
      </c>
      <c r="JF338" s="2" t="s">
        <v>166</v>
      </c>
      <c r="JG338" s="2" t="s">
        <v>132</v>
      </c>
      <c r="JH338" s="2" t="s">
        <v>132</v>
      </c>
      <c r="JI338" s="2" t="s">
        <v>142</v>
      </c>
      <c r="JJ338" s="2" t="s">
        <v>132</v>
      </c>
      <c r="JK338" s="4">
        <v>1</v>
      </c>
      <c r="JL338" s="8">
        <v>34.02</v>
      </c>
      <c r="JM338" s="4"/>
      <c r="JN338" s="8"/>
      <c r="JO338" s="7"/>
      <c r="JP338" s="7"/>
      <c r="JQ338" s="2" t="s">
        <v>140</v>
      </c>
      <c r="JR338" s="2" t="s">
        <v>166</v>
      </c>
      <c r="JS338" s="2" t="s">
        <v>484</v>
      </c>
      <c r="JT338" s="2" t="s">
        <v>162</v>
      </c>
      <c r="JU338" s="2" t="s">
        <v>142</v>
      </c>
      <c r="JV338" s="2" t="s">
        <v>132</v>
      </c>
      <c r="JW338" s="4"/>
      <c r="JX338" s="8"/>
      <c r="JY338" s="4"/>
      <c r="JZ338" s="8"/>
      <c r="KA338" s="7"/>
      <c r="KB338" s="7"/>
      <c r="KC338" s="2" t="s">
        <v>140</v>
      </c>
      <c r="KD338" s="2" t="s">
        <v>166</v>
      </c>
      <c r="KE338" s="2" t="s">
        <v>828</v>
      </c>
      <c r="KF338" s="2" t="s">
        <v>132</v>
      </c>
      <c r="KG338" s="2" t="s">
        <v>142</v>
      </c>
      <c r="KH338" s="2" t="s">
        <v>132</v>
      </c>
      <c r="KI338" s="4"/>
      <c r="KJ338" s="8"/>
      <c r="KK338" s="4"/>
      <c r="KL338" s="8"/>
      <c r="KM338" s="7"/>
      <c r="KN338" s="7"/>
      <c r="KO338" s="2" t="s">
        <v>140</v>
      </c>
      <c r="KP338" s="2" t="s">
        <v>166</v>
      </c>
      <c r="KQ338" s="2" t="s">
        <v>214</v>
      </c>
      <c r="KR338" s="2" t="s">
        <v>132</v>
      </c>
      <c r="KS338" s="2" t="s">
        <v>142</v>
      </c>
      <c r="KT338" s="2" t="s">
        <v>132</v>
      </c>
      <c r="KU338" s="4"/>
      <c r="KV338" s="8"/>
      <c r="KW338" s="4"/>
      <c r="KX338" s="8"/>
      <c r="KY338" s="7"/>
      <c r="KZ338" s="7"/>
      <c r="LA338" s="2" t="s">
        <v>159</v>
      </c>
      <c r="LB338" s="2" t="s">
        <v>166</v>
      </c>
      <c r="LC338" s="2" t="s">
        <v>132</v>
      </c>
      <c r="LD338" s="2" t="s">
        <v>132</v>
      </c>
      <c r="LE338" s="2" t="s">
        <v>142</v>
      </c>
      <c r="LF338" s="2" t="s">
        <v>132</v>
      </c>
      <c r="LG338" s="4"/>
      <c r="LH338" s="8"/>
      <c r="LI338" s="4"/>
      <c r="LJ338" s="8"/>
      <c r="LK338" s="7"/>
      <c r="LL338" s="7"/>
      <c r="LM338" s="2" t="s">
        <v>178</v>
      </c>
      <c r="LN338" s="2" t="s">
        <v>166</v>
      </c>
      <c r="LO338" s="2" t="s">
        <v>132</v>
      </c>
      <c r="LP338" s="2" t="s">
        <v>132</v>
      </c>
      <c r="LQ338" s="2" t="s">
        <v>142</v>
      </c>
      <c r="LR338" s="2" t="s">
        <v>132</v>
      </c>
      <c r="LS338" s="4"/>
      <c r="LT338" s="8"/>
      <c r="LU338" s="4"/>
      <c r="LV338" s="8"/>
      <c r="LW338" s="7"/>
      <c r="LX338" s="7"/>
      <c r="LY338" s="2" t="s">
        <v>178</v>
      </c>
      <c r="LZ338" s="2" t="s">
        <v>166</v>
      </c>
      <c r="MA338" s="2" t="s">
        <v>132</v>
      </c>
      <c r="MB338" s="2" t="s">
        <v>132</v>
      </c>
      <c r="MC338" s="2" t="s">
        <v>142</v>
      </c>
      <c r="MD338" s="2" t="s">
        <v>132</v>
      </c>
      <c r="ME338" s="4"/>
      <c r="MF338" s="8"/>
      <c r="MG338" s="4"/>
      <c r="MH338" s="8"/>
      <c r="MI338" s="7"/>
      <c r="MJ338" s="7"/>
      <c r="MK338" s="2" t="s">
        <v>159</v>
      </c>
      <c r="ML338" s="2" t="s">
        <v>166</v>
      </c>
      <c r="MM338" s="2" t="s">
        <v>132</v>
      </c>
      <c r="MN338" s="2" t="s">
        <v>132</v>
      </c>
      <c r="MO338" s="2" t="s">
        <v>142</v>
      </c>
      <c r="MP338" s="2" t="s">
        <v>132</v>
      </c>
      <c r="MQ338" s="4"/>
      <c r="MR338" s="8"/>
      <c r="MS338" s="4"/>
      <c r="MT338" s="8"/>
      <c r="MU338" s="7"/>
      <c r="MV338" s="7"/>
      <c r="MW338" s="2" t="s">
        <v>140</v>
      </c>
      <c r="MX338" s="2" t="s">
        <v>166</v>
      </c>
      <c r="MY338" s="2" t="s">
        <v>955</v>
      </c>
      <c r="MZ338" s="2" t="s">
        <v>132</v>
      </c>
      <c r="NA338" s="2" t="s">
        <v>142</v>
      </c>
      <c r="NB338" s="2" t="s">
        <v>132</v>
      </c>
      <c r="NC338" s="4"/>
      <c r="ND338" s="8"/>
      <c r="NE338" s="4"/>
      <c r="NF338" s="8"/>
      <c r="NG338" s="7"/>
      <c r="NH338" s="7"/>
      <c r="NI338" s="2" t="s">
        <v>132</v>
      </c>
      <c r="NJ338" s="2" t="s">
        <v>132</v>
      </c>
      <c r="NK338" s="2" t="s">
        <v>132</v>
      </c>
      <c r="NL338" s="2" t="s">
        <v>132</v>
      </c>
      <c r="NM338" s="2" t="s">
        <v>132</v>
      </c>
      <c r="NN338" s="2" t="s">
        <v>132</v>
      </c>
      <c r="NO338" s="4"/>
      <c r="NP338" s="8"/>
      <c r="NQ338" s="4"/>
      <c r="NR338" s="8"/>
      <c r="NS338" s="7"/>
      <c r="NT338" s="7"/>
      <c r="NU338" s="2" t="s">
        <v>178</v>
      </c>
      <c r="NV338" s="2" t="s">
        <v>166</v>
      </c>
      <c r="NW338" s="2" t="s">
        <v>132</v>
      </c>
      <c r="NX338" s="2" t="s">
        <v>132</v>
      </c>
      <c r="NY338" s="2" t="s">
        <v>142</v>
      </c>
      <c r="NZ338" s="2" t="s">
        <v>132</v>
      </c>
      <c r="OA338" s="4"/>
      <c r="OB338" s="8"/>
      <c r="OC338" s="4"/>
      <c r="OD338" s="8"/>
      <c r="OE338" s="7"/>
      <c r="OF338" s="7"/>
      <c r="OG338" s="2" t="s">
        <v>178</v>
      </c>
      <c r="OH338" s="2" t="s">
        <v>166</v>
      </c>
      <c r="OI338" s="2" t="s">
        <v>132</v>
      </c>
      <c r="OJ338" s="2" t="s">
        <v>132</v>
      </c>
      <c r="OK338" s="2" t="s">
        <v>142</v>
      </c>
      <c r="OL338" s="2" t="s">
        <v>132</v>
      </c>
      <c r="OM338" s="4"/>
      <c r="ON338" s="8"/>
      <c r="OO338" s="4"/>
      <c r="OP338" s="8"/>
      <c r="OQ338" s="7"/>
      <c r="OR338" s="7"/>
      <c r="OS338" s="2" t="s">
        <v>181</v>
      </c>
      <c r="OT338" s="2" t="s">
        <v>166</v>
      </c>
      <c r="OU338" s="2" t="s">
        <v>132</v>
      </c>
      <c r="OV338" s="2" t="s">
        <v>132</v>
      </c>
      <c r="OW338" s="2" t="s">
        <v>142</v>
      </c>
      <c r="OX338" s="2" t="s">
        <v>132</v>
      </c>
      <c r="OY338" s="4"/>
      <c r="OZ338" s="8"/>
      <c r="PA338" s="4"/>
      <c r="PB338" s="8"/>
      <c r="PC338" s="7"/>
      <c r="PD338" s="7"/>
      <c r="PE338" s="2" t="s">
        <v>181</v>
      </c>
      <c r="PF338" s="2" t="s">
        <v>166</v>
      </c>
      <c r="PG338" s="2" t="s">
        <v>132</v>
      </c>
      <c r="PH338" s="2" t="s">
        <v>132</v>
      </c>
      <c r="PI338" s="2" t="s">
        <v>142</v>
      </c>
      <c r="PJ338" s="2" t="s">
        <v>132</v>
      </c>
      <c r="PK338" s="4"/>
      <c r="PL338" s="8"/>
      <c r="PM338" s="4"/>
      <c r="PN338" s="8"/>
      <c r="PO338" s="7"/>
      <c r="PP338" s="7"/>
      <c r="PQ338" s="2" t="s">
        <v>132</v>
      </c>
      <c r="PR338" s="2" t="s">
        <v>132</v>
      </c>
      <c r="PS338" s="2" t="s">
        <v>132</v>
      </c>
      <c r="PT338" s="2" t="s">
        <v>132</v>
      </c>
      <c r="PU338" s="2" t="s">
        <v>132</v>
      </c>
      <c r="PV338" s="2" t="s">
        <v>132</v>
      </c>
      <c r="PW338" s="4"/>
      <c r="PX338" s="8"/>
      <c r="PY338" s="4"/>
      <c r="PZ338" s="8"/>
      <c r="QA338" s="7"/>
      <c r="QB338" s="7"/>
      <c r="QC338" s="2" t="s">
        <v>178</v>
      </c>
      <c r="QD338" s="2" t="s">
        <v>166</v>
      </c>
      <c r="QE338" s="2" t="s">
        <v>132</v>
      </c>
      <c r="QF338" s="2" t="s">
        <v>132</v>
      </c>
      <c r="QG338" s="2" t="s">
        <v>142</v>
      </c>
      <c r="QH338" s="2" t="s">
        <v>132</v>
      </c>
      <c r="QI338" s="4"/>
      <c r="QJ338" s="8"/>
      <c r="QK338" s="4"/>
      <c r="QL338" s="8"/>
      <c r="QM338" s="7"/>
      <c r="QN338" s="7"/>
      <c r="QO338" s="2" t="s">
        <v>178</v>
      </c>
      <c r="QP338" s="2" t="s">
        <v>166</v>
      </c>
      <c r="QQ338" s="2" t="s">
        <v>132</v>
      </c>
      <c r="QR338" s="2" t="s">
        <v>132</v>
      </c>
      <c r="QS338" s="2" t="s">
        <v>142</v>
      </c>
      <c r="QT338" s="2" t="s">
        <v>132</v>
      </c>
      <c r="QU338" s="4"/>
      <c r="QV338" s="8"/>
      <c r="QW338" s="4"/>
      <c r="QX338" s="8"/>
      <c r="QY338" s="7"/>
      <c r="QZ338" s="7"/>
      <c r="RA338" s="2" t="s">
        <v>132</v>
      </c>
      <c r="RB338" s="2" t="s">
        <v>132</v>
      </c>
      <c r="RC338" s="2" t="s">
        <v>132</v>
      </c>
      <c r="RD338" s="2" t="s">
        <v>132</v>
      </c>
      <c r="RE338" s="2" t="s">
        <v>132</v>
      </c>
      <c r="RF338" s="2" t="s">
        <v>132</v>
      </c>
      <c r="RG338" s="4"/>
      <c r="RH338" s="8"/>
      <c r="RI338" s="4"/>
      <c r="RJ338" s="8"/>
      <c r="RK338" s="7"/>
      <c r="RL338" s="7"/>
      <c r="RM338" s="2" t="s">
        <v>178</v>
      </c>
      <c r="RN338" s="2" t="s">
        <v>166</v>
      </c>
      <c r="RO338" s="2" t="s">
        <v>132</v>
      </c>
      <c r="RP338" s="2" t="s">
        <v>132</v>
      </c>
      <c r="RQ338" s="2" t="s">
        <v>142</v>
      </c>
      <c r="RR338" s="2" t="s">
        <v>132</v>
      </c>
    </row>
    <row r="339">
      <c r="A339" s="2" t="s">
        <v>3711</v>
      </c>
      <c r="B339" s="2" t="s">
        <v>121</v>
      </c>
      <c r="C339" s="2" t="s">
        <v>3675</v>
      </c>
      <c r="D339" s="2" t="s">
        <v>2745</v>
      </c>
      <c r="E339" s="2" t="s">
        <v>2746</v>
      </c>
      <c r="F339" s="2" t="s">
        <v>3712</v>
      </c>
      <c r="G339" s="2" t="s">
        <v>132</v>
      </c>
      <c r="H339" s="2" t="s">
        <v>132</v>
      </c>
      <c r="I339" s="2" t="s">
        <v>3713</v>
      </c>
      <c r="J339" s="2" t="s">
        <v>127</v>
      </c>
      <c r="K339" s="2" t="s">
        <v>313</v>
      </c>
      <c r="L339" s="3">
        <v>14.72</v>
      </c>
      <c r="M339" s="3">
        <v>15.46</v>
      </c>
      <c r="N339" s="3">
        <v>34.99</v>
      </c>
      <c r="O339" s="2" t="s">
        <v>421</v>
      </c>
      <c r="P339" s="2" t="s">
        <v>422</v>
      </c>
      <c r="Q339" s="2" t="s">
        <v>131</v>
      </c>
      <c r="R339" s="2" t="s">
        <v>132</v>
      </c>
      <c r="S339" s="2" t="s">
        <v>3714</v>
      </c>
      <c r="T339" s="2" t="s">
        <v>132</v>
      </c>
      <c r="U339" s="2" t="s">
        <v>134</v>
      </c>
      <c r="V339" s="2" t="s">
        <v>815</v>
      </c>
      <c r="W339" s="2" t="s">
        <v>441</v>
      </c>
      <c r="X339" s="2" t="s">
        <v>132</v>
      </c>
      <c r="Y339" s="2" t="s">
        <v>3715</v>
      </c>
      <c r="Z339" s="4"/>
      <c r="AA339" s="4">
        <f>=ROUNDDOWN({0},0)</f>
      </c>
      <c r="AB339" s="5">
        <v>0.4</v>
      </c>
      <c r="AC339" s="2" t="s">
        <v>132</v>
      </c>
      <c r="AD339" s="4"/>
      <c r="AE339" s="4"/>
      <c r="AF339" s="6">
        <v>63</v>
      </c>
      <c r="AG339" s="6"/>
      <c r="AH339" s="7">
        <v>0.1534</v>
      </c>
      <c r="AI339" s="4"/>
      <c r="AJ339" s="4">
        <f>=ROUNDDOWN({0},0)</f>
      </c>
      <c r="AK339" s="5"/>
      <c r="AL339" s="2" t="s">
        <v>132</v>
      </c>
      <c r="AM339" s="4"/>
      <c r="AN339" s="4"/>
      <c r="AO339" s="7"/>
      <c r="AP339" s="4">
        <v>3</v>
      </c>
      <c r="AQ339" s="8">
        <v>71.77</v>
      </c>
      <c r="AR339" s="4">
        <v>349</v>
      </c>
      <c r="AS339" s="8">
        <v>4741.39</v>
      </c>
      <c r="AT339" s="7">
        <v>-0.9914</v>
      </c>
      <c r="AU339" s="7">
        <v>-0.9849</v>
      </c>
      <c r="AV339" s="4">
        <v>3</v>
      </c>
      <c r="AW339" s="8">
        <v>71.77</v>
      </c>
      <c r="AX339" s="4">
        <v>349</v>
      </c>
      <c r="AY339" s="8">
        <v>4741.39</v>
      </c>
      <c r="AZ339" s="7">
        <v>-0.9914</v>
      </c>
      <c r="BA339" s="7">
        <v>-0.9849</v>
      </c>
      <c r="BB339" s="7">
        <v>1</v>
      </c>
      <c r="BC339" s="4">
        <v>3</v>
      </c>
      <c r="BD339" s="8">
        <v>71.77</v>
      </c>
      <c r="BE339" s="4">
        <v>349</v>
      </c>
      <c r="BF339" s="8">
        <v>4741.39</v>
      </c>
      <c r="BG339" s="7">
        <v>-0.9914</v>
      </c>
      <c r="BH339" s="7">
        <v>-0.9849</v>
      </c>
      <c r="BI339" s="7">
        <v>1</v>
      </c>
      <c r="BJ339" s="4">
        <v>3</v>
      </c>
      <c r="BK339" s="8">
        <v>71.77</v>
      </c>
      <c r="BL339" s="2" t="s">
        <v>3716</v>
      </c>
      <c r="BM339" s="7">
        <v>1</v>
      </c>
      <c r="BN339" s="7">
        <v>1</v>
      </c>
      <c r="BO339" s="4"/>
      <c r="BP339" s="8"/>
      <c r="BQ339" s="4">
        <v>5</v>
      </c>
      <c r="BR339" s="8">
        <v>74.25</v>
      </c>
      <c r="BS339" s="7">
        <v>-1</v>
      </c>
      <c r="BT339" s="7">
        <v>-1</v>
      </c>
      <c r="BU339" s="2" t="s">
        <v>558</v>
      </c>
      <c r="BV339" s="2" t="s">
        <v>166</v>
      </c>
      <c r="BW339" s="2" t="s">
        <v>132</v>
      </c>
      <c r="BX339" s="2" t="s">
        <v>928</v>
      </c>
      <c r="BY339" s="2" t="s">
        <v>142</v>
      </c>
      <c r="BZ339" s="2" t="s">
        <v>132</v>
      </c>
      <c r="CA339" s="4"/>
      <c r="CB339" s="8"/>
      <c r="CC339" s="4">
        <v>2</v>
      </c>
      <c r="CD339" s="8">
        <v>19.18</v>
      </c>
      <c r="CE339" s="7">
        <v>-1</v>
      </c>
      <c r="CF339" s="7">
        <v>-1</v>
      </c>
      <c r="CG339" s="2" t="s">
        <v>140</v>
      </c>
      <c r="CH339" s="2" t="s">
        <v>166</v>
      </c>
      <c r="CI339" s="2" t="s">
        <v>3346</v>
      </c>
      <c r="CJ339" s="2" t="s">
        <v>1979</v>
      </c>
      <c r="CK339" s="2" t="s">
        <v>142</v>
      </c>
      <c r="CL339" s="2" t="s">
        <v>132</v>
      </c>
      <c r="CM339" s="4">
        <v>1</v>
      </c>
      <c r="CN339" s="8">
        <v>21.32</v>
      </c>
      <c r="CO339" s="4">
        <v>43</v>
      </c>
      <c r="CP339" s="8">
        <v>717.85</v>
      </c>
      <c r="CQ339" s="7">
        <v>-0.9767</v>
      </c>
      <c r="CR339" s="7">
        <v>-0.9703</v>
      </c>
      <c r="CS339" s="2" t="s">
        <v>140</v>
      </c>
      <c r="CT339" s="2" t="s">
        <v>166</v>
      </c>
      <c r="CU339" s="2" t="s">
        <v>931</v>
      </c>
      <c r="CV339" s="2" t="s">
        <v>3596</v>
      </c>
      <c r="CW339" s="2" t="s">
        <v>142</v>
      </c>
      <c r="CX339" s="2" t="s">
        <v>132</v>
      </c>
      <c r="CY339" s="4"/>
      <c r="CZ339" s="8"/>
      <c r="DA339" s="4"/>
      <c r="DB339" s="8"/>
      <c r="DC339" s="7"/>
      <c r="DD339" s="7"/>
      <c r="DE339" s="2" t="s">
        <v>140</v>
      </c>
      <c r="DF339" s="2" t="s">
        <v>166</v>
      </c>
      <c r="DG339" s="2" t="s">
        <v>1160</v>
      </c>
      <c r="DH339" s="2" t="s">
        <v>1226</v>
      </c>
      <c r="DI339" s="2" t="s">
        <v>142</v>
      </c>
      <c r="DJ339" s="2" t="s">
        <v>132</v>
      </c>
      <c r="DK339" s="4"/>
      <c r="DL339" s="8"/>
      <c r="DM339" s="4">
        <v>27</v>
      </c>
      <c r="DN339" s="8">
        <v>420.12</v>
      </c>
      <c r="DO339" s="7">
        <v>-1</v>
      </c>
      <c r="DP339" s="7">
        <v>-1</v>
      </c>
      <c r="DQ339" s="2" t="s">
        <v>140</v>
      </c>
      <c r="DR339" s="2" t="s">
        <v>166</v>
      </c>
      <c r="DS339" s="2" t="s">
        <v>929</v>
      </c>
      <c r="DT339" s="2" t="s">
        <v>930</v>
      </c>
      <c r="DU339" s="2" t="s">
        <v>142</v>
      </c>
      <c r="DV339" s="2" t="s">
        <v>132</v>
      </c>
      <c r="DW339" s="4"/>
      <c r="DX339" s="8"/>
      <c r="DY339" s="4">
        <v>3</v>
      </c>
      <c r="DZ339" s="8">
        <v>25.5</v>
      </c>
      <c r="EA339" s="7">
        <v>-1</v>
      </c>
      <c r="EB339" s="7">
        <v>-1</v>
      </c>
      <c r="EC339" s="2" t="s">
        <v>140</v>
      </c>
      <c r="ED339" s="2" t="s">
        <v>166</v>
      </c>
      <c r="EE339" s="2" t="s">
        <v>931</v>
      </c>
      <c r="EF339" s="2" t="s">
        <v>1313</v>
      </c>
      <c r="EG339" s="2" t="s">
        <v>142</v>
      </c>
      <c r="EH339" s="2" t="s">
        <v>132</v>
      </c>
      <c r="EI339" s="4"/>
      <c r="EJ339" s="8"/>
      <c r="EK339" s="4">
        <v>71</v>
      </c>
      <c r="EL339" s="8">
        <v>1112.57</v>
      </c>
      <c r="EM339" s="7">
        <v>-1</v>
      </c>
      <c r="EN339" s="7">
        <v>-1</v>
      </c>
      <c r="EO339" s="2" t="s">
        <v>140</v>
      </c>
      <c r="EP339" s="2" t="s">
        <v>166</v>
      </c>
      <c r="EQ339" s="2" t="s">
        <v>938</v>
      </c>
      <c r="ER339" s="2" t="s">
        <v>1859</v>
      </c>
      <c r="ES339" s="2" t="s">
        <v>142</v>
      </c>
      <c r="ET339" s="2" t="s">
        <v>132</v>
      </c>
      <c r="EU339" s="4"/>
      <c r="EV339" s="8"/>
      <c r="EW339" s="4"/>
      <c r="EX339" s="8"/>
      <c r="EY339" s="7"/>
      <c r="EZ339" s="7"/>
      <c r="FA339" s="2" t="s">
        <v>140</v>
      </c>
      <c r="FB339" s="2" t="s">
        <v>166</v>
      </c>
      <c r="FC339" s="2" t="s">
        <v>1262</v>
      </c>
      <c r="FD339" s="2" t="s">
        <v>3717</v>
      </c>
      <c r="FE339" s="2" t="s">
        <v>142</v>
      </c>
      <c r="FF339" s="2" t="s">
        <v>132</v>
      </c>
      <c r="FG339" s="4"/>
      <c r="FH339" s="8"/>
      <c r="FI339" s="4">
        <v>4</v>
      </c>
      <c r="FJ339" s="8">
        <v>61.84</v>
      </c>
      <c r="FK339" s="7">
        <v>-1</v>
      </c>
      <c r="FL339" s="7">
        <v>-1</v>
      </c>
      <c r="FM339" s="2" t="s">
        <v>140</v>
      </c>
      <c r="FN339" s="2" t="s">
        <v>166</v>
      </c>
      <c r="FO339" s="2" t="s">
        <v>292</v>
      </c>
      <c r="FP339" s="2" t="s">
        <v>1391</v>
      </c>
      <c r="FQ339" s="2" t="s">
        <v>142</v>
      </c>
      <c r="FR339" s="2" t="s">
        <v>132</v>
      </c>
      <c r="FS339" s="4"/>
      <c r="FT339" s="8"/>
      <c r="FU339" s="4"/>
      <c r="FV339" s="8"/>
      <c r="FW339" s="7"/>
      <c r="FX339" s="7"/>
      <c r="FY339" s="2" t="s">
        <v>178</v>
      </c>
      <c r="FZ339" s="2" t="s">
        <v>166</v>
      </c>
      <c r="GA339" s="2" t="s">
        <v>132</v>
      </c>
      <c r="GB339" s="2" t="s">
        <v>132</v>
      </c>
      <c r="GC339" s="2" t="s">
        <v>142</v>
      </c>
      <c r="GD339" s="2" t="s">
        <v>132</v>
      </c>
      <c r="GE339" s="4"/>
      <c r="GF339" s="8"/>
      <c r="GG339" s="4">
        <v>15</v>
      </c>
      <c r="GH339" s="8">
        <v>217.65</v>
      </c>
      <c r="GI339" s="7">
        <v>-1</v>
      </c>
      <c r="GJ339" s="7">
        <v>-1</v>
      </c>
      <c r="GK339" s="2" t="s">
        <v>140</v>
      </c>
      <c r="GL339" s="2" t="s">
        <v>166</v>
      </c>
      <c r="GM339" s="2" t="s">
        <v>942</v>
      </c>
      <c r="GN339" s="2" t="s">
        <v>1200</v>
      </c>
      <c r="GO339" s="2" t="s">
        <v>183</v>
      </c>
      <c r="GP339" s="2" t="s">
        <v>132</v>
      </c>
      <c r="GQ339" s="4">
        <v>1</v>
      </c>
      <c r="GR339" s="8">
        <v>15.46</v>
      </c>
      <c r="GS339" s="4">
        <v>1</v>
      </c>
      <c r="GT339" s="8">
        <v>15.46</v>
      </c>
      <c r="GU339" s="7"/>
      <c r="GV339" s="7"/>
      <c r="GW339" s="2" t="s">
        <v>140</v>
      </c>
      <c r="GX339" s="2" t="s">
        <v>166</v>
      </c>
      <c r="GY339" s="2" t="s">
        <v>334</v>
      </c>
      <c r="GZ339" s="2" t="s">
        <v>1044</v>
      </c>
      <c r="HA339" s="2" t="s">
        <v>142</v>
      </c>
      <c r="HB339" s="2" t="s">
        <v>132</v>
      </c>
      <c r="HC339" s="4"/>
      <c r="HD339" s="8"/>
      <c r="HE339" s="4">
        <v>36</v>
      </c>
      <c r="HF339" s="8">
        <v>576</v>
      </c>
      <c r="HG339" s="7">
        <v>-1</v>
      </c>
      <c r="HH339" s="7">
        <v>-1</v>
      </c>
      <c r="HI339" s="2" t="s">
        <v>140</v>
      </c>
      <c r="HJ339" s="2" t="s">
        <v>166</v>
      </c>
      <c r="HK339" s="2" t="s">
        <v>944</v>
      </c>
      <c r="HL339" s="2" t="s">
        <v>2648</v>
      </c>
      <c r="HM339" s="2" t="s">
        <v>142</v>
      </c>
      <c r="HN339" s="2" t="s">
        <v>132</v>
      </c>
      <c r="HO339" s="4"/>
      <c r="HP339" s="8"/>
      <c r="HQ339" s="4"/>
      <c r="HR339" s="8"/>
      <c r="HS339" s="7"/>
      <c r="HT339" s="7"/>
      <c r="HU339" s="2" t="s">
        <v>165</v>
      </c>
      <c r="HV339" s="2" t="s">
        <v>166</v>
      </c>
      <c r="HW339" s="2" t="s">
        <v>132</v>
      </c>
      <c r="HX339" s="2" t="s">
        <v>132</v>
      </c>
      <c r="HY339" s="2" t="s">
        <v>142</v>
      </c>
      <c r="HZ339" s="2" t="s">
        <v>132</v>
      </c>
      <c r="IA339" s="4"/>
      <c r="IB339" s="8"/>
      <c r="IC339" s="4">
        <v>3</v>
      </c>
      <c r="ID339" s="8">
        <v>46.38</v>
      </c>
      <c r="IE339" s="7">
        <v>-1</v>
      </c>
      <c r="IF339" s="7">
        <v>-1</v>
      </c>
      <c r="IG339" s="2" t="s">
        <v>140</v>
      </c>
      <c r="IH339" s="2" t="s">
        <v>166</v>
      </c>
      <c r="II339" s="2" t="s">
        <v>947</v>
      </c>
      <c r="IJ339" s="2" t="s">
        <v>948</v>
      </c>
      <c r="IK339" s="2" t="s">
        <v>142</v>
      </c>
      <c r="IL339" s="2" t="s">
        <v>132</v>
      </c>
      <c r="IM339" s="4"/>
      <c r="IN339" s="8"/>
      <c r="IO339" s="4"/>
      <c r="IP339" s="8"/>
      <c r="IQ339" s="7"/>
      <c r="IR339" s="7"/>
      <c r="IS339" s="2" t="s">
        <v>140</v>
      </c>
      <c r="IT339" s="2" t="s">
        <v>166</v>
      </c>
      <c r="IU339" s="2" t="s">
        <v>614</v>
      </c>
      <c r="IV339" s="2" t="s">
        <v>132</v>
      </c>
      <c r="IW339" s="2" t="s">
        <v>142</v>
      </c>
      <c r="IX339" s="2" t="s">
        <v>132</v>
      </c>
      <c r="IY339" s="4"/>
      <c r="IZ339" s="8"/>
      <c r="JA339" s="4">
        <v>2</v>
      </c>
      <c r="JB339" s="8">
        <v>32.44</v>
      </c>
      <c r="JC339" s="7">
        <v>-1</v>
      </c>
      <c r="JD339" s="7">
        <v>-1</v>
      </c>
      <c r="JE339" s="2" t="s">
        <v>140</v>
      </c>
      <c r="JF339" s="2" t="s">
        <v>166</v>
      </c>
      <c r="JG339" s="2" t="s">
        <v>2041</v>
      </c>
      <c r="JH339" s="2" t="s">
        <v>210</v>
      </c>
      <c r="JI339" s="2" t="s">
        <v>142</v>
      </c>
      <c r="JJ339" s="2" t="s">
        <v>132</v>
      </c>
      <c r="JK339" s="4"/>
      <c r="JL339" s="8"/>
      <c r="JM339" s="4"/>
      <c r="JN339" s="8"/>
      <c r="JO339" s="7"/>
      <c r="JP339" s="7"/>
      <c r="JQ339" s="2" t="s">
        <v>140</v>
      </c>
      <c r="JR339" s="2" t="s">
        <v>166</v>
      </c>
      <c r="JS339" s="2" t="s">
        <v>341</v>
      </c>
      <c r="JT339" s="2" t="s">
        <v>1430</v>
      </c>
      <c r="JU339" s="2" t="s">
        <v>142</v>
      </c>
      <c r="JV339" s="2" t="s">
        <v>132</v>
      </c>
      <c r="JW339" s="4">
        <v>1</v>
      </c>
      <c r="JX339" s="8">
        <v>34.99</v>
      </c>
      <c r="JY339" s="4">
        <v>1</v>
      </c>
      <c r="JZ339" s="8">
        <v>17.49</v>
      </c>
      <c r="KA339" s="7"/>
      <c r="KB339" s="7">
        <v>1.0006</v>
      </c>
      <c r="KC339" s="2" t="s">
        <v>140</v>
      </c>
      <c r="KD339" s="2" t="s">
        <v>166</v>
      </c>
      <c r="KE339" s="2" t="s">
        <v>931</v>
      </c>
      <c r="KF339" s="2" t="s">
        <v>3718</v>
      </c>
      <c r="KG339" s="2" t="s">
        <v>142</v>
      </c>
      <c r="KH339" s="2" t="s">
        <v>132</v>
      </c>
      <c r="KI339" s="4"/>
      <c r="KJ339" s="8"/>
      <c r="KK339" s="4">
        <v>1</v>
      </c>
      <c r="KL339" s="8">
        <v>16.69</v>
      </c>
      <c r="KM339" s="7">
        <v>-1</v>
      </c>
      <c r="KN339" s="7">
        <v>-1</v>
      </c>
      <c r="KO339" s="2" t="s">
        <v>140</v>
      </c>
      <c r="KP339" s="2" t="s">
        <v>166</v>
      </c>
      <c r="KQ339" s="2" t="s">
        <v>575</v>
      </c>
      <c r="KR339" s="2" t="s">
        <v>2611</v>
      </c>
      <c r="KS339" s="2" t="s">
        <v>142</v>
      </c>
      <c r="KT339" s="2" t="s">
        <v>132</v>
      </c>
      <c r="KU339" s="4"/>
      <c r="KV339" s="8"/>
      <c r="KW339" s="4">
        <v>107</v>
      </c>
      <c r="KX339" s="8">
        <v>954.32</v>
      </c>
      <c r="KY339" s="7">
        <v>-1</v>
      </c>
      <c r="KZ339" s="7">
        <v>-1</v>
      </c>
      <c r="LA339" s="2" t="s">
        <v>140</v>
      </c>
      <c r="LB339" s="2" t="s">
        <v>166</v>
      </c>
      <c r="LC339" s="2" t="s">
        <v>954</v>
      </c>
      <c r="LD339" s="2" t="s">
        <v>3452</v>
      </c>
      <c r="LE339" s="2" t="s">
        <v>183</v>
      </c>
      <c r="LF339" s="2" t="s">
        <v>132</v>
      </c>
      <c r="LG339" s="4"/>
      <c r="LH339" s="8"/>
      <c r="LI339" s="4">
        <v>27</v>
      </c>
      <c r="LJ339" s="8">
        <v>417.42</v>
      </c>
      <c r="LK339" s="7">
        <v>-1</v>
      </c>
      <c r="LL339" s="7">
        <v>-1</v>
      </c>
      <c r="LM339" s="2" t="s">
        <v>140</v>
      </c>
      <c r="LN339" s="2" t="s">
        <v>166</v>
      </c>
      <c r="LO339" s="2" t="s">
        <v>957</v>
      </c>
      <c r="LP339" s="2" t="s">
        <v>1497</v>
      </c>
      <c r="LQ339" s="2" t="s">
        <v>142</v>
      </c>
      <c r="LR339" s="2" t="s">
        <v>132</v>
      </c>
      <c r="LS339" s="4"/>
      <c r="LT339" s="8"/>
      <c r="LU339" s="4">
        <v>1</v>
      </c>
      <c r="LV339" s="8">
        <v>16.23</v>
      </c>
      <c r="LW339" s="7">
        <v>-1</v>
      </c>
      <c r="LX339" s="7">
        <v>-1</v>
      </c>
      <c r="LY339" s="2" t="s">
        <v>140</v>
      </c>
      <c r="LZ339" s="2" t="s">
        <v>166</v>
      </c>
      <c r="MA339" s="2" t="s">
        <v>713</v>
      </c>
      <c r="MB339" s="2" t="s">
        <v>380</v>
      </c>
      <c r="MC339" s="2" t="s">
        <v>142</v>
      </c>
      <c r="MD339" s="2" t="s">
        <v>132</v>
      </c>
      <c r="ME339" s="4"/>
      <c r="MF339" s="8"/>
      <c r="MG339" s="4"/>
      <c r="MH339" s="8"/>
      <c r="MI339" s="7"/>
      <c r="MJ339" s="7"/>
      <c r="MK339" s="2" t="s">
        <v>159</v>
      </c>
      <c r="ML339" s="2" t="s">
        <v>166</v>
      </c>
      <c r="MM339" s="2" t="s">
        <v>132</v>
      </c>
      <c r="MN339" s="2" t="s">
        <v>132</v>
      </c>
      <c r="MO339" s="2" t="s">
        <v>142</v>
      </c>
      <c r="MP339" s="2" t="s">
        <v>132</v>
      </c>
      <c r="MQ339" s="4"/>
      <c r="MR339" s="8"/>
      <c r="MS339" s="4"/>
      <c r="MT339" s="8"/>
      <c r="MU339" s="7"/>
      <c r="MV339" s="7"/>
      <c r="MW339" s="2" t="s">
        <v>132</v>
      </c>
      <c r="MX339" s="2" t="s">
        <v>132</v>
      </c>
      <c r="MY339" s="2" t="s">
        <v>132</v>
      </c>
      <c r="MZ339" s="2" t="s">
        <v>132</v>
      </c>
      <c r="NA339" s="2" t="s">
        <v>132</v>
      </c>
      <c r="NB339" s="2" t="s">
        <v>132</v>
      </c>
      <c r="NC339" s="4"/>
      <c r="ND339" s="8"/>
      <c r="NE339" s="4"/>
      <c r="NF339" s="8"/>
      <c r="NG339" s="7"/>
      <c r="NH339" s="7"/>
      <c r="NI339" s="2" t="s">
        <v>132</v>
      </c>
      <c r="NJ339" s="2" t="s">
        <v>132</v>
      </c>
      <c r="NK339" s="2" t="s">
        <v>132</v>
      </c>
      <c r="NL339" s="2" t="s">
        <v>132</v>
      </c>
      <c r="NM339" s="2" t="s">
        <v>132</v>
      </c>
      <c r="NN339" s="2" t="s">
        <v>132</v>
      </c>
      <c r="NO339" s="4"/>
      <c r="NP339" s="8"/>
      <c r="NQ339" s="4"/>
      <c r="NR339" s="8"/>
      <c r="NS339" s="7"/>
      <c r="NT339" s="7"/>
      <c r="NU339" s="2" t="s">
        <v>178</v>
      </c>
      <c r="NV339" s="2" t="s">
        <v>166</v>
      </c>
      <c r="NW339" s="2" t="s">
        <v>132</v>
      </c>
      <c r="NX339" s="2" t="s">
        <v>132</v>
      </c>
      <c r="NY339" s="2" t="s">
        <v>142</v>
      </c>
      <c r="NZ339" s="2" t="s">
        <v>132</v>
      </c>
      <c r="OA339" s="4"/>
      <c r="OB339" s="8"/>
      <c r="OC339" s="4"/>
      <c r="OD339" s="8"/>
      <c r="OE339" s="7"/>
      <c r="OF339" s="7"/>
      <c r="OG339" s="2" t="s">
        <v>132</v>
      </c>
      <c r="OH339" s="2" t="s">
        <v>132</v>
      </c>
      <c r="OI339" s="2" t="s">
        <v>132</v>
      </c>
      <c r="OJ339" s="2" t="s">
        <v>132</v>
      </c>
      <c r="OK339" s="2" t="s">
        <v>132</v>
      </c>
      <c r="OL339" s="2" t="s">
        <v>132</v>
      </c>
      <c r="OM339" s="4"/>
      <c r="ON339" s="8"/>
      <c r="OO339" s="4"/>
      <c r="OP339" s="8"/>
      <c r="OQ339" s="7"/>
      <c r="OR339" s="7"/>
      <c r="OS339" s="2" t="s">
        <v>132</v>
      </c>
      <c r="OT339" s="2" t="s">
        <v>132</v>
      </c>
      <c r="OU339" s="2" t="s">
        <v>132</v>
      </c>
      <c r="OV339" s="2" t="s">
        <v>132</v>
      </c>
      <c r="OW339" s="2" t="s">
        <v>132</v>
      </c>
      <c r="OX339" s="2" t="s">
        <v>132</v>
      </c>
      <c r="OY339" s="4"/>
      <c r="OZ339" s="8"/>
      <c r="PA339" s="4"/>
      <c r="PB339" s="8"/>
      <c r="PC339" s="7"/>
      <c r="PD339" s="7"/>
      <c r="PE339" s="2" t="s">
        <v>181</v>
      </c>
      <c r="PF339" s="2" t="s">
        <v>166</v>
      </c>
      <c r="PG339" s="2" t="s">
        <v>132</v>
      </c>
      <c r="PH339" s="2" t="s">
        <v>132</v>
      </c>
      <c r="PI339" s="2" t="s">
        <v>142</v>
      </c>
      <c r="PJ339" s="2" t="s">
        <v>132</v>
      </c>
      <c r="PK339" s="4"/>
      <c r="PL339" s="8"/>
      <c r="PM339" s="4"/>
      <c r="PN339" s="8"/>
      <c r="PO339" s="7"/>
      <c r="PP339" s="7"/>
      <c r="PQ339" s="2" t="s">
        <v>178</v>
      </c>
      <c r="PR339" s="2" t="s">
        <v>166</v>
      </c>
      <c r="PS339" s="2" t="s">
        <v>132</v>
      </c>
      <c r="PT339" s="2" t="s">
        <v>132</v>
      </c>
      <c r="PU339" s="2" t="s">
        <v>142</v>
      </c>
      <c r="PV339" s="2" t="s">
        <v>132</v>
      </c>
      <c r="PW339" s="4"/>
      <c r="PX339" s="8"/>
      <c r="PY339" s="4"/>
      <c r="PZ339" s="8"/>
      <c r="QA339" s="7"/>
      <c r="QB339" s="7"/>
      <c r="QC339" s="2" t="s">
        <v>132</v>
      </c>
      <c r="QD339" s="2" t="s">
        <v>132</v>
      </c>
      <c r="QE339" s="2" t="s">
        <v>132</v>
      </c>
      <c r="QF339" s="2" t="s">
        <v>132</v>
      </c>
      <c r="QG339" s="2" t="s">
        <v>132</v>
      </c>
      <c r="QH339" s="2" t="s">
        <v>132</v>
      </c>
      <c r="QI339" s="4"/>
      <c r="QJ339" s="8"/>
      <c r="QK339" s="4"/>
      <c r="QL339" s="8"/>
      <c r="QM339" s="7"/>
      <c r="QN339" s="7"/>
      <c r="QO339" s="2" t="s">
        <v>132</v>
      </c>
      <c r="QP339" s="2" t="s">
        <v>132</v>
      </c>
      <c r="QQ339" s="2" t="s">
        <v>132</v>
      </c>
      <c r="QR339" s="2" t="s">
        <v>132</v>
      </c>
      <c r="QS339" s="2" t="s">
        <v>132</v>
      </c>
      <c r="QT339" s="2" t="s">
        <v>132</v>
      </c>
      <c r="QU339" s="4"/>
      <c r="QV339" s="8"/>
      <c r="QW339" s="4"/>
      <c r="QX339" s="8"/>
      <c r="QY339" s="7"/>
      <c r="QZ339" s="7"/>
      <c r="RA339" s="2" t="s">
        <v>140</v>
      </c>
      <c r="RB339" s="2" t="s">
        <v>166</v>
      </c>
      <c r="RC339" s="2" t="s">
        <v>1322</v>
      </c>
      <c r="RD339" s="2" t="s">
        <v>1126</v>
      </c>
      <c r="RE339" s="2" t="s">
        <v>142</v>
      </c>
      <c r="RF339" s="2" t="s">
        <v>132</v>
      </c>
      <c r="RG339" s="4"/>
      <c r="RH339" s="8"/>
      <c r="RI339" s="4"/>
      <c r="RJ339" s="8"/>
      <c r="RK339" s="7"/>
      <c r="RL339" s="7"/>
      <c r="RM339" s="2" t="s">
        <v>178</v>
      </c>
      <c r="RN339" s="2" t="s">
        <v>166</v>
      </c>
      <c r="RO339" s="2" t="s">
        <v>132</v>
      </c>
      <c r="RP339" s="2" t="s">
        <v>132</v>
      </c>
      <c r="RQ339" s="2" t="s">
        <v>142</v>
      </c>
      <c r="RR339" s="2" t="s">
        <v>132</v>
      </c>
    </row>
    <row r="340">
      <c r="A340" s="2" t="s">
        <v>3719</v>
      </c>
      <c r="B340" s="2" t="s">
        <v>121</v>
      </c>
      <c r="C340" s="2" t="s">
        <v>3675</v>
      </c>
      <c r="D340" s="2" t="s">
        <v>2745</v>
      </c>
      <c r="E340" s="2" t="s">
        <v>2746</v>
      </c>
      <c r="F340" s="2" t="s">
        <v>3720</v>
      </c>
      <c r="G340" s="2" t="s">
        <v>132</v>
      </c>
      <c r="H340" s="2" t="s">
        <v>132</v>
      </c>
      <c r="I340" s="2" t="s">
        <v>3721</v>
      </c>
      <c r="J340" s="2" t="s">
        <v>127</v>
      </c>
      <c r="K340" s="2" t="s">
        <v>313</v>
      </c>
      <c r="L340" s="3">
        <v>15.3</v>
      </c>
      <c r="M340" s="3">
        <v>16.06</v>
      </c>
      <c r="N340" s="3">
        <v>37.49</v>
      </c>
      <c r="O340" s="2" t="s">
        <v>421</v>
      </c>
      <c r="P340" s="2" t="s">
        <v>422</v>
      </c>
      <c r="Q340" s="2" t="s">
        <v>131</v>
      </c>
      <c r="R340" s="2" t="s">
        <v>132</v>
      </c>
      <c r="S340" s="2" t="s">
        <v>3722</v>
      </c>
      <c r="T340" s="2" t="s">
        <v>132</v>
      </c>
      <c r="U340" s="2" t="s">
        <v>134</v>
      </c>
      <c r="V340" s="2" t="s">
        <v>890</v>
      </c>
      <c r="W340" s="2" t="s">
        <v>441</v>
      </c>
      <c r="X340" s="2" t="s">
        <v>132</v>
      </c>
      <c r="Y340" s="2" t="s">
        <v>926</v>
      </c>
      <c r="Z340" s="4"/>
      <c r="AA340" s="4">
        <f>=ROUNDDOWN({0},0)</f>
      </c>
      <c r="AB340" s="5">
        <v>1</v>
      </c>
      <c r="AC340" s="2" t="s">
        <v>132</v>
      </c>
      <c r="AD340" s="4"/>
      <c r="AE340" s="4"/>
      <c r="AF340" s="6">
        <v>63</v>
      </c>
      <c r="AG340" s="6"/>
      <c r="AH340" s="7">
        <v>0.0932</v>
      </c>
      <c r="AI340" s="4"/>
      <c r="AJ340" s="4">
        <f>=ROUNDDOWN({0},0)</f>
      </c>
      <c r="AK340" s="5"/>
      <c r="AL340" s="2" t="s">
        <v>132</v>
      </c>
      <c r="AM340" s="4"/>
      <c r="AN340" s="4"/>
      <c r="AO340" s="7"/>
      <c r="AP340" s="4"/>
      <c r="AQ340" s="8"/>
      <c r="AR340" s="4">
        <v>134</v>
      </c>
      <c r="AS340" s="8">
        <v>2191.41</v>
      </c>
      <c r="AT340" s="7">
        <v>-1</v>
      </c>
      <c r="AU340" s="7">
        <v>-1</v>
      </c>
      <c r="AV340" s="4"/>
      <c r="AW340" s="8"/>
      <c r="AX340" s="4">
        <v>134</v>
      </c>
      <c r="AY340" s="8">
        <v>2191.41</v>
      </c>
      <c r="AZ340" s="7">
        <v>-1</v>
      </c>
      <c r="BA340" s="7">
        <v>-1</v>
      </c>
      <c r="BB340" s="7"/>
      <c r="BC340" s="4"/>
      <c r="BD340" s="8"/>
      <c r="BE340" s="4">
        <v>134</v>
      </c>
      <c r="BF340" s="8">
        <v>2191.41</v>
      </c>
      <c r="BG340" s="7">
        <v>-1</v>
      </c>
      <c r="BH340" s="7">
        <v>-1</v>
      </c>
      <c r="BI340" s="7"/>
      <c r="BJ340" s="4"/>
      <c r="BK340" s="8"/>
      <c r="BL340" s="2" t="s">
        <v>3723</v>
      </c>
      <c r="BM340" s="7"/>
      <c r="BN340" s="7"/>
      <c r="BO340" s="4"/>
      <c r="BP340" s="8"/>
      <c r="BQ340" s="4"/>
      <c r="BR340" s="8"/>
      <c r="BS340" s="7"/>
      <c r="BT340" s="7"/>
      <c r="BU340" s="2" t="s">
        <v>558</v>
      </c>
      <c r="BV340" s="2" t="s">
        <v>166</v>
      </c>
      <c r="BW340" s="2" t="s">
        <v>132</v>
      </c>
      <c r="BX340" s="2" t="s">
        <v>928</v>
      </c>
      <c r="BY340" s="2" t="s">
        <v>142</v>
      </c>
      <c r="BZ340" s="2" t="s">
        <v>132</v>
      </c>
      <c r="CA340" s="4"/>
      <c r="CB340" s="8"/>
      <c r="CC340" s="4">
        <v>1</v>
      </c>
      <c r="CD340" s="8">
        <v>14.75</v>
      </c>
      <c r="CE340" s="7">
        <v>-1</v>
      </c>
      <c r="CF340" s="7">
        <v>-1</v>
      </c>
      <c r="CG340" s="2" t="s">
        <v>140</v>
      </c>
      <c r="CH340" s="2" t="s">
        <v>166</v>
      </c>
      <c r="CI340" s="2" t="s">
        <v>3391</v>
      </c>
      <c r="CJ340" s="2" t="s">
        <v>3724</v>
      </c>
      <c r="CK340" s="2" t="s">
        <v>142</v>
      </c>
      <c r="CL340" s="2" t="s">
        <v>132</v>
      </c>
      <c r="CM340" s="4"/>
      <c r="CN340" s="8"/>
      <c r="CO340" s="4">
        <v>8</v>
      </c>
      <c r="CP340" s="8">
        <v>139.07</v>
      </c>
      <c r="CQ340" s="7">
        <v>-1</v>
      </c>
      <c r="CR340" s="7">
        <v>-1</v>
      </c>
      <c r="CS340" s="2" t="s">
        <v>140</v>
      </c>
      <c r="CT340" s="2" t="s">
        <v>166</v>
      </c>
      <c r="CU340" s="2" t="s">
        <v>931</v>
      </c>
      <c r="CV340" s="2" t="s">
        <v>3725</v>
      </c>
      <c r="CW340" s="2" t="s">
        <v>142</v>
      </c>
      <c r="CX340" s="2" t="s">
        <v>132</v>
      </c>
      <c r="CY340" s="4"/>
      <c r="CZ340" s="8"/>
      <c r="DA340" s="4"/>
      <c r="DB340" s="8"/>
      <c r="DC340" s="7"/>
      <c r="DD340" s="7"/>
      <c r="DE340" s="2" t="s">
        <v>140</v>
      </c>
      <c r="DF340" s="2" t="s">
        <v>166</v>
      </c>
      <c r="DG340" s="2" t="s">
        <v>1160</v>
      </c>
      <c r="DH340" s="2" t="s">
        <v>1990</v>
      </c>
      <c r="DI340" s="2" t="s">
        <v>142</v>
      </c>
      <c r="DJ340" s="2" t="s">
        <v>132</v>
      </c>
      <c r="DK340" s="4"/>
      <c r="DL340" s="8"/>
      <c r="DM340" s="4">
        <v>27</v>
      </c>
      <c r="DN340" s="8">
        <v>459</v>
      </c>
      <c r="DO340" s="7">
        <v>-1</v>
      </c>
      <c r="DP340" s="7">
        <v>-1</v>
      </c>
      <c r="DQ340" s="2" t="s">
        <v>140</v>
      </c>
      <c r="DR340" s="2" t="s">
        <v>166</v>
      </c>
      <c r="DS340" s="2" t="s">
        <v>931</v>
      </c>
      <c r="DT340" s="2" t="s">
        <v>3726</v>
      </c>
      <c r="DU340" s="2" t="s">
        <v>142</v>
      </c>
      <c r="DV340" s="2" t="s">
        <v>132</v>
      </c>
      <c r="DW340" s="4"/>
      <c r="DX340" s="8"/>
      <c r="DY340" s="4">
        <v>2</v>
      </c>
      <c r="DZ340" s="8">
        <v>23.4</v>
      </c>
      <c r="EA340" s="7">
        <v>-1</v>
      </c>
      <c r="EB340" s="7">
        <v>-1</v>
      </c>
      <c r="EC340" s="2" t="s">
        <v>140</v>
      </c>
      <c r="ED340" s="2" t="s">
        <v>166</v>
      </c>
      <c r="EE340" s="2" t="s">
        <v>931</v>
      </c>
      <c r="EF340" s="2" t="s">
        <v>3727</v>
      </c>
      <c r="EG340" s="2" t="s">
        <v>142</v>
      </c>
      <c r="EH340" s="2" t="s">
        <v>132</v>
      </c>
      <c r="EI340" s="4"/>
      <c r="EJ340" s="8"/>
      <c r="EK340" s="4">
        <v>28</v>
      </c>
      <c r="EL340" s="8">
        <v>518</v>
      </c>
      <c r="EM340" s="7">
        <v>-1</v>
      </c>
      <c r="EN340" s="7">
        <v>-1</v>
      </c>
      <c r="EO340" s="2" t="s">
        <v>140</v>
      </c>
      <c r="EP340" s="2" t="s">
        <v>166</v>
      </c>
      <c r="EQ340" s="2" t="s">
        <v>938</v>
      </c>
      <c r="ER340" s="2" t="s">
        <v>1797</v>
      </c>
      <c r="ES340" s="2" t="s">
        <v>183</v>
      </c>
      <c r="ET340" s="2" t="s">
        <v>132</v>
      </c>
      <c r="EU340" s="4"/>
      <c r="EV340" s="8"/>
      <c r="EW340" s="4"/>
      <c r="EX340" s="8"/>
      <c r="EY340" s="7"/>
      <c r="EZ340" s="7"/>
      <c r="FA340" s="2" t="s">
        <v>140</v>
      </c>
      <c r="FB340" s="2" t="s">
        <v>166</v>
      </c>
      <c r="FC340" s="2" t="s">
        <v>940</v>
      </c>
      <c r="FD340" s="2" t="s">
        <v>941</v>
      </c>
      <c r="FE340" s="2" t="s">
        <v>142</v>
      </c>
      <c r="FF340" s="2" t="s">
        <v>132</v>
      </c>
      <c r="FG340" s="4"/>
      <c r="FH340" s="8"/>
      <c r="FI340" s="4"/>
      <c r="FJ340" s="8"/>
      <c r="FK340" s="7"/>
      <c r="FL340" s="7"/>
      <c r="FM340" s="2" t="s">
        <v>140</v>
      </c>
      <c r="FN340" s="2" t="s">
        <v>166</v>
      </c>
      <c r="FO340" s="2" t="s">
        <v>329</v>
      </c>
      <c r="FP340" s="2" t="s">
        <v>132</v>
      </c>
      <c r="FQ340" s="2" t="s">
        <v>142</v>
      </c>
      <c r="FR340" s="2" t="s">
        <v>132</v>
      </c>
      <c r="FS340" s="4"/>
      <c r="FT340" s="8"/>
      <c r="FU340" s="4"/>
      <c r="FV340" s="8"/>
      <c r="FW340" s="7"/>
      <c r="FX340" s="7"/>
      <c r="FY340" s="2" t="s">
        <v>178</v>
      </c>
      <c r="FZ340" s="2" t="s">
        <v>166</v>
      </c>
      <c r="GA340" s="2" t="s">
        <v>132</v>
      </c>
      <c r="GB340" s="2" t="s">
        <v>132</v>
      </c>
      <c r="GC340" s="2" t="s">
        <v>142</v>
      </c>
      <c r="GD340" s="2" t="s">
        <v>132</v>
      </c>
      <c r="GE340" s="4"/>
      <c r="GF340" s="8"/>
      <c r="GG340" s="4">
        <v>11</v>
      </c>
      <c r="GH340" s="8">
        <v>176</v>
      </c>
      <c r="GI340" s="7">
        <v>-1</v>
      </c>
      <c r="GJ340" s="7">
        <v>-1</v>
      </c>
      <c r="GK340" s="2" t="s">
        <v>140</v>
      </c>
      <c r="GL340" s="2" t="s">
        <v>166</v>
      </c>
      <c r="GM340" s="2" t="s">
        <v>1860</v>
      </c>
      <c r="GN340" s="2" t="s">
        <v>332</v>
      </c>
      <c r="GO340" s="2" t="s">
        <v>142</v>
      </c>
      <c r="GP340" s="2" t="s">
        <v>132</v>
      </c>
      <c r="GQ340" s="4"/>
      <c r="GR340" s="8"/>
      <c r="GS340" s="4"/>
      <c r="GT340" s="8"/>
      <c r="GU340" s="7"/>
      <c r="GV340" s="7"/>
      <c r="GW340" s="2" t="s">
        <v>140</v>
      </c>
      <c r="GX340" s="2" t="s">
        <v>166</v>
      </c>
      <c r="GY340" s="2" t="s">
        <v>334</v>
      </c>
      <c r="GZ340" s="2" t="s">
        <v>132</v>
      </c>
      <c r="HA340" s="2" t="s">
        <v>142</v>
      </c>
      <c r="HB340" s="2" t="s">
        <v>132</v>
      </c>
      <c r="HC340" s="4"/>
      <c r="HD340" s="8"/>
      <c r="HE340" s="4">
        <v>29</v>
      </c>
      <c r="HF340" s="8">
        <v>464</v>
      </c>
      <c r="HG340" s="7">
        <v>-1</v>
      </c>
      <c r="HH340" s="7">
        <v>-1</v>
      </c>
      <c r="HI340" s="2" t="s">
        <v>140</v>
      </c>
      <c r="HJ340" s="2" t="s">
        <v>166</v>
      </c>
      <c r="HK340" s="2" t="s">
        <v>1481</v>
      </c>
      <c r="HL340" s="2" t="s">
        <v>151</v>
      </c>
      <c r="HM340" s="2" t="s">
        <v>142</v>
      </c>
      <c r="HN340" s="2" t="s">
        <v>132</v>
      </c>
      <c r="HO340" s="4"/>
      <c r="HP340" s="8"/>
      <c r="HQ340" s="4"/>
      <c r="HR340" s="8"/>
      <c r="HS340" s="7"/>
      <c r="HT340" s="7"/>
      <c r="HU340" s="2" t="s">
        <v>165</v>
      </c>
      <c r="HV340" s="2" t="s">
        <v>166</v>
      </c>
      <c r="HW340" s="2" t="s">
        <v>132</v>
      </c>
      <c r="HX340" s="2" t="s">
        <v>132</v>
      </c>
      <c r="HY340" s="2" t="s">
        <v>142</v>
      </c>
      <c r="HZ340" s="2" t="s">
        <v>132</v>
      </c>
      <c r="IA340" s="4"/>
      <c r="IB340" s="8"/>
      <c r="IC340" s="4">
        <v>19</v>
      </c>
      <c r="ID340" s="8">
        <v>242.69</v>
      </c>
      <c r="IE340" s="7">
        <v>-1</v>
      </c>
      <c r="IF340" s="7">
        <v>-1</v>
      </c>
      <c r="IG340" s="2" t="s">
        <v>140</v>
      </c>
      <c r="IH340" s="2" t="s">
        <v>166</v>
      </c>
      <c r="II340" s="2" t="s">
        <v>1201</v>
      </c>
      <c r="IJ340" s="2" t="s">
        <v>2293</v>
      </c>
      <c r="IK340" s="2" t="s">
        <v>142</v>
      </c>
      <c r="IL340" s="2" t="s">
        <v>132</v>
      </c>
      <c r="IM340" s="4"/>
      <c r="IN340" s="8"/>
      <c r="IO340" s="4">
        <v>4</v>
      </c>
      <c r="IP340" s="8">
        <v>69.4</v>
      </c>
      <c r="IQ340" s="7">
        <v>-1</v>
      </c>
      <c r="IR340" s="7">
        <v>-1</v>
      </c>
      <c r="IS340" s="2" t="s">
        <v>140</v>
      </c>
      <c r="IT340" s="2" t="s">
        <v>166</v>
      </c>
      <c r="IU340" s="2" t="s">
        <v>614</v>
      </c>
      <c r="IV340" s="2" t="s">
        <v>903</v>
      </c>
      <c r="IW340" s="2" t="s">
        <v>142</v>
      </c>
      <c r="IX340" s="2" t="s">
        <v>132</v>
      </c>
      <c r="IY340" s="4"/>
      <c r="IZ340" s="8"/>
      <c r="JA340" s="4">
        <v>1</v>
      </c>
      <c r="JB340" s="8">
        <v>16.14</v>
      </c>
      <c r="JC340" s="7">
        <v>-1</v>
      </c>
      <c r="JD340" s="7">
        <v>-1</v>
      </c>
      <c r="JE340" s="2" t="s">
        <v>140</v>
      </c>
      <c r="JF340" s="2" t="s">
        <v>166</v>
      </c>
      <c r="JG340" s="2" t="s">
        <v>1352</v>
      </c>
      <c r="JH340" s="2" t="s">
        <v>3258</v>
      </c>
      <c r="JI340" s="2" t="s">
        <v>142</v>
      </c>
      <c r="JJ340" s="2" t="s">
        <v>132</v>
      </c>
      <c r="JK340" s="4"/>
      <c r="JL340" s="8"/>
      <c r="JM340" s="4">
        <v>2</v>
      </c>
      <c r="JN340" s="8">
        <v>34.7</v>
      </c>
      <c r="JO340" s="7">
        <v>-1</v>
      </c>
      <c r="JP340" s="7">
        <v>-1</v>
      </c>
      <c r="JQ340" s="2" t="s">
        <v>140</v>
      </c>
      <c r="JR340" s="2" t="s">
        <v>166</v>
      </c>
      <c r="JS340" s="2" t="s">
        <v>341</v>
      </c>
      <c r="JT340" s="2" t="s">
        <v>2142</v>
      </c>
      <c r="JU340" s="2" t="s">
        <v>142</v>
      </c>
      <c r="JV340" s="2" t="s">
        <v>132</v>
      </c>
      <c r="JW340" s="4"/>
      <c r="JX340" s="8"/>
      <c r="JY340" s="4">
        <v>1</v>
      </c>
      <c r="JZ340" s="8">
        <v>18.75</v>
      </c>
      <c r="KA340" s="7">
        <v>-1</v>
      </c>
      <c r="KB340" s="7">
        <v>-1</v>
      </c>
      <c r="KC340" s="2" t="s">
        <v>140</v>
      </c>
      <c r="KD340" s="2" t="s">
        <v>166</v>
      </c>
      <c r="KE340" s="2" t="s">
        <v>931</v>
      </c>
      <c r="KF340" s="2" t="s">
        <v>3728</v>
      </c>
      <c r="KG340" s="2" t="s">
        <v>142</v>
      </c>
      <c r="KH340" s="2" t="s">
        <v>132</v>
      </c>
      <c r="KI340" s="4"/>
      <c r="KJ340" s="8"/>
      <c r="KK340" s="4"/>
      <c r="KL340" s="8"/>
      <c r="KM340" s="7"/>
      <c r="KN340" s="7"/>
      <c r="KO340" s="2" t="s">
        <v>140</v>
      </c>
      <c r="KP340" s="2" t="s">
        <v>166</v>
      </c>
      <c r="KQ340" s="2" t="s">
        <v>575</v>
      </c>
      <c r="KR340" s="2" t="s">
        <v>132</v>
      </c>
      <c r="KS340" s="2" t="s">
        <v>142</v>
      </c>
      <c r="KT340" s="2" t="s">
        <v>132</v>
      </c>
      <c r="KU340" s="4"/>
      <c r="KV340" s="8"/>
      <c r="KW340" s="4">
        <v>1</v>
      </c>
      <c r="KX340" s="8">
        <v>15.51</v>
      </c>
      <c r="KY340" s="7">
        <v>-1</v>
      </c>
      <c r="KZ340" s="7">
        <v>-1</v>
      </c>
      <c r="LA340" s="2" t="s">
        <v>140</v>
      </c>
      <c r="LB340" s="2" t="s">
        <v>166</v>
      </c>
      <c r="LC340" s="2" t="s">
        <v>954</v>
      </c>
      <c r="LD340" s="2" t="s">
        <v>1551</v>
      </c>
      <c r="LE340" s="2" t="s">
        <v>142</v>
      </c>
      <c r="LF340" s="2" t="s">
        <v>132</v>
      </c>
      <c r="LG340" s="4"/>
      <c r="LH340" s="8"/>
      <c r="LI340" s="4"/>
      <c r="LJ340" s="8"/>
      <c r="LK340" s="7"/>
      <c r="LL340" s="7"/>
      <c r="LM340" s="2" t="s">
        <v>140</v>
      </c>
      <c r="LN340" s="2" t="s">
        <v>166</v>
      </c>
      <c r="LO340" s="2" t="s">
        <v>931</v>
      </c>
      <c r="LP340" s="2" t="s">
        <v>132</v>
      </c>
      <c r="LQ340" s="2" t="s">
        <v>142</v>
      </c>
      <c r="LR340" s="2" t="s">
        <v>132</v>
      </c>
      <c r="LS340" s="4"/>
      <c r="LT340" s="8"/>
      <c r="LU340" s="4"/>
      <c r="LV340" s="8"/>
      <c r="LW340" s="7"/>
      <c r="LX340" s="7"/>
      <c r="LY340" s="2" t="s">
        <v>132</v>
      </c>
      <c r="LZ340" s="2" t="s">
        <v>132</v>
      </c>
      <c r="MA340" s="2" t="s">
        <v>132</v>
      </c>
      <c r="MB340" s="2" t="s">
        <v>132</v>
      </c>
      <c r="MC340" s="2" t="s">
        <v>132</v>
      </c>
      <c r="MD340" s="2" t="s">
        <v>132</v>
      </c>
      <c r="ME340" s="4"/>
      <c r="MF340" s="8"/>
      <c r="MG340" s="4"/>
      <c r="MH340" s="8"/>
      <c r="MI340" s="7"/>
      <c r="MJ340" s="7"/>
      <c r="MK340" s="2" t="s">
        <v>159</v>
      </c>
      <c r="ML340" s="2" t="s">
        <v>166</v>
      </c>
      <c r="MM340" s="2" t="s">
        <v>1208</v>
      </c>
      <c r="MN340" s="2" t="s">
        <v>132</v>
      </c>
      <c r="MO340" s="2" t="s">
        <v>142</v>
      </c>
      <c r="MP340" s="2" t="s">
        <v>132</v>
      </c>
      <c r="MQ340" s="4"/>
      <c r="MR340" s="8"/>
      <c r="MS340" s="4"/>
      <c r="MT340" s="8"/>
      <c r="MU340" s="7"/>
      <c r="MV340" s="7"/>
      <c r="MW340" s="2" t="s">
        <v>132</v>
      </c>
      <c r="MX340" s="2" t="s">
        <v>132</v>
      </c>
      <c r="MY340" s="2" t="s">
        <v>132</v>
      </c>
      <c r="MZ340" s="2" t="s">
        <v>132</v>
      </c>
      <c r="NA340" s="2" t="s">
        <v>132</v>
      </c>
      <c r="NB340" s="2" t="s">
        <v>132</v>
      </c>
      <c r="NC340" s="4"/>
      <c r="ND340" s="8"/>
      <c r="NE340" s="4"/>
      <c r="NF340" s="8"/>
      <c r="NG340" s="7"/>
      <c r="NH340" s="7"/>
      <c r="NI340" s="2" t="s">
        <v>132</v>
      </c>
      <c r="NJ340" s="2" t="s">
        <v>132</v>
      </c>
      <c r="NK340" s="2" t="s">
        <v>132</v>
      </c>
      <c r="NL340" s="2" t="s">
        <v>132</v>
      </c>
      <c r="NM340" s="2" t="s">
        <v>132</v>
      </c>
      <c r="NN340" s="2" t="s">
        <v>132</v>
      </c>
      <c r="NO340" s="4"/>
      <c r="NP340" s="8"/>
      <c r="NQ340" s="4"/>
      <c r="NR340" s="8"/>
      <c r="NS340" s="7"/>
      <c r="NT340" s="7"/>
      <c r="NU340" s="2" t="s">
        <v>178</v>
      </c>
      <c r="NV340" s="2" t="s">
        <v>166</v>
      </c>
      <c r="NW340" s="2" t="s">
        <v>132</v>
      </c>
      <c r="NX340" s="2" t="s">
        <v>132</v>
      </c>
      <c r="NY340" s="2" t="s">
        <v>142</v>
      </c>
      <c r="NZ340" s="2" t="s">
        <v>132</v>
      </c>
      <c r="OA340" s="4"/>
      <c r="OB340" s="8"/>
      <c r="OC340" s="4"/>
      <c r="OD340" s="8"/>
      <c r="OE340" s="7"/>
      <c r="OF340" s="7"/>
      <c r="OG340" s="2" t="s">
        <v>132</v>
      </c>
      <c r="OH340" s="2" t="s">
        <v>132</v>
      </c>
      <c r="OI340" s="2" t="s">
        <v>132</v>
      </c>
      <c r="OJ340" s="2" t="s">
        <v>132</v>
      </c>
      <c r="OK340" s="2" t="s">
        <v>132</v>
      </c>
      <c r="OL340" s="2" t="s">
        <v>132</v>
      </c>
      <c r="OM340" s="4"/>
      <c r="ON340" s="8"/>
      <c r="OO340" s="4"/>
      <c r="OP340" s="8"/>
      <c r="OQ340" s="7"/>
      <c r="OR340" s="7"/>
      <c r="OS340" s="2" t="s">
        <v>132</v>
      </c>
      <c r="OT340" s="2" t="s">
        <v>132</v>
      </c>
      <c r="OU340" s="2" t="s">
        <v>132</v>
      </c>
      <c r="OV340" s="2" t="s">
        <v>132</v>
      </c>
      <c r="OW340" s="2" t="s">
        <v>132</v>
      </c>
      <c r="OX340" s="2" t="s">
        <v>132</v>
      </c>
      <c r="OY340" s="4"/>
      <c r="OZ340" s="8"/>
      <c r="PA340" s="4"/>
      <c r="PB340" s="8"/>
      <c r="PC340" s="7"/>
      <c r="PD340" s="7"/>
      <c r="PE340" s="2" t="s">
        <v>181</v>
      </c>
      <c r="PF340" s="2" t="s">
        <v>166</v>
      </c>
      <c r="PG340" s="2" t="s">
        <v>132</v>
      </c>
      <c r="PH340" s="2" t="s">
        <v>132</v>
      </c>
      <c r="PI340" s="2" t="s">
        <v>142</v>
      </c>
      <c r="PJ340" s="2" t="s">
        <v>132</v>
      </c>
      <c r="PK340" s="4"/>
      <c r="PL340" s="8"/>
      <c r="PM340" s="4"/>
      <c r="PN340" s="8"/>
      <c r="PO340" s="7"/>
      <c r="PP340" s="7"/>
      <c r="PQ340" s="2" t="s">
        <v>178</v>
      </c>
      <c r="PR340" s="2" t="s">
        <v>166</v>
      </c>
      <c r="PS340" s="2" t="s">
        <v>132</v>
      </c>
      <c r="PT340" s="2" t="s">
        <v>132</v>
      </c>
      <c r="PU340" s="2" t="s">
        <v>142</v>
      </c>
      <c r="PV340" s="2" t="s">
        <v>132</v>
      </c>
      <c r="PW340" s="4"/>
      <c r="PX340" s="8"/>
      <c r="PY340" s="4"/>
      <c r="PZ340" s="8"/>
      <c r="QA340" s="7"/>
      <c r="QB340" s="7"/>
      <c r="QC340" s="2" t="s">
        <v>132</v>
      </c>
      <c r="QD340" s="2" t="s">
        <v>132</v>
      </c>
      <c r="QE340" s="2" t="s">
        <v>132</v>
      </c>
      <c r="QF340" s="2" t="s">
        <v>132</v>
      </c>
      <c r="QG340" s="2" t="s">
        <v>132</v>
      </c>
      <c r="QH340" s="2" t="s">
        <v>132</v>
      </c>
      <c r="QI340" s="4"/>
      <c r="QJ340" s="8"/>
      <c r="QK340" s="4"/>
      <c r="QL340" s="8"/>
      <c r="QM340" s="7"/>
      <c r="QN340" s="7"/>
      <c r="QO340" s="2" t="s">
        <v>132</v>
      </c>
      <c r="QP340" s="2" t="s">
        <v>132</v>
      </c>
      <c r="QQ340" s="2" t="s">
        <v>132</v>
      </c>
      <c r="QR340" s="2" t="s">
        <v>132</v>
      </c>
      <c r="QS340" s="2" t="s">
        <v>132</v>
      </c>
      <c r="QT340" s="2" t="s">
        <v>132</v>
      </c>
      <c r="QU340" s="4"/>
      <c r="QV340" s="8"/>
      <c r="QW340" s="4"/>
      <c r="QX340" s="8"/>
      <c r="QY340" s="7"/>
      <c r="QZ340" s="7"/>
      <c r="RA340" s="2" t="s">
        <v>140</v>
      </c>
      <c r="RB340" s="2" t="s">
        <v>166</v>
      </c>
      <c r="RC340" s="2" t="s">
        <v>1322</v>
      </c>
      <c r="RD340" s="2" t="s">
        <v>1125</v>
      </c>
      <c r="RE340" s="2" t="s">
        <v>142</v>
      </c>
      <c r="RF340" s="2" t="s">
        <v>132</v>
      </c>
      <c r="RG340" s="4"/>
      <c r="RH340" s="8"/>
      <c r="RI340" s="4"/>
      <c r="RJ340" s="8"/>
      <c r="RK340" s="7"/>
      <c r="RL340" s="7"/>
      <c r="RM340" s="2" t="s">
        <v>178</v>
      </c>
      <c r="RN340" s="2" t="s">
        <v>166</v>
      </c>
      <c r="RO340" s="2" t="s">
        <v>132</v>
      </c>
      <c r="RP340" s="2" t="s">
        <v>132</v>
      </c>
      <c r="RQ340" s="2" t="s">
        <v>142</v>
      </c>
      <c r="RR340" s="2" t="s">
        <v>132</v>
      </c>
    </row>
    <row r="341">
      <c r="A341" s="2" t="s">
        <v>3729</v>
      </c>
      <c r="B341" s="2" t="s">
        <v>121</v>
      </c>
      <c r="C341" s="2" t="s">
        <v>3675</v>
      </c>
      <c r="D341" s="2" t="s">
        <v>123</v>
      </c>
      <c r="E341" s="2" t="s">
        <v>1004</v>
      </c>
      <c r="F341" s="2" t="s">
        <v>3730</v>
      </c>
      <c r="G341" s="2" t="s">
        <v>3730</v>
      </c>
      <c r="H341" s="2" t="s">
        <v>3730</v>
      </c>
      <c r="I341" s="2" t="s">
        <v>3731</v>
      </c>
      <c r="J341" s="2" t="s">
        <v>127</v>
      </c>
      <c r="K341" s="2" t="s">
        <v>281</v>
      </c>
      <c r="L341" s="3">
        <v>19.21</v>
      </c>
      <c r="M341" s="3">
        <v>20.17</v>
      </c>
      <c r="N341" s="3">
        <v>36.99</v>
      </c>
      <c r="O341" s="2" t="s">
        <v>655</v>
      </c>
      <c r="P341" s="2" t="s">
        <v>422</v>
      </c>
      <c r="Q341" s="2" t="s">
        <v>131</v>
      </c>
      <c r="R341" s="2" t="s">
        <v>132</v>
      </c>
      <c r="S341" s="2" t="s">
        <v>3732</v>
      </c>
      <c r="T341" s="2" t="s">
        <v>132</v>
      </c>
      <c r="U341" s="2" t="s">
        <v>315</v>
      </c>
      <c r="V341" s="2" t="s">
        <v>890</v>
      </c>
      <c r="W341" s="2" t="s">
        <v>441</v>
      </c>
      <c r="X341" s="2" t="s">
        <v>132</v>
      </c>
      <c r="Y341" s="2" t="s">
        <v>926</v>
      </c>
      <c r="Z341" s="4">
        <v>68</v>
      </c>
      <c r="AA341" s="4">
        <f>=ROUNDDOWN(12.8301886792453,0)</f>
      </c>
      <c r="AB341" s="5">
        <v>5.3</v>
      </c>
      <c r="AC341" s="2" t="s">
        <v>132</v>
      </c>
      <c r="AD341" s="4"/>
      <c r="AE341" s="4"/>
      <c r="AF341" s="6">
        <v>63</v>
      </c>
      <c r="AG341" s="6"/>
      <c r="AH341" s="7">
        <v>1</v>
      </c>
      <c r="AI341" s="4"/>
      <c r="AJ341" s="4">
        <f>=ROUNDDOWN({0},0)</f>
      </c>
      <c r="AK341" s="5"/>
      <c r="AL341" s="2" t="s">
        <v>132</v>
      </c>
      <c r="AM341" s="4"/>
      <c r="AN341" s="4"/>
      <c r="AO341" s="7">
        <v>0.526</v>
      </c>
      <c r="AP341" s="4">
        <v>142</v>
      </c>
      <c r="AQ341" s="8">
        <v>2947.01</v>
      </c>
      <c r="AR341" s="4">
        <v>424</v>
      </c>
      <c r="AS341" s="8">
        <v>8683.92</v>
      </c>
      <c r="AT341" s="7">
        <v>-0.6651</v>
      </c>
      <c r="AU341" s="7">
        <v>-0.6606</v>
      </c>
      <c r="AV341" s="4">
        <v>142</v>
      </c>
      <c r="AW341" s="8">
        <v>2947.01</v>
      </c>
      <c r="AX341" s="4">
        <v>424</v>
      </c>
      <c r="AY341" s="8">
        <v>8683.92</v>
      </c>
      <c r="AZ341" s="7">
        <v>-0.6651</v>
      </c>
      <c r="BA341" s="7">
        <v>-0.6606</v>
      </c>
      <c r="BB341" s="7">
        <v>1</v>
      </c>
      <c r="BC341" s="4">
        <v>142</v>
      </c>
      <c r="BD341" s="8">
        <v>2947.01</v>
      </c>
      <c r="BE341" s="4">
        <v>424</v>
      </c>
      <c r="BF341" s="8">
        <v>8683.92</v>
      </c>
      <c r="BG341" s="7">
        <v>-0.6651</v>
      </c>
      <c r="BH341" s="7">
        <v>-0.6606</v>
      </c>
      <c r="BI341" s="7">
        <v>1</v>
      </c>
      <c r="BJ341" s="4">
        <v>142</v>
      </c>
      <c r="BK341" s="8">
        <v>2947.01</v>
      </c>
      <c r="BL341" s="2" t="s">
        <v>3733</v>
      </c>
      <c r="BM341" s="7">
        <v>1</v>
      </c>
      <c r="BN341" s="7">
        <v>1</v>
      </c>
      <c r="BO341" s="4"/>
      <c r="BP341" s="8"/>
      <c r="BQ341" s="4">
        <v>10</v>
      </c>
      <c r="BR341" s="8">
        <v>148.5</v>
      </c>
      <c r="BS341" s="7">
        <v>-1</v>
      </c>
      <c r="BT341" s="7">
        <v>-1</v>
      </c>
      <c r="BU341" s="2" t="s">
        <v>558</v>
      </c>
      <c r="BV341" s="2" t="s">
        <v>166</v>
      </c>
      <c r="BW341" s="2" t="s">
        <v>132</v>
      </c>
      <c r="BX341" s="2" t="s">
        <v>3345</v>
      </c>
      <c r="BY341" s="2" t="s">
        <v>142</v>
      </c>
      <c r="BZ341" s="2" t="s">
        <v>132</v>
      </c>
      <c r="CA341" s="4"/>
      <c r="CB341" s="8"/>
      <c r="CC341" s="4">
        <v>8</v>
      </c>
      <c r="CD341" s="8">
        <v>136.3</v>
      </c>
      <c r="CE341" s="7">
        <v>-1</v>
      </c>
      <c r="CF341" s="7">
        <v>-1</v>
      </c>
      <c r="CG341" s="2" t="s">
        <v>140</v>
      </c>
      <c r="CH341" s="2" t="s">
        <v>129</v>
      </c>
      <c r="CI341" s="2" t="s">
        <v>1964</v>
      </c>
      <c r="CJ341" s="2" t="s">
        <v>2059</v>
      </c>
      <c r="CK341" s="2" t="s">
        <v>142</v>
      </c>
      <c r="CL341" s="2" t="s">
        <v>132</v>
      </c>
      <c r="CM341" s="4">
        <v>8</v>
      </c>
      <c r="CN341" s="8">
        <v>175.8</v>
      </c>
      <c r="CO341" s="4">
        <v>24</v>
      </c>
      <c r="CP341" s="8">
        <v>581.7</v>
      </c>
      <c r="CQ341" s="7">
        <v>-0.6667</v>
      </c>
      <c r="CR341" s="7">
        <v>-0.6978</v>
      </c>
      <c r="CS341" s="2" t="s">
        <v>140</v>
      </c>
      <c r="CT341" s="2" t="s">
        <v>129</v>
      </c>
      <c r="CU341" s="2" t="s">
        <v>931</v>
      </c>
      <c r="CV341" s="2" t="s">
        <v>3596</v>
      </c>
      <c r="CW341" s="2" t="s">
        <v>142</v>
      </c>
      <c r="CX341" s="2" t="s">
        <v>132</v>
      </c>
      <c r="CY341" s="4">
        <v>44</v>
      </c>
      <c r="CZ341" s="8">
        <v>861.52</v>
      </c>
      <c r="DA341" s="4">
        <v>65</v>
      </c>
      <c r="DB341" s="8">
        <v>1376.05</v>
      </c>
      <c r="DC341" s="7">
        <v>-0.3231</v>
      </c>
      <c r="DD341" s="7">
        <v>-0.3739</v>
      </c>
      <c r="DE341" s="2" t="s">
        <v>140</v>
      </c>
      <c r="DF341" s="2" t="s">
        <v>129</v>
      </c>
      <c r="DG341" s="2" t="s">
        <v>1160</v>
      </c>
      <c r="DH341" s="2" t="s">
        <v>1226</v>
      </c>
      <c r="DI341" s="2" t="s">
        <v>142</v>
      </c>
      <c r="DJ341" s="2" t="s">
        <v>132</v>
      </c>
      <c r="DK341" s="4">
        <v>9</v>
      </c>
      <c r="DL341" s="8">
        <v>175.95</v>
      </c>
      <c r="DM341" s="4">
        <v>122</v>
      </c>
      <c r="DN341" s="8">
        <v>2385.1</v>
      </c>
      <c r="DO341" s="7">
        <v>-0.9262</v>
      </c>
      <c r="DP341" s="7">
        <v>-0.9262</v>
      </c>
      <c r="DQ341" s="2" t="s">
        <v>140</v>
      </c>
      <c r="DR341" s="2" t="s">
        <v>129</v>
      </c>
      <c r="DS341" s="2" t="s">
        <v>935</v>
      </c>
      <c r="DT341" s="2" t="s">
        <v>1966</v>
      </c>
      <c r="DU341" s="2" t="s">
        <v>142</v>
      </c>
      <c r="DV341" s="2" t="s">
        <v>132</v>
      </c>
      <c r="DW341" s="4">
        <v>1</v>
      </c>
      <c r="DX341" s="8">
        <v>20.7</v>
      </c>
      <c r="DY341" s="4"/>
      <c r="DZ341" s="8"/>
      <c r="EA341" s="7"/>
      <c r="EB341" s="7"/>
      <c r="EC341" s="2" t="s">
        <v>140</v>
      </c>
      <c r="ED341" s="2" t="s">
        <v>129</v>
      </c>
      <c r="EE341" s="2" t="s">
        <v>2340</v>
      </c>
      <c r="EF341" s="2" t="s">
        <v>1257</v>
      </c>
      <c r="EG341" s="2" t="s">
        <v>142</v>
      </c>
      <c r="EH341" s="2" t="s">
        <v>132</v>
      </c>
      <c r="EI341" s="4">
        <v>39</v>
      </c>
      <c r="EJ341" s="8">
        <v>875.16</v>
      </c>
      <c r="EK341" s="4">
        <v>51</v>
      </c>
      <c r="EL341" s="8">
        <v>1144.44</v>
      </c>
      <c r="EM341" s="7">
        <v>-0.2353</v>
      </c>
      <c r="EN341" s="7">
        <v>-0.2353</v>
      </c>
      <c r="EO341" s="2" t="s">
        <v>140</v>
      </c>
      <c r="EP341" s="2" t="s">
        <v>129</v>
      </c>
      <c r="EQ341" s="2" t="s">
        <v>938</v>
      </c>
      <c r="ER341" s="2" t="s">
        <v>1859</v>
      </c>
      <c r="ES341" s="2" t="s">
        <v>142</v>
      </c>
      <c r="ET341" s="2" t="s">
        <v>132</v>
      </c>
      <c r="EU341" s="4"/>
      <c r="EV341" s="8"/>
      <c r="EW341" s="4"/>
      <c r="EX341" s="8"/>
      <c r="EY341" s="7"/>
      <c r="EZ341" s="7"/>
      <c r="FA341" s="2" t="s">
        <v>140</v>
      </c>
      <c r="FB341" s="2" t="s">
        <v>166</v>
      </c>
      <c r="FC341" s="2" t="s">
        <v>1262</v>
      </c>
      <c r="FD341" s="2" t="s">
        <v>2193</v>
      </c>
      <c r="FE341" s="2" t="s">
        <v>142</v>
      </c>
      <c r="FF341" s="2" t="s">
        <v>132</v>
      </c>
      <c r="FG341" s="4">
        <v>18</v>
      </c>
      <c r="FH341" s="8">
        <v>363.06</v>
      </c>
      <c r="FI341" s="4">
        <v>7</v>
      </c>
      <c r="FJ341" s="8">
        <v>141.19</v>
      </c>
      <c r="FK341" s="7">
        <v>1.5714</v>
      </c>
      <c r="FL341" s="7">
        <v>1.5714</v>
      </c>
      <c r="FM341" s="2" t="s">
        <v>140</v>
      </c>
      <c r="FN341" s="2" t="s">
        <v>129</v>
      </c>
      <c r="FO341" s="2" t="s">
        <v>329</v>
      </c>
      <c r="FP341" s="2" t="s">
        <v>3734</v>
      </c>
      <c r="FQ341" s="2" t="s">
        <v>142</v>
      </c>
      <c r="FR341" s="2" t="s">
        <v>132</v>
      </c>
      <c r="FS341" s="4">
        <v>3</v>
      </c>
      <c r="FT341" s="8">
        <v>65.76</v>
      </c>
      <c r="FU341" s="4"/>
      <c r="FV341" s="8"/>
      <c r="FW341" s="7"/>
      <c r="FX341" s="7"/>
      <c r="FY341" s="2" t="s">
        <v>140</v>
      </c>
      <c r="FZ341" s="2" t="s">
        <v>129</v>
      </c>
      <c r="GA341" s="2" t="s">
        <v>157</v>
      </c>
      <c r="GB341" s="2" t="s">
        <v>706</v>
      </c>
      <c r="GC341" s="2" t="s">
        <v>142</v>
      </c>
      <c r="GD341" s="2" t="s">
        <v>132</v>
      </c>
      <c r="GE341" s="4">
        <v>2</v>
      </c>
      <c r="GF341" s="8">
        <v>42.36</v>
      </c>
      <c r="GG341" s="4">
        <v>10</v>
      </c>
      <c r="GH341" s="8">
        <v>211.8</v>
      </c>
      <c r="GI341" s="7">
        <v>-0.8</v>
      </c>
      <c r="GJ341" s="7">
        <v>-0.8</v>
      </c>
      <c r="GK341" s="2" t="s">
        <v>140</v>
      </c>
      <c r="GL341" s="2" t="s">
        <v>129</v>
      </c>
      <c r="GM341" s="2" t="s">
        <v>1860</v>
      </c>
      <c r="GN341" s="2" t="s">
        <v>1524</v>
      </c>
      <c r="GO341" s="2" t="s">
        <v>142</v>
      </c>
      <c r="GP341" s="2" t="s">
        <v>132</v>
      </c>
      <c r="GQ341" s="4">
        <v>2</v>
      </c>
      <c r="GR341" s="8">
        <v>30.25</v>
      </c>
      <c r="GS341" s="4">
        <v>5</v>
      </c>
      <c r="GT341" s="8">
        <v>100.85</v>
      </c>
      <c r="GU341" s="7">
        <v>-0.6</v>
      </c>
      <c r="GV341" s="7">
        <v>-0.7</v>
      </c>
      <c r="GW341" s="2" t="s">
        <v>140</v>
      </c>
      <c r="GX341" s="2" t="s">
        <v>129</v>
      </c>
      <c r="GY341" s="2" t="s">
        <v>334</v>
      </c>
      <c r="GZ341" s="2" t="s">
        <v>953</v>
      </c>
      <c r="HA341" s="2" t="s">
        <v>142</v>
      </c>
      <c r="HB341" s="2" t="s">
        <v>132</v>
      </c>
      <c r="HC341" s="4">
        <v>2</v>
      </c>
      <c r="HD341" s="8">
        <v>42.36</v>
      </c>
      <c r="HE341" s="4">
        <v>20</v>
      </c>
      <c r="HF341" s="8">
        <v>423.6</v>
      </c>
      <c r="HG341" s="7">
        <v>-0.9</v>
      </c>
      <c r="HH341" s="7">
        <v>-0.9</v>
      </c>
      <c r="HI341" s="2" t="s">
        <v>140</v>
      </c>
      <c r="HJ341" s="2" t="s">
        <v>129</v>
      </c>
      <c r="HK341" s="2" t="s">
        <v>944</v>
      </c>
      <c r="HL341" s="2" t="s">
        <v>2140</v>
      </c>
      <c r="HM341" s="2" t="s">
        <v>142</v>
      </c>
      <c r="HN341" s="2" t="s">
        <v>132</v>
      </c>
      <c r="HO341" s="4"/>
      <c r="HP341" s="8"/>
      <c r="HQ341" s="4"/>
      <c r="HR341" s="8"/>
      <c r="HS341" s="7"/>
      <c r="HT341" s="7"/>
      <c r="HU341" s="2" t="s">
        <v>165</v>
      </c>
      <c r="HV341" s="2" t="s">
        <v>129</v>
      </c>
      <c r="HW341" s="2" t="s">
        <v>132</v>
      </c>
      <c r="HX341" s="2" t="s">
        <v>132</v>
      </c>
      <c r="HY341" s="2" t="s">
        <v>142</v>
      </c>
      <c r="HZ341" s="2" t="s">
        <v>132</v>
      </c>
      <c r="IA341" s="4">
        <v>3</v>
      </c>
      <c r="IB341" s="8">
        <v>60.51</v>
      </c>
      <c r="IC341" s="4">
        <v>5</v>
      </c>
      <c r="ID341" s="8">
        <v>100.85</v>
      </c>
      <c r="IE341" s="7">
        <v>-0.4</v>
      </c>
      <c r="IF341" s="7">
        <v>-0.4</v>
      </c>
      <c r="IG341" s="2" t="s">
        <v>140</v>
      </c>
      <c r="IH341" s="2" t="s">
        <v>166</v>
      </c>
      <c r="II341" s="2" t="s">
        <v>1201</v>
      </c>
      <c r="IJ341" s="2" t="s">
        <v>948</v>
      </c>
      <c r="IK341" s="2" t="s">
        <v>142</v>
      </c>
      <c r="IL341" s="2" t="s">
        <v>132</v>
      </c>
      <c r="IM341" s="4"/>
      <c r="IN341" s="8"/>
      <c r="IO341" s="4"/>
      <c r="IP341" s="8"/>
      <c r="IQ341" s="7"/>
      <c r="IR341" s="7"/>
      <c r="IS341" s="2" t="s">
        <v>140</v>
      </c>
      <c r="IT341" s="2" t="s">
        <v>129</v>
      </c>
      <c r="IU341" s="2" t="s">
        <v>2504</v>
      </c>
      <c r="IV341" s="2" t="s">
        <v>3219</v>
      </c>
      <c r="IW341" s="2" t="s">
        <v>142</v>
      </c>
      <c r="IX341" s="2" t="s">
        <v>132</v>
      </c>
      <c r="IY341" s="4"/>
      <c r="IZ341" s="8"/>
      <c r="JA341" s="4"/>
      <c r="JB341" s="8"/>
      <c r="JC341" s="7"/>
      <c r="JD341" s="7"/>
      <c r="JE341" s="2" t="s">
        <v>178</v>
      </c>
      <c r="JF341" s="2" t="s">
        <v>129</v>
      </c>
      <c r="JG341" s="2" t="s">
        <v>132</v>
      </c>
      <c r="JH341" s="2" t="s">
        <v>132</v>
      </c>
      <c r="JI341" s="2" t="s">
        <v>142</v>
      </c>
      <c r="JJ341" s="2" t="s">
        <v>132</v>
      </c>
      <c r="JK341" s="4"/>
      <c r="JL341" s="8"/>
      <c r="JM341" s="4"/>
      <c r="JN341" s="8"/>
      <c r="JO341" s="7"/>
      <c r="JP341" s="7"/>
      <c r="JQ341" s="2" t="s">
        <v>140</v>
      </c>
      <c r="JR341" s="2" t="s">
        <v>129</v>
      </c>
      <c r="JS341" s="2" t="s">
        <v>341</v>
      </c>
      <c r="JT341" s="2" t="s">
        <v>132</v>
      </c>
      <c r="JU341" s="2" t="s">
        <v>142</v>
      </c>
      <c r="JV341" s="2" t="s">
        <v>132</v>
      </c>
      <c r="JW341" s="4"/>
      <c r="JX341" s="8"/>
      <c r="JY341" s="4"/>
      <c r="JZ341" s="8"/>
      <c r="KA341" s="7"/>
      <c r="KB341" s="7"/>
      <c r="KC341" s="2" t="s">
        <v>140</v>
      </c>
      <c r="KD341" s="2" t="s">
        <v>129</v>
      </c>
      <c r="KE341" s="2" t="s">
        <v>931</v>
      </c>
      <c r="KF341" s="2" t="s">
        <v>3735</v>
      </c>
      <c r="KG341" s="2" t="s">
        <v>142</v>
      </c>
      <c r="KH341" s="2" t="s">
        <v>132</v>
      </c>
      <c r="KI341" s="4">
        <v>1</v>
      </c>
      <c r="KJ341" s="8">
        <v>21.78</v>
      </c>
      <c r="KK341" s="4">
        <v>1</v>
      </c>
      <c r="KL341" s="8">
        <v>21.78</v>
      </c>
      <c r="KM341" s="7"/>
      <c r="KN341" s="7"/>
      <c r="KO341" s="2" t="s">
        <v>140</v>
      </c>
      <c r="KP341" s="2" t="s">
        <v>166</v>
      </c>
      <c r="KQ341" s="2" t="s">
        <v>575</v>
      </c>
      <c r="KR341" s="2" t="s">
        <v>489</v>
      </c>
      <c r="KS341" s="2" t="s">
        <v>142</v>
      </c>
      <c r="KT341" s="2" t="s">
        <v>132</v>
      </c>
      <c r="KU341" s="4"/>
      <c r="KV341" s="8"/>
      <c r="KW341" s="4">
        <v>50</v>
      </c>
      <c r="KX341" s="8">
        <v>939.5</v>
      </c>
      <c r="KY341" s="7">
        <v>-1</v>
      </c>
      <c r="KZ341" s="7">
        <v>-1</v>
      </c>
      <c r="LA341" s="2" t="s">
        <v>140</v>
      </c>
      <c r="LB341" s="2" t="s">
        <v>166</v>
      </c>
      <c r="LC341" s="2" t="s">
        <v>3399</v>
      </c>
      <c r="LD341" s="2" t="s">
        <v>3736</v>
      </c>
      <c r="LE341" s="2" t="s">
        <v>142</v>
      </c>
      <c r="LF341" s="2" t="s">
        <v>132</v>
      </c>
      <c r="LG341" s="4"/>
      <c r="LH341" s="8"/>
      <c r="LI341" s="4">
        <v>2</v>
      </c>
      <c r="LJ341" s="8">
        <v>40.34</v>
      </c>
      <c r="LK341" s="7">
        <v>-1</v>
      </c>
      <c r="LL341" s="7">
        <v>-1</v>
      </c>
      <c r="LM341" s="2" t="s">
        <v>140</v>
      </c>
      <c r="LN341" s="2" t="s">
        <v>129</v>
      </c>
      <c r="LO341" s="2" t="s">
        <v>2268</v>
      </c>
      <c r="LP341" s="2" t="s">
        <v>1465</v>
      </c>
      <c r="LQ341" s="2" t="s">
        <v>142</v>
      </c>
      <c r="LR341" s="2" t="s">
        <v>132</v>
      </c>
      <c r="LS341" s="4">
        <v>10</v>
      </c>
      <c r="LT341" s="8">
        <v>211.8</v>
      </c>
      <c r="LU341" s="4">
        <v>44</v>
      </c>
      <c r="LV341" s="8">
        <v>931.92</v>
      </c>
      <c r="LW341" s="7">
        <v>-0.7727</v>
      </c>
      <c r="LX341" s="7">
        <v>-0.7727</v>
      </c>
      <c r="LY341" s="2" t="s">
        <v>140</v>
      </c>
      <c r="LZ341" s="2" t="s">
        <v>166</v>
      </c>
      <c r="MA341" s="2" t="s">
        <v>995</v>
      </c>
      <c r="MB341" s="2" t="s">
        <v>996</v>
      </c>
      <c r="MC341" s="2" t="s">
        <v>142</v>
      </c>
      <c r="MD341" s="2" t="s">
        <v>132</v>
      </c>
      <c r="ME341" s="4"/>
      <c r="MF341" s="8"/>
      <c r="MG341" s="4"/>
      <c r="MH341" s="8"/>
      <c r="MI341" s="7"/>
      <c r="MJ341" s="7"/>
      <c r="MK341" s="2" t="s">
        <v>159</v>
      </c>
      <c r="ML341" s="2" t="s">
        <v>129</v>
      </c>
      <c r="MM341" s="2" t="s">
        <v>132</v>
      </c>
      <c r="MN341" s="2" t="s">
        <v>132</v>
      </c>
      <c r="MO341" s="2" t="s">
        <v>142</v>
      </c>
      <c r="MP341" s="2" t="s">
        <v>132</v>
      </c>
      <c r="MQ341" s="4"/>
      <c r="MR341" s="8"/>
      <c r="MS341" s="4"/>
      <c r="MT341" s="8"/>
      <c r="MU341" s="7"/>
      <c r="MV341" s="7"/>
      <c r="MW341" s="2" t="s">
        <v>140</v>
      </c>
      <c r="MX341" s="2" t="s">
        <v>129</v>
      </c>
      <c r="MY341" s="2" t="s">
        <v>955</v>
      </c>
      <c r="MZ341" s="2" t="s">
        <v>132</v>
      </c>
      <c r="NA341" s="2" t="s">
        <v>142</v>
      </c>
      <c r="NB341" s="2" t="s">
        <v>132</v>
      </c>
      <c r="NC341" s="4"/>
      <c r="ND341" s="8"/>
      <c r="NE341" s="4"/>
      <c r="NF341" s="8"/>
      <c r="NG341" s="7"/>
      <c r="NH341" s="7"/>
      <c r="NI341" s="2" t="s">
        <v>132</v>
      </c>
      <c r="NJ341" s="2" t="s">
        <v>132</v>
      </c>
      <c r="NK341" s="2" t="s">
        <v>132</v>
      </c>
      <c r="NL341" s="2" t="s">
        <v>132</v>
      </c>
      <c r="NM341" s="2" t="s">
        <v>132</v>
      </c>
      <c r="NN341" s="2" t="s">
        <v>132</v>
      </c>
      <c r="NO341" s="4"/>
      <c r="NP341" s="8"/>
      <c r="NQ341" s="4"/>
      <c r="NR341" s="8"/>
      <c r="NS341" s="7"/>
      <c r="NT341" s="7"/>
      <c r="NU341" s="2" t="s">
        <v>178</v>
      </c>
      <c r="NV341" s="2" t="s">
        <v>129</v>
      </c>
      <c r="NW341" s="2" t="s">
        <v>132</v>
      </c>
      <c r="NX341" s="2" t="s">
        <v>132</v>
      </c>
      <c r="NY341" s="2" t="s">
        <v>142</v>
      </c>
      <c r="NZ341" s="2" t="s">
        <v>132</v>
      </c>
      <c r="OA341" s="4"/>
      <c r="OB341" s="8"/>
      <c r="OC341" s="4"/>
      <c r="OD341" s="8"/>
      <c r="OE341" s="7"/>
      <c r="OF341" s="7"/>
      <c r="OG341" s="2" t="s">
        <v>178</v>
      </c>
      <c r="OH341" s="2" t="s">
        <v>129</v>
      </c>
      <c r="OI341" s="2" t="s">
        <v>132</v>
      </c>
      <c r="OJ341" s="2" t="s">
        <v>132</v>
      </c>
      <c r="OK341" s="2" t="s">
        <v>142</v>
      </c>
      <c r="OL341" s="2" t="s">
        <v>132</v>
      </c>
      <c r="OM341" s="4"/>
      <c r="ON341" s="8"/>
      <c r="OO341" s="4"/>
      <c r="OP341" s="8"/>
      <c r="OQ341" s="7"/>
      <c r="OR341" s="7"/>
      <c r="OS341" s="2" t="s">
        <v>132</v>
      </c>
      <c r="OT341" s="2" t="s">
        <v>132</v>
      </c>
      <c r="OU341" s="2" t="s">
        <v>132</v>
      </c>
      <c r="OV341" s="2" t="s">
        <v>132</v>
      </c>
      <c r="OW341" s="2" t="s">
        <v>132</v>
      </c>
      <c r="OX341" s="2" t="s">
        <v>132</v>
      </c>
      <c r="OY341" s="4"/>
      <c r="OZ341" s="8"/>
      <c r="PA341" s="4"/>
      <c r="PB341" s="8"/>
      <c r="PC341" s="7"/>
      <c r="PD341" s="7"/>
      <c r="PE341" s="2" t="s">
        <v>181</v>
      </c>
      <c r="PF341" s="2" t="s">
        <v>129</v>
      </c>
      <c r="PG341" s="2" t="s">
        <v>132</v>
      </c>
      <c r="PH341" s="2" t="s">
        <v>132</v>
      </c>
      <c r="PI341" s="2" t="s">
        <v>142</v>
      </c>
      <c r="PJ341" s="2" t="s">
        <v>132</v>
      </c>
      <c r="PK341" s="4"/>
      <c r="PL341" s="8"/>
      <c r="PM341" s="4"/>
      <c r="PN341" s="8"/>
      <c r="PO341" s="7"/>
      <c r="PP341" s="7"/>
      <c r="PQ341" s="2" t="s">
        <v>178</v>
      </c>
      <c r="PR341" s="2" t="s">
        <v>166</v>
      </c>
      <c r="PS341" s="2" t="s">
        <v>132</v>
      </c>
      <c r="PT341" s="2" t="s">
        <v>132</v>
      </c>
      <c r="PU341" s="2" t="s">
        <v>142</v>
      </c>
      <c r="PV341" s="2" t="s">
        <v>132</v>
      </c>
      <c r="PW341" s="4"/>
      <c r="PX341" s="8"/>
      <c r="PY341" s="4"/>
      <c r="PZ341" s="8"/>
      <c r="QA341" s="7"/>
      <c r="QB341" s="7"/>
      <c r="QC341" s="2" t="s">
        <v>132</v>
      </c>
      <c r="QD341" s="2" t="s">
        <v>132</v>
      </c>
      <c r="QE341" s="2" t="s">
        <v>132</v>
      </c>
      <c r="QF341" s="2" t="s">
        <v>132</v>
      </c>
      <c r="QG341" s="2" t="s">
        <v>132</v>
      </c>
      <c r="QH341" s="2" t="s">
        <v>132</v>
      </c>
      <c r="QI341" s="4"/>
      <c r="QJ341" s="8"/>
      <c r="QK341" s="4"/>
      <c r="QL341" s="8"/>
      <c r="QM341" s="7"/>
      <c r="QN341" s="7"/>
      <c r="QO341" s="2" t="s">
        <v>132</v>
      </c>
      <c r="QP341" s="2" t="s">
        <v>132</v>
      </c>
      <c r="QQ341" s="2" t="s">
        <v>132</v>
      </c>
      <c r="QR341" s="2" t="s">
        <v>132</v>
      </c>
      <c r="QS341" s="2" t="s">
        <v>132</v>
      </c>
      <c r="QT341" s="2" t="s">
        <v>132</v>
      </c>
      <c r="QU341" s="4"/>
      <c r="QV341" s="8"/>
      <c r="QW341" s="4"/>
      <c r="QX341" s="8"/>
      <c r="QY341" s="7"/>
      <c r="QZ341" s="7"/>
      <c r="RA341" s="2" t="s">
        <v>140</v>
      </c>
      <c r="RB341" s="2" t="s">
        <v>166</v>
      </c>
      <c r="RC341" s="2" t="s">
        <v>1322</v>
      </c>
      <c r="RD341" s="2" t="s">
        <v>1270</v>
      </c>
      <c r="RE341" s="2" t="s">
        <v>142</v>
      </c>
      <c r="RF341" s="2" t="s">
        <v>132</v>
      </c>
      <c r="RG341" s="4"/>
      <c r="RH341" s="8"/>
      <c r="RI341" s="4"/>
      <c r="RJ341" s="8"/>
      <c r="RK341" s="7"/>
      <c r="RL341" s="7"/>
      <c r="RM341" s="2" t="s">
        <v>178</v>
      </c>
      <c r="RN341" s="2" t="s">
        <v>129</v>
      </c>
      <c r="RO341" s="2" t="s">
        <v>132</v>
      </c>
      <c r="RP341" s="2" t="s">
        <v>132</v>
      </c>
      <c r="RQ341" s="2" t="s">
        <v>142</v>
      </c>
      <c r="RR341" s="2" t="s">
        <v>183</v>
      </c>
    </row>
    <row r="342">
      <c r="A342" s="2" t="s">
        <v>3737</v>
      </c>
      <c r="B342" s="2" t="s">
        <v>121</v>
      </c>
      <c r="C342" s="2" t="s">
        <v>3675</v>
      </c>
      <c r="D342" s="2" t="s">
        <v>123</v>
      </c>
      <c r="E342" s="2" t="s">
        <v>1004</v>
      </c>
      <c r="F342" s="2" t="s">
        <v>3738</v>
      </c>
      <c r="G342" s="2" t="s">
        <v>132</v>
      </c>
      <c r="H342" s="2" t="s">
        <v>132</v>
      </c>
      <c r="I342" s="2" t="s">
        <v>3739</v>
      </c>
      <c r="J342" s="2" t="s">
        <v>127</v>
      </c>
      <c r="K342" s="2" t="s">
        <v>281</v>
      </c>
      <c r="L342" s="3">
        <v>17.17</v>
      </c>
      <c r="M342" s="3">
        <v>18.03</v>
      </c>
      <c r="N342" s="3">
        <v>39.99</v>
      </c>
      <c r="O342" s="2" t="s">
        <v>421</v>
      </c>
      <c r="P342" s="2" t="s">
        <v>422</v>
      </c>
      <c r="Q342" s="2" t="s">
        <v>131</v>
      </c>
      <c r="R342" s="2" t="s">
        <v>132</v>
      </c>
      <c r="S342" s="2" t="s">
        <v>3740</v>
      </c>
      <c r="T342" s="2" t="s">
        <v>132</v>
      </c>
      <c r="U342" s="2" t="s">
        <v>468</v>
      </c>
      <c r="V342" s="2" t="s">
        <v>3660</v>
      </c>
      <c r="W342" s="2" t="s">
        <v>441</v>
      </c>
      <c r="X342" s="2" t="s">
        <v>132</v>
      </c>
      <c r="Y342" s="2" t="s">
        <v>1717</v>
      </c>
      <c r="Z342" s="4"/>
      <c r="AA342" s="4">
        <f>=ROUNDDOWN({0},0)</f>
      </c>
      <c r="AB342" s="5">
        <v>0.2</v>
      </c>
      <c r="AC342" s="2" t="s">
        <v>132</v>
      </c>
      <c r="AD342" s="4"/>
      <c r="AE342" s="4"/>
      <c r="AF342" s="6">
        <v>63</v>
      </c>
      <c r="AG342" s="6"/>
      <c r="AH342" s="7">
        <v>0.2904</v>
      </c>
      <c r="AI342" s="4"/>
      <c r="AJ342" s="4">
        <f>=ROUNDDOWN({0},0)</f>
      </c>
      <c r="AK342" s="5"/>
      <c r="AL342" s="2" t="s">
        <v>132</v>
      </c>
      <c r="AM342" s="4"/>
      <c r="AN342" s="4"/>
      <c r="AO342" s="7">
        <v>0</v>
      </c>
      <c r="AP342" s="4">
        <v>2</v>
      </c>
      <c r="AQ342" s="8">
        <v>31.9</v>
      </c>
      <c r="AR342" s="4">
        <v>229</v>
      </c>
      <c r="AS342" s="8">
        <v>4104.52</v>
      </c>
      <c r="AT342" s="7">
        <v>-0.9913</v>
      </c>
      <c r="AU342" s="7">
        <v>-0.9922</v>
      </c>
      <c r="AV342" s="4">
        <v>2</v>
      </c>
      <c r="AW342" s="8">
        <v>31.9</v>
      </c>
      <c r="AX342" s="4">
        <v>229</v>
      </c>
      <c r="AY342" s="8">
        <v>4104.52</v>
      </c>
      <c r="AZ342" s="7">
        <v>-0.9913</v>
      </c>
      <c r="BA342" s="7">
        <v>-0.9922</v>
      </c>
      <c r="BB342" s="7">
        <v>1</v>
      </c>
      <c r="BC342" s="4">
        <v>2</v>
      </c>
      <c r="BD342" s="8">
        <v>31.9</v>
      </c>
      <c r="BE342" s="4">
        <v>229</v>
      </c>
      <c r="BF342" s="8">
        <v>4104.52</v>
      </c>
      <c r="BG342" s="7">
        <v>-0.9913</v>
      </c>
      <c r="BH342" s="7">
        <v>-0.9922</v>
      </c>
      <c r="BI342" s="7">
        <v>1</v>
      </c>
      <c r="BJ342" s="4">
        <v>2</v>
      </c>
      <c r="BK342" s="8">
        <v>31.9</v>
      </c>
      <c r="BL342" s="2" t="s">
        <v>3741</v>
      </c>
      <c r="BM342" s="7">
        <v>1</v>
      </c>
      <c r="BN342" s="7">
        <v>1</v>
      </c>
      <c r="BO342" s="4"/>
      <c r="BP342" s="8"/>
      <c r="BQ342" s="4">
        <v>1</v>
      </c>
      <c r="BR342" s="8">
        <v>19.05</v>
      </c>
      <c r="BS342" s="7">
        <v>-1</v>
      </c>
      <c r="BT342" s="7">
        <v>-1</v>
      </c>
      <c r="BU342" s="2" t="s">
        <v>558</v>
      </c>
      <c r="BV342" s="2" t="s">
        <v>166</v>
      </c>
      <c r="BW342" s="2" t="s">
        <v>132</v>
      </c>
      <c r="BX342" s="2" t="s">
        <v>1530</v>
      </c>
      <c r="BY342" s="2" t="s">
        <v>142</v>
      </c>
      <c r="BZ342" s="2" t="s">
        <v>132</v>
      </c>
      <c r="CA342" s="4"/>
      <c r="CB342" s="8"/>
      <c r="CC342" s="4">
        <v>2</v>
      </c>
      <c r="CD342" s="8">
        <v>25.29</v>
      </c>
      <c r="CE342" s="7">
        <v>-1</v>
      </c>
      <c r="CF342" s="7">
        <v>-1</v>
      </c>
      <c r="CG342" s="2" t="s">
        <v>140</v>
      </c>
      <c r="CH342" s="2" t="s">
        <v>166</v>
      </c>
      <c r="CI342" s="2" t="s">
        <v>319</v>
      </c>
      <c r="CJ342" s="2" t="s">
        <v>1722</v>
      </c>
      <c r="CK342" s="2" t="s">
        <v>183</v>
      </c>
      <c r="CL342" s="2" t="s">
        <v>132</v>
      </c>
      <c r="CM342" s="4">
        <v>1</v>
      </c>
      <c r="CN342" s="8">
        <v>18.02</v>
      </c>
      <c r="CO342" s="4">
        <v>47</v>
      </c>
      <c r="CP342" s="8">
        <v>880.8</v>
      </c>
      <c r="CQ342" s="7">
        <v>-0.9787</v>
      </c>
      <c r="CR342" s="7">
        <v>-0.9795</v>
      </c>
      <c r="CS342" s="2" t="s">
        <v>140</v>
      </c>
      <c r="CT342" s="2" t="s">
        <v>166</v>
      </c>
      <c r="CU342" s="2" t="s">
        <v>319</v>
      </c>
      <c r="CV342" s="2" t="s">
        <v>3742</v>
      </c>
      <c r="CW342" s="2" t="s">
        <v>142</v>
      </c>
      <c r="CX342" s="2" t="s">
        <v>132</v>
      </c>
      <c r="CY342" s="4"/>
      <c r="CZ342" s="8"/>
      <c r="DA342" s="4"/>
      <c r="DB342" s="8"/>
      <c r="DC342" s="7"/>
      <c r="DD342" s="7"/>
      <c r="DE342" s="2" t="s">
        <v>140</v>
      </c>
      <c r="DF342" s="2" t="s">
        <v>166</v>
      </c>
      <c r="DG342" s="2" t="s">
        <v>1160</v>
      </c>
      <c r="DH342" s="2" t="s">
        <v>1291</v>
      </c>
      <c r="DI342" s="2" t="s">
        <v>142</v>
      </c>
      <c r="DJ342" s="2" t="s">
        <v>132</v>
      </c>
      <c r="DK342" s="4"/>
      <c r="DL342" s="8"/>
      <c r="DM342" s="4">
        <v>65</v>
      </c>
      <c r="DN342" s="8">
        <v>1177.15</v>
      </c>
      <c r="DO342" s="7">
        <v>-1</v>
      </c>
      <c r="DP342" s="7">
        <v>-1</v>
      </c>
      <c r="DQ342" s="2" t="s">
        <v>140</v>
      </c>
      <c r="DR342" s="2" t="s">
        <v>166</v>
      </c>
      <c r="DS342" s="2" t="s">
        <v>319</v>
      </c>
      <c r="DT342" s="2" t="s">
        <v>1651</v>
      </c>
      <c r="DU342" s="2" t="s">
        <v>142</v>
      </c>
      <c r="DV342" s="2" t="s">
        <v>132</v>
      </c>
      <c r="DW342" s="4">
        <v>1</v>
      </c>
      <c r="DX342" s="8">
        <v>13.88</v>
      </c>
      <c r="DY342" s="4">
        <v>4</v>
      </c>
      <c r="DZ342" s="8">
        <v>60.82</v>
      </c>
      <c r="EA342" s="7">
        <v>-0.75</v>
      </c>
      <c r="EB342" s="7">
        <v>-0.7718</v>
      </c>
      <c r="EC342" s="2" t="s">
        <v>140</v>
      </c>
      <c r="ED342" s="2" t="s">
        <v>166</v>
      </c>
      <c r="EE342" s="2" t="s">
        <v>3039</v>
      </c>
      <c r="EF342" s="2" t="s">
        <v>1424</v>
      </c>
      <c r="EG342" s="2" t="s">
        <v>142</v>
      </c>
      <c r="EH342" s="2" t="s">
        <v>132</v>
      </c>
      <c r="EI342" s="4"/>
      <c r="EJ342" s="8"/>
      <c r="EK342" s="4">
        <v>60</v>
      </c>
      <c r="EL342" s="8">
        <v>1096.8</v>
      </c>
      <c r="EM342" s="7">
        <v>-1</v>
      </c>
      <c r="EN342" s="7">
        <v>-1</v>
      </c>
      <c r="EO342" s="2" t="s">
        <v>140</v>
      </c>
      <c r="EP342" s="2" t="s">
        <v>166</v>
      </c>
      <c r="EQ342" s="2" t="s">
        <v>1289</v>
      </c>
      <c r="ER342" s="2" t="s">
        <v>1631</v>
      </c>
      <c r="ES342" s="2" t="s">
        <v>142</v>
      </c>
      <c r="ET342" s="2" t="s">
        <v>132</v>
      </c>
      <c r="EU342" s="4"/>
      <c r="EV342" s="8"/>
      <c r="EW342" s="4"/>
      <c r="EX342" s="8"/>
      <c r="EY342" s="7"/>
      <c r="EZ342" s="7"/>
      <c r="FA342" s="2" t="s">
        <v>140</v>
      </c>
      <c r="FB342" s="2" t="s">
        <v>166</v>
      </c>
      <c r="FC342" s="2" t="s">
        <v>1723</v>
      </c>
      <c r="FD342" s="2" t="s">
        <v>1626</v>
      </c>
      <c r="FE342" s="2" t="s">
        <v>142</v>
      </c>
      <c r="FF342" s="2" t="s">
        <v>132</v>
      </c>
      <c r="FG342" s="4"/>
      <c r="FH342" s="8"/>
      <c r="FI342" s="4">
        <v>2</v>
      </c>
      <c r="FJ342" s="8">
        <v>25.24</v>
      </c>
      <c r="FK342" s="7">
        <v>-1</v>
      </c>
      <c r="FL342" s="7">
        <v>-1</v>
      </c>
      <c r="FM342" s="2" t="s">
        <v>140</v>
      </c>
      <c r="FN342" s="2" t="s">
        <v>166</v>
      </c>
      <c r="FO342" s="2" t="s">
        <v>329</v>
      </c>
      <c r="FP342" s="2" t="s">
        <v>381</v>
      </c>
      <c r="FQ342" s="2" t="s">
        <v>142</v>
      </c>
      <c r="FR342" s="2" t="s">
        <v>132</v>
      </c>
      <c r="FS342" s="4"/>
      <c r="FT342" s="8"/>
      <c r="FU342" s="4"/>
      <c r="FV342" s="8"/>
      <c r="FW342" s="7"/>
      <c r="FX342" s="7"/>
      <c r="FY342" s="2" t="s">
        <v>178</v>
      </c>
      <c r="FZ342" s="2" t="s">
        <v>166</v>
      </c>
      <c r="GA342" s="2" t="s">
        <v>132</v>
      </c>
      <c r="GB342" s="2" t="s">
        <v>132</v>
      </c>
      <c r="GC342" s="2" t="s">
        <v>142</v>
      </c>
      <c r="GD342" s="2" t="s">
        <v>132</v>
      </c>
      <c r="GE342" s="4"/>
      <c r="GF342" s="8"/>
      <c r="GG342" s="4">
        <v>3</v>
      </c>
      <c r="GH342" s="8">
        <v>55.98</v>
      </c>
      <c r="GI342" s="7">
        <v>-1</v>
      </c>
      <c r="GJ342" s="7">
        <v>-1</v>
      </c>
      <c r="GK342" s="2" t="s">
        <v>140</v>
      </c>
      <c r="GL342" s="2" t="s">
        <v>166</v>
      </c>
      <c r="GM342" s="2" t="s">
        <v>1423</v>
      </c>
      <c r="GN342" s="2" t="s">
        <v>3743</v>
      </c>
      <c r="GO342" s="2" t="s">
        <v>183</v>
      </c>
      <c r="GP342" s="2" t="s">
        <v>132</v>
      </c>
      <c r="GQ342" s="4"/>
      <c r="GR342" s="8"/>
      <c r="GS342" s="4"/>
      <c r="GT342" s="8"/>
      <c r="GU342" s="7"/>
      <c r="GV342" s="7"/>
      <c r="GW342" s="2" t="s">
        <v>140</v>
      </c>
      <c r="GX342" s="2" t="s">
        <v>166</v>
      </c>
      <c r="GY342" s="2" t="s">
        <v>334</v>
      </c>
      <c r="GZ342" s="2" t="s">
        <v>132</v>
      </c>
      <c r="HA342" s="2" t="s">
        <v>142</v>
      </c>
      <c r="HB342" s="2" t="s">
        <v>132</v>
      </c>
      <c r="HC342" s="4"/>
      <c r="HD342" s="8"/>
      <c r="HE342" s="4">
        <v>12</v>
      </c>
      <c r="HF342" s="8">
        <v>223.92</v>
      </c>
      <c r="HG342" s="7">
        <v>-1</v>
      </c>
      <c r="HH342" s="7">
        <v>-1</v>
      </c>
      <c r="HI342" s="2" t="s">
        <v>140</v>
      </c>
      <c r="HJ342" s="2" t="s">
        <v>166</v>
      </c>
      <c r="HK342" s="2" t="s">
        <v>1481</v>
      </c>
      <c r="HL342" s="2" t="s">
        <v>2065</v>
      </c>
      <c r="HM342" s="2" t="s">
        <v>142</v>
      </c>
      <c r="HN342" s="2" t="s">
        <v>132</v>
      </c>
      <c r="HO342" s="4"/>
      <c r="HP342" s="8"/>
      <c r="HQ342" s="4"/>
      <c r="HR342" s="8"/>
      <c r="HS342" s="7"/>
      <c r="HT342" s="7"/>
      <c r="HU342" s="2" t="s">
        <v>165</v>
      </c>
      <c r="HV342" s="2" t="s">
        <v>166</v>
      </c>
      <c r="HW342" s="2" t="s">
        <v>132</v>
      </c>
      <c r="HX342" s="2" t="s">
        <v>132</v>
      </c>
      <c r="HY342" s="2" t="s">
        <v>142</v>
      </c>
      <c r="HZ342" s="2" t="s">
        <v>132</v>
      </c>
      <c r="IA342" s="4"/>
      <c r="IB342" s="8"/>
      <c r="IC342" s="4">
        <v>6</v>
      </c>
      <c r="ID342" s="8">
        <v>108.18</v>
      </c>
      <c r="IE342" s="7">
        <v>-1</v>
      </c>
      <c r="IF342" s="7">
        <v>-1</v>
      </c>
      <c r="IG342" s="2" t="s">
        <v>140</v>
      </c>
      <c r="IH342" s="2" t="s">
        <v>166</v>
      </c>
      <c r="II342" s="2" t="s">
        <v>947</v>
      </c>
      <c r="IJ342" s="2" t="s">
        <v>948</v>
      </c>
      <c r="IK342" s="2" t="s">
        <v>142</v>
      </c>
      <c r="IL342" s="2" t="s">
        <v>132</v>
      </c>
      <c r="IM342" s="4"/>
      <c r="IN342" s="8"/>
      <c r="IO342" s="4"/>
      <c r="IP342" s="8"/>
      <c r="IQ342" s="7"/>
      <c r="IR342" s="7"/>
      <c r="IS342" s="2" t="s">
        <v>140</v>
      </c>
      <c r="IT342" s="2" t="s">
        <v>166</v>
      </c>
      <c r="IU342" s="2" t="s">
        <v>614</v>
      </c>
      <c r="IV342" s="2" t="s">
        <v>352</v>
      </c>
      <c r="IW342" s="2" t="s">
        <v>142</v>
      </c>
      <c r="IX342" s="2" t="s">
        <v>132</v>
      </c>
      <c r="IY342" s="4"/>
      <c r="IZ342" s="8"/>
      <c r="JA342" s="4"/>
      <c r="JB342" s="8"/>
      <c r="JC342" s="7"/>
      <c r="JD342" s="7"/>
      <c r="JE342" s="2" t="s">
        <v>178</v>
      </c>
      <c r="JF342" s="2" t="s">
        <v>166</v>
      </c>
      <c r="JG342" s="2" t="s">
        <v>132</v>
      </c>
      <c r="JH342" s="2" t="s">
        <v>132</v>
      </c>
      <c r="JI342" s="2" t="s">
        <v>142</v>
      </c>
      <c r="JJ342" s="2" t="s">
        <v>132</v>
      </c>
      <c r="JK342" s="4"/>
      <c r="JL342" s="8"/>
      <c r="JM342" s="4"/>
      <c r="JN342" s="8"/>
      <c r="JO342" s="7"/>
      <c r="JP342" s="7"/>
      <c r="JQ342" s="2" t="s">
        <v>140</v>
      </c>
      <c r="JR342" s="2" t="s">
        <v>166</v>
      </c>
      <c r="JS342" s="2" t="s">
        <v>341</v>
      </c>
      <c r="JT342" s="2" t="s">
        <v>132</v>
      </c>
      <c r="JU342" s="2" t="s">
        <v>142</v>
      </c>
      <c r="JV342" s="2" t="s">
        <v>132</v>
      </c>
      <c r="JW342" s="4"/>
      <c r="JX342" s="8"/>
      <c r="JY342" s="4">
        <v>1</v>
      </c>
      <c r="JZ342" s="8">
        <v>19.99</v>
      </c>
      <c r="KA342" s="7">
        <v>-1</v>
      </c>
      <c r="KB342" s="7">
        <v>-1</v>
      </c>
      <c r="KC342" s="2" t="s">
        <v>140</v>
      </c>
      <c r="KD342" s="2" t="s">
        <v>166</v>
      </c>
      <c r="KE342" s="2" t="s">
        <v>319</v>
      </c>
      <c r="KF342" s="2" t="s">
        <v>3742</v>
      </c>
      <c r="KG342" s="2" t="s">
        <v>142</v>
      </c>
      <c r="KH342" s="2" t="s">
        <v>132</v>
      </c>
      <c r="KI342" s="4"/>
      <c r="KJ342" s="8"/>
      <c r="KK342" s="4"/>
      <c r="KL342" s="8"/>
      <c r="KM342" s="7"/>
      <c r="KN342" s="7"/>
      <c r="KO342" s="2" t="s">
        <v>178</v>
      </c>
      <c r="KP342" s="2" t="s">
        <v>166</v>
      </c>
      <c r="KQ342" s="2" t="s">
        <v>132</v>
      </c>
      <c r="KR342" s="2" t="s">
        <v>132</v>
      </c>
      <c r="KS342" s="2" t="s">
        <v>142</v>
      </c>
      <c r="KT342" s="2" t="s">
        <v>132</v>
      </c>
      <c r="KU342" s="4"/>
      <c r="KV342" s="8"/>
      <c r="KW342" s="4">
        <v>17</v>
      </c>
      <c r="KX342" s="8">
        <v>249.03</v>
      </c>
      <c r="KY342" s="7">
        <v>-1</v>
      </c>
      <c r="KZ342" s="7">
        <v>-1</v>
      </c>
      <c r="LA342" s="2" t="s">
        <v>140</v>
      </c>
      <c r="LB342" s="2" t="s">
        <v>166</v>
      </c>
      <c r="LC342" s="2" t="s">
        <v>2778</v>
      </c>
      <c r="LD342" s="2" t="s">
        <v>2917</v>
      </c>
      <c r="LE342" s="2" t="s">
        <v>183</v>
      </c>
      <c r="LF342" s="2" t="s">
        <v>132</v>
      </c>
      <c r="LG342" s="4"/>
      <c r="LH342" s="8"/>
      <c r="LI342" s="4">
        <v>9</v>
      </c>
      <c r="LJ342" s="8">
        <v>162.27</v>
      </c>
      <c r="LK342" s="7">
        <v>-1</v>
      </c>
      <c r="LL342" s="7">
        <v>-1</v>
      </c>
      <c r="LM342" s="2" t="s">
        <v>140</v>
      </c>
      <c r="LN342" s="2" t="s">
        <v>166</v>
      </c>
      <c r="LO342" s="2" t="s">
        <v>957</v>
      </c>
      <c r="LP342" s="2" t="s">
        <v>1238</v>
      </c>
      <c r="LQ342" s="2" t="s">
        <v>142</v>
      </c>
      <c r="LR342" s="2" t="s">
        <v>132</v>
      </c>
      <c r="LS342" s="4"/>
      <c r="LT342" s="8"/>
      <c r="LU342" s="4"/>
      <c r="LV342" s="8"/>
      <c r="LW342" s="7"/>
      <c r="LX342" s="7"/>
      <c r="LY342" s="2" t="s">
        <v>132</v>
      </c>
      <c r="LZ342" s="2" t="s">
        <v>132</v>
      </c>
      <c r="MA342" s="2" t="s">
        <v>132</v>
      </c>
      <c r="MB342" s="2" t="s">
        <v>132</v>
      </c>
      <c r="MC342" s="2" t="s">
        <v>132</v>
      </c>
      <c r="MD342" s="2" t="s">
        <v>132</v>
      </c>
      <c r="ME342" s="4"/>
      <c r="MF342" s="8"/>
      <c r="MG342" s="4"/>
      <c r="MH342" s="8"/>
      <c r="MI342" s="7"/>
      <c r="MJ342" s="7"/>
      <c r="MK342" s="2" t="s">
        <v>159</v>
      </c>
      <c r="ML342" s="2" t="s">
        <v>166</v>
      </c>
      <c r="MM342" s="2" t="s">
        <v>132</v>
      </c>
      <c r="MN342" s="2" t="s">
        <v>132</v>
      </c>
      <c r="MO342" s="2" t="s">
        <v>142</v>
      </c>
      <c r="MP342" s="2" t="s">
        <v>132</v>
      </c>
      <c r="MQ342" s="4"/>
      <c r="MR342" s="8"/>
      <c r="MS342" s="4"/>
      <c r="MT342" s="8"/>
      <c r="MU342" s="7"/>
      <c r="MV342" s="7"/>
      <c r="MW342" s="2" t="s">
        <v>132</v>
      </c>
      <c r="MX342" s="2" t="s">
        <v>132</v>
      </c>
      <c r="MY342" s="2" t="s">
        <v>132</v>
      </c>
      <c r="MZ342" s="2" t="s">
        <v>132</v>
      </c>
      <c r="NA342" s="2" t="s">
        <v>132</v>
      </c>
      <c r="NB342" s="2" t="s">
        <v>132</v>
      </c>
      <c r="NC342" s="4"/>
      <c r="ND342" s="8"/>
      <c r="NE342" s="4"/>
      <c r="NF342" s="8"/>
      <c r="NG342" s="7"/>
      <c r="NH342" s="7"/>
      <c r="NI342" s="2" t="s">
        <v>132</v>
      </c>
      <c r="NJ342" s="2" t="s">
        <v>132</v>
      </c>
      <c r="NK342" s="2" t="s">
        <v>132</v>
      </c>
      <c r="NL342" s="2" t="s">
        <v>132</v>
      </c>
      <c r="NM342" s="2" t="s">
        <v>132</v>
      </c>
      <c r="NN342" s="2" t="s">
        <v>132</v>
      </c>
      <c r="NO342" s="4"/>
      <c r="NP342" s="8"/>
      <c r="NQ342" s="4"/>
      <c r="NR342" s="8"/>
      <c r="NS342" s="7"/>
      <c r="NT342" s="7"/>
      <c r="NU342" s="2" t="s">
        <v>178</v>
      </c>
      <c r="NV342" s="2" t="s">
        <v>166</v>
      </c>
      <c r="NW342" s="2" t="s">
        <v>132</v>
      </c>
      <c r="NX342" s="2" t="s">
        <v>132</v>
      </c>
      <c r="NY342" s="2" t="s">
        <v>142</v>
      </c>
      <c r="NZ342" s="2" t="s">
        <v>132</v>
      </c>
      <c r="OA342" s="4"/>
      <c r="OB342" s="8"/>
      <c r="OC342" s="4"/>
      <c r="OD342" s="8"/>
      <c r="OE342" s="7"/>
      <c r="OF342" s="7"/>
      <c r="OG342" s="2" t="s">
        <v>132</v>
      </c>
      <c r="OH342" s="2" t="s">
        <v>132</v>
      </c>
      <c r="OI342" s="2" t="s">
        <v>132</v>
      </c>
      <c r="OJ342" s="2" t="s">
        <v>132</v>
      </c>
      <c r="OK342" s="2" t="s">
        <v>132</v>
      </c>
      <c r="OL342" s="2" t="s">
        <v>132</v>
      </c>
      <c r="OM342" s="4"/>
      <c r="ON342" s="8"/>
      <c r="OO342" s="4"/>
      <c r="OP342" s="8"/>
      <c r="OQ342" s="7"/>
      <c r="OR342" s="7"/>
      <c r="OS342" s="2" t="s">
        <v>132</v>
      </c>
      <c r="OT342" s="2" t="s">
        <v>132</v>
      </c>
      <c r="OU342" s="2" t="s">
        <v>132</v>
      </c>
      <c r="OV342" s="2" t="s">
        <v>132</v>
      </c>
      <c r="OW342" s="2" t="s">
        <v>132</v>
      </c>
      <c r="OX342" s="2" t="s">
        <v>132</v>
      </c>
      <c r="OY342" s="4"/>
      <c r="OZ342" s="8"/>
      <c r="PA342" s="4"/>
      <c r="PB342" s="8"/>
      <c r="PC342" s="7"/>
      <c r="PD342" s="7"/>
      <c r="PE342" s="2" t="s">
        <v>181</v>
      </c>
      <c r="PF342" s="2" t="s">
        <v>166</v>
      </c>
      <c r="PG342" s="2" t="s">
        <v>132</v>
      </c>
      <c r="PH342" s="2" t="s">
        <v>132</v>
      </c>
      <c r="PI342" s="2" t="s">
        <v>142</v>
      </c>
      <c r="PJ342" s="2" t="s">
        <v>132</v>
      </c>
      <c r="PK342" s="4"/>
      <c r="PL342" s="8"/>
      <c r="PM342" s="4"/>
      <c r="PN342" s="8"/>
      <c r="PO342" s="7"/>
      <c r="PP342" s="7"/>
      <c r="PQ342" s="2" t="s">
        <v>178</v>
      </c>
      <c r="PR342" s="2" t="s">
        <v>166</v>
      </c>
      <c r="PS342" s="2" t="s">
        <v>132</v>
      </c>
      <c r="PT342" s="2" t="s">
        <v>132</v>
      </c>
      <c r="PU342" s="2" t="s">
        <v>142</v>
      </c>
      <c r="PV342" s="2" t="s">
        <v>132</v>
      </c>
      <c r="PW342" s="4"/>
      <c r="PX342" s="8"/>
      <c r="PY342" s="4"/>
      <c r="PZ342" s="8"/>
      <c r="QA342" s="7"/>
      <c r="QB342" s="7"/>
      <c r="QC342" s="2" t="s">
        <v>132</v>
      </c>
      <c r="QD342" s="2" t="s">
        <v>132</v>
      </c>
      <c r="QE342" s="2" t="s">
        <v>132</v>
      </c>
      <c r="QF342" s="2" t="s">
        <v>132</v>
      </c>
      <c r="QG342" s="2" t="s">
        <v>132</v>
      </c>
      <c r="QH342" s="2" t="s">
        <v>132</v>
      </c>
      <c r="QI342" s="4"/>
      <c r="QJ342" s="8"/>
      <c r="QK342" s="4"/>
      <c r="QL342" s="8"/>
      <c r="QM342" s="7"/>
      <c r="QN342" s="7"/>
      <c r="QO342" s="2" t="s">
        <v>132</v>
      </c>
      <c r="QP342" s="2" t="s">
        <v>132</v>
      </c>
      <c r="QQ342" s="2" t="s">
        <v>132</v>
      </c>
      <c r="QR342" s="2" t="s">
        <v>132</v>
      </c>
      <c r="QS342" s="2" t="s">
        <v>132</v>
      </c>
      <c r="QT342" s="2" t="s">
        <v>132</v>
      </c>
      <c r="QU342" s="4"/>
      <c r="QV342" s="8"/>
      <c r="QW342" s="4"/>
      <c r="QX342" s="8"/>
      <c r="QY342" s="7"/>
      <c r="QZ342" s="7"/>
      <c r="RA342" s="2" t="s">
        <v>140</v>
      </c>
      <c r="RB342" s="2" t="s">
        <v>166</v>
      </c>
      <c r="RC342" s="2" t="s">
        <v>1322</v>
      </c>
      <c r="RD342" s="2" t="s">
        <v>1123</v>
      </c>
      <c r="RE342" s="2" t="s">
        <v>142</v>
      </c>
      <c r="RF342" s="2" t="s">
        <v>132</v>
      </c>
      <c r="RG342" s="4"/>
      <c r="RH342" s="8"/>
      <c r="RI342" s="4"/>
      <c r="RJ342" s="8"/>
      <c r="RK342" s="7"/>
      <c r="RL342" s="7"/>
      <c r="RM342" s="2" t="s">
        <v>178</v>
      </c>
      <c r="RN342" s="2" t="s">
        <v>166</v>
      </c>
      <c r="RO342" s="2" t="s">
        <v>132</v>
      </c>
      <c r="RP342" s="2" t="s">
        <v>132</v>
      </c>
      <c r="RQ342" s="2" t="s">
        <v>142</v>
      </c>
      <c r="RR342" s="2" t="s">
        <v>132</v>
      </c>
    </row>
    <row r="343">
      <c r="A343" s="2" t="s">
        <v>3744</v>
      </c>
      <c r="B343" s="2" t="s">
        <v>121</v>
      </c>
      <c r="C343" s="2" t="s">
        <v>3675</v>
      </c>
      <c r="D343" s="2" t="s">
        <v>123</v>
      </c>
      <c r="E343" s="2" t="s">
        <v>1004</v>
      </c>
      <c r="F343" s="2" t="s">
        <v>3745</v>
      </c>
      <c r="G343" s="2" t="s">
        <v>132</v>
      </c>
      <c r="H343" s="2" t="s">
        <v>132</v>
      </c>
      <c r="I343" s="2" t="s">
        <v>3739</v>
      </c>
      <c r="J343" s="2" t="s">
        <v>127</v>
      </c>
      <c r="K343" s="2" t="s">
        <v>281</v>
      </c>
      <c r="L343" s="3">
        <v>17.17</v>
      </c>
      <c r="M343" s="3">
        <v>18.03</v>
      </c>
      <c r="N343" s="3">
        <v>39.99</v>
      </c>
      <c r="O343" s="2" t="s">
        <v>421</v>
      </c>
      <c r="P343" s="2" t="s">
        <v>422</v>
      </c>
      <c r="Q343" s="2" t="s">
        <v>131</v>
      </c>
      <c r="R343" s="2" t="s">
        <v>132</v>
      </c>
      <c r="S343" s="2" t="s">
        <v>3746</v>
      </c>
      <c r="T343" s="2" t="s">
        <v>132</v>
      </c>
      <c r="U343" s="2" t="s">
        <v>468</v>
      </c>
      <c r="V343" s="2" t="s">
        <v>3660</v>
      </c>
      <c r="W343" s="2" t="s">
        <v>441</v>
      </c>
      <c r="X343" s="2" t="s">
        <v>132</v>
      </c>
      <c r="Y343" s="2" t="s">
        <v>1717</v>
      </c>
      <c r="Z343" s="4"/>
      <c r="AA343" s="4">
        <f>=ROUNDDOWN({0},0)</f>
      </c>
      <c r="AB343" s="5">
        <v>0.9</v>
      </c>
      <c r="AC343" s="2" t="s">
        <v>132</v>
      </c>
      <c r="AD343" s="4"/>
      <c r="AE343" s="4"/>
      <c r="AF343" s="6">
        <v>63</v>
      </c>
      <c r="AG343" s="6"/>
      <c r="AH343" s="7">
        <v>0.063</v>
      </c>
      <c r="AI343" s="4"/>
      <c r="AJ343" s="4">
        <f>=ROUNDDOWN({0},0)</f>
      </c>
      <c r="AK343" s="5"/>
      <c r="AL343" s="2" t="s">
        <v>132</v>
      </c>
      <c r="AM343" s="4"/>
      <c r="AN343" s="4"/>
      <c r="AO343" s="7"/>
      <c r="AP343" s="4">
        <v>1</v>
      </c>
      <c r="AQ343" s="8">
        <v>18.02</v>
      </c>
      <c r="AR343" s="4">
        <v>259</v>
      </c>
      <c r="AS343" s="8">
        <v>4774.54</v>
      </c>
      <c r="AT343" s="7">
        <v>-0.9961</v>
      </c>
      <c r="AU343" s="7">
        <v>-0.9962</v>
      </c>
      <c r="AV343" s="4">
        <v>1</v>
      </c>
      <c r="AW343" s="8">
        <v>18.02</v>
      </c>
      <c r="AX343" s="4">
        <v>259</v>
      </c>
      <c r="AY343" s="8">
        <v>4774.54</v>
      </c>
      <c r="AZ343" s="7">
        <v>-0.9961</v>
      </c>
      <c r="BA343" s="7">
        <v>-0.9962</v>
      </c>
      <c r="BB343" s="7">
        <v>1</v>
      </c>
      <c r="BC343" s="4">
        <v>1</v>
      </c>
      <c r="BD343" s="8">
        <v>18.02</v>
      </c>
      <c r="BE343" s="4">
        <v>259</v>
      </c>
      <c r="BF343" s="8">
        <v>4774.54</v>
      </c>
      <c r="BG343" s="7">
        <v>-0.9961</v>
      </c>
      <c r="BH343" s="7">
        <v>-0.9962</v>
      </c>
      <c r="BI343" s="7">
        <v>1</v>
      </c>
      <c r="BJ343" s="4">
        <v>1</v>
      </c>
      <c r="BK343" s="8">
        <v>18.02</v>
      </c>
      <c r="BL343" s="2" t="s">
        <v>3747</v>
      </c>
      <c r="BM343" s="7">
        <v>1</v>
      </c>
      <c r="BN343" s="7">
        <v>1</v>
      </c>
      <c r="BO343" s="4"/>
      <c r="BP343" s="8"/>
      <c r="BQ343" s="4">
        <v>37</v>
      </c>
      <c r="BR343" s="8">
        <v>704.85</v>
      </c>
      <c r="BS343" s="7">
        <v>-1</v>
      </c>
      <c r="BT343" s="7">
        <v>-1</v>
      </c>
      <c r="BU343" s="2" t="s">
        <v>140</v>
      </c>
      <c r="BV343" s="2" t="s">
        <v>166</v>
      </c>
      <c r="BW343" s="2" t="s">
        <v>132</v>
      </c>
      <c r="BX343" s="2" t="s">
        <v>948</v>
      </c>
      <c r="BY343" s="2" t="s">
        <v>142</v>
      </c>
      <c r="BZ343" s="2" t="s">
        <v>132</v>
      </c>
      <c r="CA343" s="4"/>
      <c r="CB343" s="8"/>
      <c r="CC343" s="4">
        <v>5</v>
      </c>
      <c r="CD343" s="8">
        <v>76.76</v>
      </c>
      <c r="CE343" s="7">
        <v>-1</v>
      </c>
      <c r="CF343" s="7">
        <v>-1</v>
      </c>
      <c r="CG343" s="2" t="s">
        <v>140</v>
      </c>
      <c r="CH343" s="2" t="s">
        <v>166</v>
      </c>
      <c r="CI343" s="2" t="s">
        <v>319</v>
      </c>
      <c r="CJ343" s="2" t="s">
        <v>3748</v>
      </c>
      <c r="CK343" s="2" t="s">
        <v>183</v>
      </c>
      <c r="CL343" s="2" t="s">
        <v>132</v>
      </c>
      <c r="CM343" s="4">
        <v>1</v>
      </c>
      <c r="CN343" s="8">
        <v>18.02</v>
      </c>
      <c r="CO343" s="4">
        <v>28</v>
      </c>
      <c r="CP343" s="8">
        <v>577.04</v>
      </c>
      <c r="CQ343" s="7">
        <v>-0.9643</v>
      </c>
      <c r="CR343" s="7">
        <v>-0.9688</v>
      </c>
      <c r="CS343" s="2" t="s">
        <v>140</v>
      </c>
      <c r="CT343" s="2" t="s">
        <v>166</v>
      </c>
      <c r="CU343" s="2" t="s">
        <v>319</v>
      </c>
      <c r="CV343" s="2" t="s">
        <v>1983</v>
      </c>
      <c r="CW343" s="2" t="s">
        <v>142</v>
      </c>
      <c r="CX343" s="2" t="s">
        <v>132</v>
      </c>
      <c r="CY343" s="4"/>
      <c r="CZ343" s="8"/>
      <c r="DA343" s="4"/>
      <c r="DB343" s="8"/>
      <c r="DC343" s="7"/>
      <c r="DD343" s="7"/>
      <c r="DE343" s="2" t="s">
        <v>140</v>
      </c>
      <c r="DF343" s="2" t="s">
        <v>166</v>
      </c>
      <c r="DG343" s="2" t="s">
        <v>1160</v>
      </c>
      <c r="DH343" s="2" t="s">
        <v>1235</v>
      </c>
      <c r="DI343" s="2" t="s">
        <v>142</v>
      </c>
      <c r="DJ343" s="2" t="s">
        <v>132</v>
      </c>
      <c r="DK343" s="4"/>
      <c r="DL343" s="8"/>
      <c r="DM343" s="4">
        <v>41</v>
      </c>
      <c r="DN343" s="8">
        <v>742.51</v>
      </c>
      <c r="DO343" s="7">
        <v>-1</v>
      </c>
      <c r="DP343" s="7">
        <v>-1</v>
      </c>
      <c r="DQ343" s="2" t="s">
        <v>140</v>
      </c>
      <c r="DR343" s="2" t="s">
        <v>166</v>
      </c>
      <c r="DS343" s="2" t="s">
        <v>319</v>
      </c>
      <c r="DT343" s="2" t="s">
        <v>2035</v>
      </c>
      <c r="DU343" s="2" t="s">
        <v>142</v>
      </c>
      <c r="DV343" s="2" t="s">
        <v>132</v>
      </c>
      <c r="DW343" s="4"/>
      <c r="DX343" s="8"/>
      <c r="DY343" s="4">
        <v>3</v>
      </c>
      <c r="DZ343" s="8">
        <v>46.94</v>
      </c>
      <c r="EA343" s="7">
        <v>-1</v>
      </c>
      <c r="EB343" s="7">
        <v>-1</v>
      </c>
      <c r="EC343" s="2" t="s">
        <v>140</v>
      </c>
      <c r="ED343" s="2" t="s">
        <v>166</v>
      </c>
      <c r="EE343" s="2" t="s">
        <v>3039</v>
      </c>
      <c r="EF343" s="2" t="s">
        <v>3742</v>
      </c>
      <c r="EG343" s="2" t="s">
        <v>142</v>
      </c>
      <c r="EH343" s="2" t="s">
        <v>132</v>
      </c>
      <c r="EI343" s="4"/>
      <c r="EJ343" s="8"/>
      <c r="EK343" s="4">
        <v>64</v>
      </c>
      <c r="EL343" s="8">
        <v>1169.92</v>
      </c>
      <c r="EM343" s="7">
        <v>-1</v>
      </c>
      <c r="EN343" s="7">
        <v>-1</v>
      </c>
      <c r="EO343" s="2" t="s">
        <v>140</v>
      </c>
      <c r="EP343" s="2" t="s">
        <v>166</v>
      </c>
      <c r="EQ343" s="2" t="s">
        <v>1289</v>
      </c>
      <c r="ER343" s="2" t="s">
        <v>1968</v>
      </c>
      <c r="ES343" s="2" t="s">
        <v>142</v>
      </c>
      <c r="ET343" s="2" t="s">
        <v>132</v>
      </c>
      <c r="EU343" s="4"/>
      <c r="EV343" s="8"/>
      <c r="EW343" s="4"/>
      <c r="EX343" s="8"/>
      <c r="EY343" s="7"/>
      <c r="EZ343" s="7"/>
      <c r="FA343" s="2" t="s">
        <v>140</v>
      </c>
      <c r="FB343" s="2" t="s">
        <v>166</v>
      </c>
      <c r="FC343" s="2" t="s">
        <v>1723</v>
      </c>
      <c r="FD343" s="2" t="s">
        <v>2802</v>
      </c>
      <c r="FE343" s="2" t="s">
        <v>142</v>
      </c>
      <c r="FF343" s="2" t="s">
        <v>132</v>
      </c>
      <c r="FG343" s="4"/>
      <c r="FH343" s="8"/>
      <c r="FI343" s="4"/>
      <c r="FJ343" s="8"/>
      <c r="FK343" s="7"/>
      <c r="FL343" s="7"/>
      <c r="FM343" s="2" t="s">
        <v>140</v>
      </c>
      <c r="FN343" s="2" t="s">
        <v>166</v>
      </c>
      <c r="FO343" s="2" t="s">
        <v>329</v>
      </c>
      <c r="FP343" s="2" t="s">
        <v>132</v>
      </c>
      <c r="FQ343" s="2" t="s">
        <v>142</v>
      </c>
      <c r="FR343" s="2" t="s">
        <v>132</v>
      </c>
      <c r="FS343" s="4"/>
      <c r="FT343" s="8"/>
      <c r="FU343" s="4">
        <v>15</v>
      </c>
      <c r="FV343" s="8">
        <v>297.45</v>
      </c>
      <c r="FW343" s="7">
        <v>-1</v>
      </c>
      <c r="FX343" s="7">
        <v>-1</v>
      </c>
      <c r="FY343" s="2" t="s">
        <v>140</v>
      </c>
      <c r="FZ343" s="2" t="s">
        <v>166</v>
      </c>
      <c r="GA343" s="2" t="s">
        <v>1120</v>
      </c>
      <c r="GB343" s="2" t="s">
        <v>1136</v>
      </c>
      <c r="GC343" s="2" t="s">
        <v>142</v>
      </c>
      <c r="GD343" s="2" t="s">
        <v>132</v>
      </c>
      <c r="GE343" s="4"/>
      <c r="GF343" s="8"/>
      <c r="GG343" s="4">
        <v>6</v>
      </c>
      <c r="GH343" s="8">
        <v>111.96</v>
      </c>
      <c r="GI343" s="7">
        <v>-1</v>
      </c>
      <c r="GJ343" s="7">
        <v>-1</v>
      </c>
      <c r="GK343" s="2" t="s">
        <v>140</v>
      </c>
      <c r="GL343" s="2" t="s">
        <v>166</v>
      </c>
      <c r="GM343" s="2" t="s">
        <v>1423</v>
      </c>
      <c r="GN343" s="2" t="s">
        <v>1166</v>
      </c>
      <c r="GO343" s="2" t="s">
        <v>183</v>
      </c>
      <c r="GP343" s="2" t="s">
        <v>132</v>
      </c>
      <c r="GQ343" s="4"/>
      <c r="GR343" s="8"/>
      <c r="GS343" s="4"/>
      <c r="GT343" s="8"/>
      <c r="GU343" s="7"/>
      <c r="GV343" s="7"/>
      <c r="GW343" s="2" t="s">
        <v>140</v>
      </c>
      <c r="GX343" s="2" t="s">
        <v>166</v>
      </c>
      <c r="GY343" s="2" t="s">
        <v>334</v>
      </c>
      <c r="GZ343" s="2" t="s">
        <v>132</v>
      </c>
      <c r="HA343" s="2" t="s">
        <v>142</v>
      </c>
      <c r="HB343" s="2" t="s">
        <v>132</v>
      </c>
      <c r="HC343" s="4"/>
      <c r="HD343" s="8"/>
      <c r="HE343" s="4">
        <v>26</v>
      </c>
      <c r="HF343" s="8">
        <v>485.16</v>
      </c>
      <c r="HG343" s="7">
        <v>-1</v>
      </c>
      <c r="HH343" s="7">
        <v>-1</v>
      </c>
      <c r="HI343" s="2" t="s">
        <v>140</v>
      </c>
      <c r="HJ343" s="2" t="s">
        <v>166</v>
      </c>
      <c r="HK343" s="2" t="s">
        <v>1481</v>
      </c>
      <c r="HL343" s="2" t="s">
        <v>2034</v>
      </c>
      <c r="HM343" s="2" t="s">
        <v>142</v>
      </c>
      <c r="HN343" s="2" t="s">
        <v>132</v>
      </c>
      <c r="HO343" s="4"/>
      <c r="HP343" s="8"/>
      <c r="HQ343" s="4"/>
      <c r="HR343" s="8"/>
      <c r="HS343" s="7"/>
      <c r="HT343" s="7"/>
      <c r="HU343" s="2" t="s">
        <v>165</v>
      </c>
      <c r="HV343" s="2" t="s">
        <v>166</v>
      </c>
      <c r="HW343" s="2" t="s">
        <v>132</v>
      </c>
      <c r="HX343" s="2" t="s">
        <v>132</v>
      </c>
      <c r="HY343" s="2" t="s">
        <v>142</v>
      </c>
      <c r="HZ343" s="2" t="s">
        <v>132</v>
      </c>
      <c r="IA343" s="4"/>
      <c r="IB343" s="8"/>
      <c r="IC343" s="4"/>
      <c r="ID343" s="8"/>
      <c r="IE343" s="7"/>
      <c r="IF343" s="7"/>
      <c r="IG343" s="2" t="s">
        <v>140</v>
      </c>
      <c r="IH343" s="2" t="s">
        <v>166</v>
      </c>
      <c r="II343" s="2" t="s">
        <v>2138</v>
      </c>
      <c r="IJ343" s="2" t="s">
        <v>985</v>
      </c>
      <c r="IK343" s="2" t="s">
        <v>142</v>
      </c>
      <c r="IL343" s="2" t="s">
        <v>132</v>
      </c>
      <c r="IM343" s="4"/>
      <c r="IN343" s="8"/>
      <c r="IO343" s="4"/>
      <c r="IP343" s="8"/>
      <c r="IQ343" s="7"/>
      <c r="IR343" s="7"/>
      <c r="IS343" s="2" t="s">
        <v>140</v>
      </c>
      <c r="IT343" s="2" t="s">
        <v>166</v>
      </c>
      <c r="IU343" s="2" t="s">
        <v>614</v>
      </c>
      <c r="IV343" s="2" t="s">
        <v>254</v>
      </c>
      <c r="IW343" s="2" t="s">
        <v>142</v>
      </c>
      <c r="IX343" s="2" t="s">
        <v>132</v>
      </c>
      <c r="IY343" s="4"/>
      <c r="IZ343" s="8"/>
      <c r="JA343" s="4"/>
      <c r="JB343" s="8"/>
      <c r="JC343" s="7"/>
      <c r="JD343" s="7"/>
      <c r="JE343" s="2" t="s">
        <v>178</v>
      </c>
      <c r="JF343" s="2" t="s">
        <v>166</v>
      </c>
      <c r="JG343" s="2" t="s">
        <v>132</v>
      </c>
      <c r="JH343" s="2" t="s">
        <v>132</v>
      </c>
      <c r="JI343" s="2" t="s">
        <v>142</v>
      </c>
      <c r="JJ343" s="2" t="s">
        <v>132</v>
      </c>
      <c r="JK343" s="4"/>
      <c r="JL343" s="8"/>
      <c r="JM343" s="4"/>
      <c r="JN343" s="8"/>
      <c r="JO343" s="7"/>
      <c r="JP343" s="7"/>
      <c r="JQ343" s="2" t="s">
        <v>140</v>
      </c>
      <c r="JR343" s="2" t="s">
        <v>166</v>
      </c>
      <c r="JS343" s="2" t="s">
        <v>341</v>
      </c>
      <c r="JT343" s="2" t="s">
        <v>132</v>
      </c>
      <c r="JU343" s="2" t="s">
        <v>142</v>
      </c>
      <c r="JV343" s="2" t="s">
        <v>132</v>
      </c>
      <c r="JW343" s="4"/>
      <c r="JX343" s="8"/>
      <c r="JY343" s="4">
        <v>1</v>
      </c>
      <c r="JZ343" s="8">
        <v>19.99</v>
      </c>
      <c r="KA343" s="7">
        <v>-1</v>
      </c>
      <c r="KB343" s="7">
        <v>-1</v>
      </c>
      <c r="KC343" s="2" t="s">
        <v>140</v>
      </c>
      <c r="KD343" s="2" t="s">
        <v>166</v>
      </c>
      <c r="KE343" s="2" t="s">
        <v>319</v>
      </c>
      <c r="KF343" s="2" t="s">
        <v>3678</v>
      </c>
      <c r="KG343" s="2" t="s">
        <v>142</v>
      </c>
      <c r="KH343" s="2" t="s">
        <v>132</v>
      </c>
      <c r="KI343" s="4"/>
      <c r="KJ343" s="8"/>
      <c r="KK343" s="4">
        <v>3</v>
      </c>
      <c r="KL343" s="8">
        <v>58.41</v>
      </c>
      <c r="KM343" s="7">
        <v>-1</v>
      </c>
      <c r="KN343" s="7">
        <v>-1</v>
      </c>
      <c r="KO343" s="2" t="s">
        <v>140</v>
      </c>
      <c r="KP343" s="2" t="s">
        <v>166</v>
      </c>
      <c r="KQ343" s="2" t="s">
        <v>575</v>
      </c>
      <c r="KR343" s="2" t="s">
        <v>460</v>
      </c>
      <c r="KS343" s="2" t="s">
        <v>142</v>
      </c>
      <c r="KT343" s="2" t="s">
        <v>132</v>
      </c>
      <c r="KU343" s="4"/>
      <c r="KV343" s="8"/>
      <c r="KW343" s="4">
        <v>23</v>
      </c>
      <c r="KX343" s="8">
        <v>357.34</v>
      </c>
      <c r="KY343" s="7">
        <v>-1</v>
      </c>
      <c r="KZ343" s="7">
        <v>-1</v>
      </c>
      <c r="LA343" s="2" t="s">
        <v>140</v>
      </c>
      <c r="LB343" s="2" t="s">
        <v>166</v>
      </c>
      <c r="LC343" s="2" t="s">
        <v>2778</v>
      </c>
      <c r="LD343" s="2" t="s">
        <v>3345</v>
      </c>
      <c r="LE343" s="2" t="s">
        <v>183</v>
      </c>
      <c r="LF343" s="2" t="s">
        <v>132</v>
      </c>
      <c r="LG343" s="4"/>
      <c r="LH343" s="8"/>
      <c r="LI343" s="4">
        <v>7</v>
      </c>
      <c r="LJ343" s="8">
        <v>126.21</v>
      </c>
      <c r="LK343" s="7">
        <v>-1</v>
      </c>
      <c r="LL343" s="7">
        <v>-1</v>
      </c>
      <c r="LM343" s="2" t="s">
        <v>140</v>
      </c>
      <c r="LN343" s="2" t="s">
        <v>166</v>
      </c>
      <c r="LO343" s="2" t="s">
        <v>957</v>
      </c>
      <c r="LP343" s="2" t="s">
        <v>1687</v>
      </c>
      <c r="LQ343" s="2" t="s">
        <v>142</v>
      </c>
      <c r="LR343" s="2" t="s">
        <v>132</v>
      </c>
      <c r="LS343" s="4"/>
      <c r="LT343" s="8"/>
      <c r="LU343" s="4"/>
      <c r="LV343" s="8"/>
      <c r="LW343" s="7"/>
      <c r="LX343" s="7"/>
      <c r="LY343" s="2" t="s">
        <v>132</v>
      </c>
      <c r="LZ343" s="2" t="s">
        <v>132</v>
      </c>
      <c r="MA343" s="2" t="s">
        <v>132</v>
      </c>
      <c r="MB343" s="2" t="s">
        <v>132</v>
      </c>
      <c r="MC343" s="2" t="s">
        <v>132</v>
      </c>
      <c r="MD343" s="2" t="s">
        <v>132</v>
      </c>
      <c r="ME343" s="4"/>
      <c r="MF343" s="8"/>
      <c r="MG343" s="4"/>
      <c r="MH343" s="8"/>
      <c r="MI343" s="7"/>
      <c r="MJ343" s="7"/>
      <c r="MK343" s="2" t="s">
        <v>159</v>
      </c>
      <c r="ML343" s="2" t="s">
        <v>166</v>
      </c>
      <c r="MM343" s="2" t="s">
        <v>132</v>
      </c>
      <c r="MN343" s="2" t="s">
        <v>132</v>
      </c>
      <c r="MO343" s="2" t="s">
        <v>142</v>
      </c>
      <c r="MP343" s="2" t="s">
        <v>132</v>
      </c>
      <c r="MQ343" s="4"/>
      <c r="MR343" s="8"/>
      <c r="MS343" s="4"/>
      <c r="MT343" s="8"/>
      <c r="MU343" s="7"/>
      <c r="MV343" s="7"/>
      <c r="MW343" s="2" t="s">
        <v>132</v>
      </c>
      <c r="MX343" s="2" t="s">
        <v>132</v>
      </c>
      <c r="MY343" s="2" t="s">
        <v>132</v>
      </c>
      <c r="MZ343" s="2" t="s">
        <v>132</v>
      </c>
      <c r="NA343" s="2" t="s">
        <v>132</v>
      </c>
      <c r="NB343" s="2" t="s">
        <v>132</v>
      </c>
      <c r="NC343" s="4"/>
      <c r="ND343" s="8"/>
      <c r="NE343" s="4"/>
      <c r="NF343" s="8"/>
      <c r="NG343" s="7"/>
      <c r="NH343" s="7"/>
      <c r="NI343" s="2" t="s">
        <v>132</v>
      </c>
      <c r="NJ343" s="2" t="s">
        <v>132</v>
      </c>
      <c r="NK343" s="2" t="s">
        <v>132</v>
      </c>
      <c r="NL343" s="2" t="s">
        <v>132</v>
      </c>
      <c r="NM343" s="2" t="s">
        <v>132</v>
      </c>
      <c r="NN343" s="2" t="s">
        <v>132</v>
      </c>
      <c r="NO343" s="4"/>
      <c r="NP343" s="8"/>
      <c r="NQ343" s="4"/>
      <c r="NR343" s="8"/>
      <c r="NS343" s="7"/>
      <c r="NT343" s="7"/>
      <c r="NU343" s="2" t="s">
        <v>178</v>
      </c>
      <c r="NV343" s="2" t="s">
        <v>166</v>
      </c>
      <c r="NW343" s="2" t="s">
        <v>132</v>
      </c>
      <c r="NX343" s="2" t="s">
        <v>132</v>
      </c>
      <c r="NY343" s="2" t="s">
        <v>142</v>
      </c>
      <c r="NZ343" s="2" t="s">
        <v>132</v>
      </c>
      <c r="OA343" s="4"/>
      <c r="OB343" s="8"/>
      <c r="OC343" s="4"/>
      <c r="OD343" s="8"/>
      <c r="OE343" s="7"/>
      <c r="OF343" s="7"/>
      <c r="OG343" s="2" t="s">
        <v>132</v>
      </c>
      <c r="OH343" s="2" t="s">
        <v>132</v>
      </c>
      <c r="OI343" s="2" t="s">
        <v>132</v>
      </c>
      <c r="OJ343" s="2" t="s">
        <v>132</v>
      </c>
      <c r="OK343" s="2" t="s">
        <v>132</v>
      </c>
      <c r="OL343" s="2" t="s">
        <v>132</v>
      </c>
      <c r="OM343" s="4"/>
      <c r="ON343" s="8"/>
      <c r="OO343" s="4"/>
      <c r="OP343" s="8"/>
      <c r="OQ343" s="7"/>
      <c r="OR343" s="7"/>
      <c r="OS343" s="2" t="s">
        <v>132</v>
      </c>
      <c r="OT343" s="2" t="s">
        <v>132</v>
      </c>
      <c r="OU343" s="2" t="s">
        <v>132</v>
      </c>
      <c r="OV343" s="2" t="s">
        <v>132</v>
      </c>
      <c r="OW343" s="2" t="s">
        <v>132</v>
      </c>
      <c r="OX343" s="2" t="s">
        <v>132</v>
      </c>
      <c r="OY343" s="4"/>
      <c r="OZ343" s="8"/>
      <c r="PA343" s="4"/>
      <c r="PB343" s="8"/>
      <c r="PC343" s="7"/>
      <c r="PD343" s="7"/>
      <c r="PE343" s="2" t="s">
        <v>181</v>
      </c>
      <c r="PF343" s="2" t="s">
        <v>166</v>
      </c>
      <c r="PG343" s="2" t="s">
        <v>132</v>
      </c>
      <c r="PH343" s="2" t="s">
        <v>132</v>
      </c>
      <c r="PI343" s="2" t="s">
        <v>142</v>
      </c>
      <c r="PJ343" s="2" t="s">
        <v>132</v>
      </c>
      <c r="PK343" s="4"/>
      <c r="PL343" s="8"/>
      <c r="PM343" s="4"/>
      <c r="PN343" s="8"/>
      <c r="PO343" s="7"/>
      <c r="PP343" s="7"/>
      <c r="PQ343" s="2" t="s">
        <v>178</v>
      </c>
      <c r="PR343" s="2" t="s">
        <v>166</v>
      </c>
      <c r="PS343" s="2" t="s">
        <v>132</v>
      </c>
      <c r="PT343" s="2" t="s">
        <v>132</v>
      </c>
      <c r="PU343" s="2" t="s">
        <v>142</v>
      </c>
      <c r="PV343" s="2" t="s">
        <v>132</v>
      </c>
      <c r="PW343" s="4"/>
      <c r="PX343" s="8"/>
      <c r="PY343" s="4"/>
      <c r="PZ343" s="8"/>
      <c r="QA343" s="7"/>
      <c r="QB343" s="7"/>
      <c r="QC343" s="2" t="s">
        <v>132</v>
      </c>
      <c r="QD343" s="2" t="s">
        <v>132</v>
      </c>
      <c r="QE343" s="2" t="s">
        <v>132</v>
      </c>
      <c r="QF343" s="2" t="s">
        <v>132</v>
      </c>
      <c r="QG343" s="2" t="s">
        <v>132</v>
      </c>
      <c r="QH343" s="2" t="s">
        <v>132</v>
      </c>
      <c r="QI343" s="4"/>
      <c r="QJ343" s="8"/>
      <c r="QK343" s="4"/>
      <c r="QL343" s="8"/>
      <c r="QM343" s="7"/>
      <c r="QN343" s="7"/>
      <c r="QO343" s="2" t="s">
        <v>132</v>
      </c>
      <c r="QP343" s="2" t="s">
        <v>132</v>
      </c>
      <c r="QQ343" s="2" t="s">
        <v>132</v>
      </c>
      <c r="QR343" s="2" t="s">
        <v>132</v>
      </c>
      <c r="QS343" s="2" t="s">
        <v>132</v>
      </c>
      <c r="QT343" s="2" t="s">
        <v>132</v>
      </c>
      <c r="QU343" s="4"/>
      <c r="QV343" s="8"/>
      <c r="QW343" s="4"/>
      <c r="QX343" s="8"/>
      <c r="QY343" s="7"/>
      <c r="QZ343" s="7"/>
      <c r="RA343" s="2" t="s">
        <v>140</v>
      </c>
      <c r="RB343" s="2" t="s">
        <v>166</v>
      </c>
      <c r="RC343" s="2" t="s">
        <v>1322</v>
      </c>
      <c r="RD343" s="2" t="s">
        <v>2133</v>
      </c>
      <c r="RE343" s="2" t="s">
        <v>142</v>
      </c>
      <c r="RF343" s="2" t="s">
        <v>132</v>
      </c>
      <c r="RG343" s="4"/>
      <c r="RH343" s="8"/>
      <c r="RI343" s="4"/>
      <c r="RJ343" s="8"/>
      <c r="RK343" s="7"/>
      <c r="RL343" s="7"/>
      <c r="RM343" s="2" t="s">
        <v>178</v>
      </c>
      <c r="RN343" s="2" t="s">
        <v>166</v>
      </c>
      <c r="RO343" s="2" t="s">
        <v>132</v>
      </c>
      <c r="RP343" s="2" t="s">
        <v>132</v>
      </c>
      <c r="RQ343" s="2" t="s">
        <v>142</v>
      </c>
      <c r="RR343" s="2" t="s">
        <v>132</v>
      </c>
    </row>
    <row r="344">
      <c r="A344" s="2" t="s">
        <v>3749</v>
      </c>
      <c r="B344" s="2" t="s">
        <v>121</v>
      </c>
      <c r="C344" s="2" t="s">
        <v>3675</v>
      </c>
      <c r="D344" s="2" t="s">
        <v>123</v>
      </c>
      <c r="E344" s="2" t="s">
        <v>2746</v>
      </c>
      <c r="F344" s="2" t="s">
        <v>3750</v>
      </c>
      <c r="G344" s="2" t="s">
        <v>132</v>
      </c>
      <c r="H344" s="2" t="s">
        <v>132</v>
      </c>
      <c r="I344" s="2" t="s">
        <v>3751</v>
      </c>
      <c r="J344" s="2" t="s">
        <v>127</v>
      </c>
      <c r="K344" s="2" t="s">
        <v>1274</v>
      </c>
      <c r="L344" s="3">
        <v>16.4</v>
      </c>
      <c r="M344" s="3">
        <v>17.22</v>
      </c>
      <c r="N344" s="3">
        <v>36.99</v>
      </c>
      <c r="O344" s="2" t="s">
        <v>421</v>
      </c>
      <c r="P344" s="2" t="s">
        <v>422</v>
      </c>
      <c r="Q344" s="2" t="s">
        <v>131</v>
      </c>
      <c r="R344" s="2" t="s">
        <v>132</v>
      </c>
      <c r="S344" s="2" t="s">
        <v>3752</v>
      </c>
      <c r="T344" s="2" t="s">
        <v>132</v>
      </c>
      <c r="U344" s="2" t="s">
        <v>315</v>
      </c>
      <c r="V344" s="2" t="s">
        <v>3660</v>
      </c>
      <c r="W344" s="2" t="s">
        <v>441</v>
      </c>
      <c r="X344" s="2" t="s">
        <v>132</v>
      </c>
      <c r="Y344" s="2" t="s">
        <v>926</v>
      </c>
      <c r="Z344" s="4"/>
      <c r="AA344" s="4">
        <f>=ROUNDDOWN({0},0)</f>
      </c>
      <c r="AB344" s="5">
        <v>0.1</v>
      </c>
      <c r="AC344" s="2" t="s">
        <v>132</v>
      </c>
      <c r="AD344" s="4"/>
      <c r="AE344" s="4"/>
      <c r="AF344" s="6"/>
      <c r="AG344" s="6"/>
      <c r="AH344" s="7">
        <v>0.5315</v>
      </c>
      <c r="AI344" s="4"/>
      <c r="AJ344" s="4">
        <f>=ROUNDDOWN({0},0)</f>
      </c>
      <c r="AK344" s="5"/>
      <c r="AL344" s="2" t="s">
        <v>132</v>
      </c>
      <c r="AM344" s="4"/>
      <c r="AN344" s="4"/>
      <c r="AO344" s="7"/>
      <c r="AP344" s="4"/>
      <c r="AQ344" s="8"/>
      <c r="AR344" s="4">
        <v>1</v>
      </c>
      <c r="AS344" s="8">
        <v>17.22</v>
      </c>
      <c r="AT344" s="7">
        <v>-1</v>
      </c>
      <c r="AU344" s="7">
        <v>-1</v>
      </c>
      <c r="AV344" s="4"/>
      <c r="AW344" s="8"/>
      <c r="AX344" s="4">
        <v>1</v>
      </c>
      <c r="AY344" s="8">
        <v>17.22</v>
      </c>
      <c r="AZ344" s="7">
        <v>-1</v>
      </c>
      <c r="BA344" s="7">
        <v>-1</v>
      </c>
      <c r="BB344" s="7"/>
      <c r="BC344" s="4"/>
      <c r="BD344" s="8"/>
      <c r="BE344" s="4">
        <v>1</v>
      </c>
      <c r="BF344" s="8">
        <v>17.22</v>
      </c>
      <c r="BG344" s="7">
        <v>-1</v>
      </c>
      <c r="BH344" s="7">
        <v>-1</v>
      </c>
      <c r="BI344" s="7"/>
      <c r="BJ344" s="4"/>
      <c r="BK344" s="8"/>
      <c r="BL344" s="2" t="s">
        <v>27</v>
      </c>
      <c r="BM344" s="7"/>
      <c r="BN344" s="7"/>
      <c r="BO344" s="4"/>
      <c r="BP344" s="8"/>
      <c r="BQ344" s="4"/>
      <c r="BR344" s="8"/>
      <c r="BS344" s="7"/>
      <c r="BT344" s="7"/>
      <c r="BU344" s="2" t="s">
        <v>558</v>
      </c>
      <c r="BV344" s="2" t="s">
        <v>166</v>
      </c>
      <c r="BW344" s="2" t="s">
        <v>1788</v>
      </c>
      <c r="BX344" s="2" t="s">
        <v>304</v>
      </c>
      <c r="BY344" s="2" t="s">
        <v>142</v>
      </c>
      <c r="BZ344" s="2" t="s">
        <v>132</v>
      </c>
      <c r="CA344" s="4"/>
      <c r="CB344" s="8"/>
      <c r="CC344" s="4"/>
      <c r="CD344" s="8"/>
      <c r="CE344" s="7"/>
      <c r="CF344" s="7"/>
      <c r="CG344" s="2" t="s">
        <v>140</v>
      </c>
      <c r="CH344" s="2" t="s">
        <v>166</v>
      </c>
      <c r="CI344" s="2" t="s">
        <v>931</v>
      </c>
      <c r="CJ344" s="2" t="s">
        <v>2170</v>
      </c>
      <c r="CK344" s="2" t="s">
        <v>142</v>
      </c>
      <c r="CL344" s="2" t="s">
        <v>132</v>
      </c>
      <c r="CM344" s="4"/>
      <c r="CN344" s="8"/>
      <c r="CO344" s="4"/>
      <c r="CP344" s="8"/>
      <c r="CQ344" s="7"/>
      <c r="CR344" s="7"/>
      <c r="CS344" s="2" t="s">
        <v>140</v>
      </c>
      <c r="CT344" s="2" t="s">
        <v>166</v>
      </c>
      <c r="CU344" s="2" t="s">
        <v>931</v>
      </c>
      <c r="CV344" s="2" t="s">
        <v>3753</v>
      </c>
      <c r="CW344" s="2" t="s">
        <v>142</v>
      </c>
      <c r="CX344" s="2" t="s">
        <v>132</v>
      </c>
      <c r="CY344" s="4"/>
      <c r="CZ344" s="8"/>
      <c r="DA344" s="4"/>
      <c r="DB344" s="8"/>
      <c r="DC344" s="7"/>
      <c r="DD344" s="7"/>
      <c r="DE344" s="2" t="s">
        <v>165</v>
      </c>
      <c r="DF344" s="2" t="s">
        <v>166</v>
      </c>
      <c r="DG344" s="2" t="s">
        <v>132</v>
      </c>
      <c r="DH344" s="2" t="s">
        <v>132</v>
      </c>
      <c r="DI344" s="2" t="s">
        <v>142</v>
      </c>
      <c r="DJ344" s="2" t="s">
        <v>132</v>
      </c>
      <c r="DK344" s="4"/>
      <c r="DL344" s="8"/>
      <c r="DM344" s="4"/>
      <c r="DN344" s="8"/>
      <c r="DO344" s="7"/>
      <c r="DP344" s="7"/>
      <c r="DQ344" s="2" t="s">
        <v>140</v>
      </c>
      <c r="DR344" s="2" t="s">
        <v>166</v>
      </c>
      <c r="DS344" s="2" t="s">
        <v>931</v>
      </c>
      <c r="DT344" s="2" t="s">
        <v>3754</v>
      </c>
      <c r="DU344" s="2" t="s">
        <v>142</v>
      </c>
      <c r="DV344" s="2" t="s">
        <v>132</v>
      </c>
      <c r="DW344" s="4"/>
      <c r="DX344" s="8"/>
      <c r="DY344" s="4"/>
      <c r="DZ344" s="8"/>
      <c r="EA344" s="7"/>
      <c r="EB344" s="7"/>
      <c r="EC344" s="2" t="s">
        <v>140</v>
      </c>
      <c r="ED344" s="2" t="s">
        <v>166</v>
      </c>
      <c r="EE344" s="2" t="s">
        <v>931</v>
      </c>
      <c r="EF344" s="2" t="s">
        <v>1874</v>
      </c>
      <c r="EG344" s="2" t="s">
        <v>142</v>
      </c>
      <c r="EH344" s="2" t="s">
        <v>132</v>
      </c>
      <c r="EI344" s="4"/>
      <c r="EJ344" s="8"/>
      <c r="EK344" s="4"/>
      <c r="EL344" s="8"/>
      <c r="EM344" s="7"/>
      <c r="EN344" s="7"/>
      <c r="EO344" s="2" t="s">
        <v>140</v>
      </c>
      <c r="EP344" s="2" t="s">
        <v>166</v>
      </c>
      <c r="EQ344" s="2" t="s">
        <v>931</v>
      </c>
      <c r="ER344" s="2" t="s">
        <v>3687</v>
      </c>
      <c r="ES344" s="2" t="s">
        <v>142</v>
      </c>
      <c r="ET344" s="2" t="s">
        <v>132</v>
      </c>
      <c r="EU344" s="4"/>
      <c r="EV344" s="8"/>
      <c r="EW344" s="4"/>
      <c r="EX344" s="8"/>
      <c r="EY344" s="7"/>
      <c r="EZ344" s="7"/>
      <c r="FA344" s="2" t="s">
        <v>140</v>
      </c>
      <c r="FB344" s="2" t="s">
        <v>166</v>
      </c>
      <c r="FC344" s="2" t="s">
        <v>940</v>
      </c>
      <c r="FD344" s="2" t="s">
        <v>1982</v>
      </c>
      <c r="FE344" s="2" t="s">
        <v>142</v>
      </c>
      <c r="FF344" s="2" t="s">
        <v>132</v>
      </c>
      <c r="FG344" s="4"/>
      <c r="FH344" s="8"/>
      <c r="FI344" s="4"/>
      <c r="FJ344" s="8"/>
      <c r="FK344" s="7"/>
      <c r="FL344" s="7"/>
      <c r="FM344" s="2" t="s">
        <v>178</v>
      </c>
      <c r="FN344" s="2" t="s">
        <v>166</v>
      </c>
      <c r="FO344" s="2" t="s">
        <v>132</v>
      </c>
      <c r="FP344" s="2" t="s">
        <v>132</v>
      </c>
      <c r="FQ344" s="2" t="s">
        <v>142</v>
      </c>
      <c r="FR344" s="2" t="s">
        <v>132</v>
      </c>
      <c r="FS344" s="4"/>
      <c r="FT344" s="8"/>
      <c r="FU344" s="4"/>
      <c r="FV344" s="8"/>
      <c r="FW344" s="7"/>
      <c r="FX344" s="7"/>
      <c r="FY344" s="2" t="s">
        <v>178</v>
      </c>
      <c r="FZ344" s="2" t="s">
        <v>166</v>
      </c>
      <c r="GA344" s="2" t="s">
        <v>132</v>
      </c>
      <c r="GB344" s="2" t="s">
        <v>132</v>
      </c>
      <c r="GC344" s="2" t="s">
        <v>142</v>
      </c>
      <c r="GD344" s="2" t="s">
        <v>132</v>
      </c>
      <c r="GE344" s="4"/>
      <c r="GF344" s="8"/>
      <c r="GG344" s="4"/>
      <c r="GH344" s="8"/>
      <c r="GI344" s="7"/>
      <c r="GJ344" s="7"/>
      <c r="GK344" s="2" t="s">
        <v>140</v>
      </c>
      <c r="GL344" s="2" t="s">
        <v>166</v>
      </c>
      <c r="GM344" s="2" t="s">
        <v>1860</v>
      </c>
      <c r="GN344" s="2" t="s">
        <v>1841</v>
      </c>
      <c r="GO344" s="2" t="s">
        <v>142</v>
      </c>
      <c r="GP344" s="2" t="s">
        <v>132</v>
      </c>
      <c r="GQ344" s="4"/>
      <c r="GR344" s="8"/>
      <c r="GS344" s="4">
        <v>1</v>
      </c>
      <c r="GT344" s="8">
        <v>17.22</v>
      </c>
      <c r="GU344" s="7">
        <v>-1</v>
      </c>
      <c r="GV344" s="7">
        <v>-1</v>
      </c>
      <c r="GW344" s="2" t="s">
        <v>140</v>
      </c>
      <c r="GX344" s="2" t="s">
        <v>166</v>
      </c>
      <c r="GY344" s="2" t="s">
        <v>334</v>
      </c>
      <c r="GZ344" s="2" t="s">
        <v>1337</v>
      </c>
      <c r="HA344" s="2" t="s">
        <v>142</v>
      </c>
      <c r="HB344" s="2" t="s">
        <v>132</v>
      </c>
      <c r="HC344" s="4"/>
      <c r="HD344" s="8"/>
      <c r="HE344" s="4"/>
      <c r="HF344" s="8"/>
      <c r="HG344" s="7"/>
      <c r="HH344" s="7"/>
      <c r="HI344" s="2" t="s">
        <v>140</v>
      </c>
      <c r="HJ344" s="2" t="s">
        <v>166</v>
      </c>
      <c r="HK344" s="2" t="s">
        <v>944</v>
      </c>
      <c r="HL344" s="2" t="s">
        <v>691</v>
      </c>
      <c r="HM344" s="2" t="s">
        <v>142</v>
      </c>
      <c r="HN344" s="2" t="s">
        <v>132</v>
      </c>
      <c r="HO344" s="4"/>
      <c r="HP344" s="8"/>
      <c r="HQ344" s="4"/>
      <c r="HR344" s="8"/>
      <c r="HS344" s="7"/>
      <c r="HT344" s="7"/>
      <c r="HU344" s="2" t="s">
        <v>165</v>
      </c>
      <c r="HV344" s="2" t="s">
        <v>166</v>
      </c>
      <c r="HW344" s="2" t="s">
        <v>132</v>
      </c>
      <c r="HX344" s="2" t="s">
        <v>132</v>
      </c>
      <c r="HY344" s="2" t="s">
        <v>142</v>
      </c>
      <c r="HZ344" s="2" t="s">
        <v>132</v>
      </c>
      <c r="IA344" s="4"/>
      <c r="IB344" s="8"/>
      <c r="IC344" s="4"/>
      <c r="ID344" s="8"/>
      <c r="IE344" s="7"/>
      <c r="IF344" s="7"/>
      <c r="IG344" s="2" t="s">
        <v>140</v>
      </c>
      <c r="IH344" s="2" t="s">
        <v>166</v>
      </c>
      <c r="II344" s="2" t="s">
        <v>2138</v>
      </c>
      <c r="IJ344" s="2" t="s">
        <v>632</v>
      </c>
      <c r="IK344" s="2" t="s">
        <v>142</v>
      </c>
      <c r="IL344" s="2" t="s">
        <v>132</v>
      </c>
      <c r="IM344" s="4"/>
      <c r="IN344" s="8"/>
      <c r="IO344" s="4"/>
      <c r="IP344" s="8"/>
      <c r="IQ344" s="7"/>
      <c r="IR344" s="7"/>
      <c r="IS344" s="2" t="s">
        <v>140</v>
      </c>
      <c r="IT344" s="2" t="s">
        <v>166</v>
      </c>
      <c r="IU344" s="2" t="s">
        <v>614</v>
      </c>
      <c r="IV344" s="2" t="s">
        <v>898</v>
      </c>
      <c r="IW344" s="2" t="s">
        <v>142</v>
      </c>
      <c r="IX344" s="2" t="s">
        <v>132</v>
      </c>
      <c r="IY344" s="4"/>
      <c r="IZ344" s="8"/>
      <c r="JA344" s="4"/>
      <c r="JB344" s="8"/>
      <c r="JC344" s="7"/>
      <c r="JD344" s="7"/>
      <c r="JE344" s="2" t="s">
        <v>178</v>
      </c>
      <c r="JF344" s="2" t="s">
        <v>166</v>
      </c>
      <c r="JG344" s="2" t="s">
        <v>132</v>
      </c>
      <c r="JH344" s="2" t="s">
        <v>132</v>
      </c>
      <c r="JI344" s="2" t="s">
        <v>142</v>
      </c>
      <c r="JJ344" s="2" t="s">
        <v>132</v>
      </c>
      <c r="JK344" s="4"/>
      <c r="JL344" s="8"/>
      <c r="JM344" s="4"/>
      <c r="JN344" s="8"/>
      <c r="JO344" s="7"/>
      <c r="JP344" s="7"/>
      <c r="JQ344" s="2" t="s">
        <v>140</v>
      </c>
      <c r="JR344" s="2" t="s">
        <v>166</v>
      </c>
      <c r="JS344" s="2" t="s">
        <v>341</v>
      </c>
      <c r="JT344" s="2" t="s">
        <v>1356</v>
      </c>
      <c r="JU344" s="2" t="s">
        <v>142</v>
      </c>
      <c r="JV344" s="2" t="s">
        <v>132</v>
      </c>
      <c r="JW344" s="4"/>
      <c r="JX344" s="8"/>
      <c r="JY344" s="4"/>
      <c r="JZ344" s="8"/>
      <c r="KA344" s="7"/>
      <c r="KB344" s="7"/>
      <c r="KC344" s="2" t="s">
        <v>140</v>
      </c>
      <c r="KD344" s="2" t="s">
        <v>166</v>
      </c>
      <c r="KE344" s="2" t="s">
        <v>931</v>
      </c>
      <c r="KF344" s="2" t="s">
        <v>3755</v>
      </c>
      <c r="KG344" s="2" t="s">
        <v>142</v>
      </c>
      <c r="KH344" s="2" t="s">
        <v>132</v>
      </c>
      <c r="KI344" s="4"/>
      <c r="KJ344" s="8"/>
      <c r="KK344" s="4"/>
      <c r="KL344" s="8"/>
      <c r="KM344" s="7"/>
      <c r="KN344" s="7"/>
      <c r="KO344" s="2" t="s">
        <v>178</v>
      </c>
      <c r="KP344" s="2" t="s">
        <v>166</v>
      </c>
      <c r="KQ344" s="2" t="s">
        <v>132</v>
      </c>
      <c r="KR344" s="2" t="s">
        <v>132</v>
      </c>
      <c r="KS344" s="2" t="s">
        <v>142</v>
      </c>
      <c r="KT344" s="2" t="s">
        <v>132</v>
      </c>
      <c r="KU344" s="4"/>
      <c r="KV344" s="8"/>
      <c r="KW344" s="4"/>
      <c r="KX344" s="8"/>
      <c r="KY344" s="7"/>
      <c r="KZ344" s="7"/>
      <c r="LA344" s="2" t="s">
        <v>140</v>
      </c>
      <c r="LB344" s="2" t="s">
        <v>166</v>
      </c>
      <c r="LC344" s="2" t="s">
        <v>954</v>
      </c>
      <c r="LD344" s="2" t="s">
        <v>3756</v>
      </c>
      <c r="LE344" s="2" t="s">
        <v>142</v>
      </c>
      <c r="LF344" s="2" t="s">
        <v>132</v>
      </c>
      <c r="LG344" s="4"/>
      <c r="LH344" s="8"/>
      <c r="LI344" s="4"/>
      <c r="LJ344" s="8"/>
      <c r="LK344" s="7"/>
      <c r="LL344" s="7"/>
      <c r="LM344" s="2" t="s">
        <v>178</v>
      </c>
      <c r="LN344" s="2" t="s">
        <v>166</v>
      </c>
      <c r="LO344" s="2" t="s">
        <v>931</v>
      </c>
      <c r="LP344" s="2" t="s">
        <v>132</v>
      </c>
      <c r="LQ344" s="2" t="s">
        <v>142</v>
      </c>
      <c r="LR344" s="2" t="s">
        <v>132</v>
      </c>
      <c r="LS344" s="4"/>
      <c r="LT344" s="8"/>
      <c r="LU344" s="4"/>
      <c r="LV344" s="8"/>
      <c r="LW344" s="7"/>
      <c r="LX344" s="7"/>
      <c r="LY344" s="2" t="s">
        <v>132</v>
      </c>
      <c r="LZ344" s="2" t="s">
        <v>132</v>
      </c>
      <c r="MA344" s="2" t="s">
        <v>132</v>
      </c>
      <c r="MB344" s="2" t="s">
        <v>132</v>
      </c>
      <c r="MC344" s="2" t="s">
        <v>132</v>
      </c>
      <c r="MD344" s="2" t="s">
        <v>132</v>
      </c>
      <c r="ME344" s="4"/>
      <c r="MF344" s="8"/>
      <c r="MG344" s="4"/>
      <c r="MH344" s="8"/>
      <c r="MI344" s="7"/>
      <c r="MJ344" s="7"/>
      <c r="MK344" s="2" t="s">
        <v>159</v>
      </c>
      <c r="ML344" s="2" t="s">
        <v>166</v>
      </c>
      <c r="MM344" s="2" t="s">
        <v>1847</v>
      </c>
      <c r="MN344" s="2" t="s">
        <v>132</v>
      </c>
      <c r="MO344" s="2" t="s">
        <v>142</v>
      </c>
      <c r="MP344" s="2" t="s">
        <v>132</v>
      </c>
      <c r="MQ344" s="4"/>
      <c r="MR344" s="8"/>
      <c r="MS344" s="4"/>
      <c r="MT344" s="8"/>
      <c r="MU344" s="7"/>
      <c r="MV344" s="7"/>
      <c r="MW344" s="2" t="s">
        <v>132</v>
      </c>
      <c r="MX344" s="2" t="s">
        <v>132</v>
      </c>
      <c r="MY344" s="2" t="s">
        <v>132</v>
      </c>
      <c r="MZ344" s="2" t="s">
        <v>132</v>
      </c>
      <c r="NA344" s="2" t="s">
        <v>132</v>
      </c>
      <c r="NB344" s="2" t="s">
        <v>132</v>
      </c>
      <c r="NC344" s="4"/>
      <c r="ND344" s="8"/>
      <c r="NE344" s="4"/>
      <c r="NF344" s="8"/>
      <c r="NG344" s="7"/>
      <c r="NH344" s="7"/>
      <c r="NI344" s="2" t="s">
        <v>132</v>
      </c>
      <c r="NJ344" s="2" t="s">
        <v>132</v>
      </c>
      <c r="NK344" s="2" t="s">
        <v>132</v>
      </c>
      <c r="NL344" s="2" t="s">
        <v>132</v>
      </c>
      <c r="NM344" s="2" t="s">
        <v>132</v>
      </c>
      <c r="NN344" s="2" t="s">
        <v>132</v>
      </c>
      <c r="NO344" s="4"/>
      <c r="NP344" s="8"/>
      <c r="NQ344" s="4"/>
      <c r="NR344" s="8"/>
      <c r="NS344" s="7"/>
      <c r="NT344" s="7"/>
      <c r="NU344" s="2" t="s">
        <v>178</v>
      </c>
      <c r="NV344" s="2" t="s">
        <v>166</v>
      </c>
      <c r="NW344" s="2" t="s">
        <v>132</v>
      </c>
      <c r="NX344" s="2" t="s">
        <v>132</v>
      </c>
      <c r="NY344" s="2" t="s">
        <v>142</v>
      </c>
      <c r="NZ344" s="2" t="s">
        <v>132</v>
      </c>
      <c r="OA344" s="4"/>
      <c r="OB344" s="8"/>
      <c r="OC344" s="4"/>
      <c r="OD344" s="8"/>
      <c r="OE344" s="7"/>
      <c r="OF344" s="7"/>
      <c r="OG344" s="2" t="s">
        <v>132</v>
      </c>
      <c r="OH344" s="2" t="s">
        <v>132</v>
      </c>
      <c r="OI344" s="2" t="s">
        <v>132</v>
      </c>
      <c r="OJ344" s="2" t="s">
        <v>132</v>
      </c>
      <c r="OK344" s="2" t="s">
        <v>132</v>
      </c>
      <c r="OL344" s="2" t="s">
        <v>132</v>
      </c>
      <c r="OM344" s="4"/>
      <c r="ON344" s="8"/>
      <c r="OO344" s="4"/>
      <c r="OP344" s="8"/>
      <c r="OQ344" s="7"/>
      <c r="OR344" s="7"/>
      <c r="OS344" s="2" t="s">
        <v>132</v>
      </c>
      <c r="OT344" s="2" t="s">
        <v>132</v>
      </c>
      <c r="OU344" s="2" t="s">
        <v>132</v>
      </c>
      <c r="OV344" s="2" t="s">
        <v>132</v>
      </c>
      <c r="OW344" s="2" t="s">
        <v>132</v>
      </c>
      <c r="OX344" s="2" t="s">
        <v>132</v>
      </c>
      <c r="OY344" s="4"/>
      <c r="OZ344" s="8"/>
      <c r="PA344" s="4"/>
      <c r="PB344" s="8"/>
      <c r="PC344" s="7"/>
      <c r="PD344" s="7"/>
      <c r="PE344" s="2" t="s">
        <v>181</v>
      </c>
      <c r="PF344" s="2" t="s">
        <v>166</v>
      </c>
      <c r="PG344" s="2" t="s">
        <v>132</v>
      </c>
      <c r="PH344" s="2" t="s">
        <v>132</v>
      </c>
      <c r="PI344" s="2" t="s">
        <v>142</v>
      </c>
      <c r="PJ344" s="2" t="s">
        <v>132</v>
      </c>
      <c r="PK344" s="4"/>
      <c r="PL344" s="8"/>
      <c r="PM344" s="4"/>
      <c r="PN344" s="8"/>
      <c r="PO344" s="7"/>
      <c r="PP344" s="7"/>
      <c r="PQ344" s="2" t="s">
        <v>178</v>
      </c>
      <c r="PR344" s="2" t="s">
        <v>166</v>
      </c>
      <c r="PS344" s="2" t="s">
        <v>132</v>
      </c>
      <c r="PT344" s="2" t="s">
        <v>132</v>
      </c>
      <c r="PU344" s="2" t="s">
        <v>142</v>
      </c>
      <c r="PV344" s="2" t="s">
        <v>132</v>
      </c>
      <c r="PW344" s="4"/>
      <c r="PX344" s="8"/>
      <c r="PY344" s="4"/>
      <c r="PZ344" s="8"/>
      <c r="QA344" s="7"/>
      <c r="QB344" s="7"/>
      <c r="QC344" s="2" t="s">
        <v>132</v>
      </c>
      <c r="QD344" s="2" t="s">
        <v>132</v>
      </c>
      <c r="QE344" s="2" t="s">
        <v>132</v>
      </c>
      <c r="QF344" s="2" t="s">
        <v>132</v>
      </c>
      <c r="QG344" s="2" t="s">
        <v>132</v>
      </c>
      <c r="QH344" s="2" t="s">
        <v>132</v>
      </c>
      <c r="QI344" s="4"/>
      <c r="QJ344" s="8"/>
      <c r="QK344" s="4"/>
      <c r="QL344" s="8"/>
      <c r="QM344" s="7"/>
      <c r="QN344" s="7"/>
      <c r="QO344" s="2" t="s">
        <v>132</v>
      </c>
      <c r="QP344" s="2" t="s">
        <v>132</v>
      </c>
      <c r="QQ344" s="2" t="s">
        <v>132</v>
      </c>
      <c r="QR344" s="2" t="s">
        <v>132</v>
      </c>
      <c r="QS344" s="2" t="s">
        <v>132</v>
      </c>
      <c r="QT344" s="2" t="s">
        <v>132</v>
      </c>
      <c r="QU344" s="4"/>
      <c r="QV344" s="8"/>
      <c r="QW344" s="4"/>
      <c r="QX344" s="8"/>
      <c r="QY344" s="7"/>
      <c r="QZ344" s="7"/>
      <c r="RA344" s="2" t="s">
        <v>140</v>
      </c>
      <c r="RB344" s="2" t="s">
        <v>166</v>
      </c>
      <c r="RC344" s="2" t="s">
        <v>1322</v>
      </c>
      <c r="RD344" s="2" t="s">
        <v>3757</v>
      </c>
      <c r="RE344" s="2" t="s">
        <v>142</v>
      </c>
      <c r="RF344" s="2" t="s">
        <v>132</v>
      </c>
      <c r="RG344" s="4"/>
      <c r="RH344" s="8"/>
      <c r="RI344" s="4"/>
      <c r="RJ344" s="8"/>
      <c r="RK344" s="7"/>
      <c r="RL344" s="7"/>
      <c r="RM344" s="2" t="s">
        <v>178</v>
      </c>
      <c r="RN344" s="2" t="s">
        <v>166</v>
      </c>
      <c r="RO344" s="2" t="s">
        <v>132</v>
      </c>
      <c r="RP344" s="2" t="s">
        <v>132</v>
      </c>
      <c r="RQ344" s="2" t="s">
        <v>142</v>
      </c>
      <c r="RR344" s="2" t="s">
        <v>132</v>
      </c>
    </row>
    <row r="345">
      <c r="A345" s="2" t="s">
        <v>3758</v>
      </c>
      <c r="B345" s="2" t="s">
        <v>121</v>
      </c>
      <c r="C345" s="2" t="s">
        <v>3759</v>
      </c>
      <c r="D345" s="2" t="s">
        <v>123</v>
      </c>
      <c r="E345" s="2" t="s">
        <v>1004</v>
      </c>
      <c r="F345" s="2" t="s">
        <v>3760</v>
      </c>
      <c r="G345" s="2" t="s">
        <v>132</v>
      </c>
      <c r="H345" s="2" t="s">
        <v>132</v>
      </c>
      <c r="I345" s="2" t="s">
        <v>3761</v>
      </c>
      <c r="J345" s="2" t="s">
        <v>127</v>
      </c>
      <c r="K345" s="2" t="s">
        <v>281</v>
      </c>
      <c r="L345" s="3">
        <v>16.6</v>
      </c>
      <c r="M345" s="3">
        <v>17.43</v>
      </c>
      <c r="N345" s="3">
        <v>39.99</v>
      </c>
      <c r="O345" s="2" t="s">
        <v>421</v>
      </c>
      <c r="P345" s="2" t="s">
        <v>422</v>
      </c>
      <c r="Q345" s="2" t="s">
        <v>131</v>
      </c>
      <c r="R345" s="2" t="s">
        <v>132</v>
      </c>
      <c r="S345" s="2" t="s">
        <v>3762</v>
      </c>
      <c r="T345" s="2" t="s">
        <v>132</v>
      </c>
      <c r="U345" s="2" t="s">
        <v>134</v>
      </c>
      <c r="V345" s="2" t="s">
        <v>3660</v>
      </c>
      <c r="W345" s="2" t="s">
        <v>441</v>
      </c>
      <c r="X345" s="2" t="s">
        <v>132</v>
      </c>
      <c r="Y345" s="2" t="s">
        <v>926</v>
      </c>
      <c r="Z345" s="4"/>
      <c r="AA345" s="4">
        <f>=ROUNDDOWN({0},0)</f>
      </c>
      <c r="AB345" s="5">
        <v>2.7</v>
      </c>
      <c r="AC345" s="2" t="s">
        <v>132</v>
      </c>
      <c r="AD345" s="4"/>
      <c r="AE345" s="4"/>
      <c r="AF345" s="6">
        <v>63</v>
      </c>
      <c r="AG345" s="6"/>
      <c r="AH345" s="7">
        <v>0.6575</v>
      </c>
      <c r="AI345" s="4"/>
      <c r="AJ345" s="4">
        <f>=ROUNDDOWN({0},0)</f>
      </c>
      <c r="AK345" s="5"/>
      <c r="AL345" s="2" t="s">
        <v>132</v>
      </c>
      <c r="AM345" s="4"/>
      <c r="AN345" s="4"/>
      <c r="AO345" s="7"/>
      <c r="AP345" s="4">
        <v>45</v>
      </c>
      <c r="AQ345" s="8">
        <v>767.82</v>
      </c>
      <c r="AR345" s="4">
        <v>250</v>
      </c>
      <c r="AS345" s="8">
        <v>4148.16</v>
      </c>
      <c r="AT345" s="7">
        <v>-0.82</v>
      </c>
      <c r="AU345" s="7">
        <v>-0.8149</v>
      </c>
      <c r="AV345" s="4">
        <v>45</v>
      </c>
      <c r="AW345" s="8">
        <v>767.82</v>
      </c>
      <c r="AX345" s="4">
        <v>250</v>
      </c>
      <c r="AY345" s="8">
        <v>4148.16</v>
      </c>
      <c r="AZ345" s="7">
        <v>-0.82</v>
      </c>
      <c r="BA345" s="7">
        <v>-0.8149</v>
      </c>
      <c r="BB345" s="7">
        <v>1</v>
      </c>
      <c r="BC345" s="4">
        <v>45</v>
      </c>
      <c r="BD345" s="8">
        <v>767.82</v>
      </c>
      <c r="BE345" s="4">
        <v>250</v>
      </c>
      <c r="BF345" s="8">
        <v>4148.16</v>
      </c>
      <c r="BG345" s="7">
        <v>-0.82</v>
      </c>
      <c r="BH345" s="7">
        <v>-0.8149</v>
      </c>
      <c r="BI345" s="7">
        <v>1</v>
      </c>
      <c r="BJ345" s="4">
        <v>45</v>
      </c>
      <c r="BK345" s="8">
        <v>767.82</v>
      </c>
      <c r="BL345" s="2" t="s">
        <v>3763</v>
      </c>
      <c r="BM345" s="7">
        <v>1</v>
      </c>
      <c r="BN345" s="7">
        <v>1</v>
      </c>
      <c r="BO345" s="4">
        <v>30</v>
      </c>
      <c r="BP345" s="8">
        <v>483.3</v>
      </c>
      <c r="BQ345" s="4">
        <v>121</v>
      </c>
      <c r="BR345" s="8">
        <v>1949.31</v>
      </c>
      <c r="BS345" s="7">
        <v>-0.7521</v>
      </c>
      <c r="BT345" s="7">
        <v>-0.7521</v>
      </c>
      <c r="BU345" s="2" t="s">
        <v>140</v>
      </c>
      <c r="BV345" s="2" t="s">
        <v>166</v>
      </c>
      <c r="BW345" s="2" t="s">
        <v>132</v>
      </c>
      <c r="BX345" s="2" t="s">
        <v>928</v>
      </c>
      <c r="BY345" s="2" t="s">
        <v>142</v>
      </c>
      <c r="BZ345" s="2" t="s">
        <v>132</v>
      </c>
      <c r="CA345" s="4">
        <v>1</v>
      </c>
      <c r="CB345" s="8">
        <v>10.32</v>
      </c>
      <c r="CC345" s="4">
        <v>16</v>
      </c>
      <c r="CD345" s="8">
        <v>188.5</v>
      </c>
      <c r="CE345" s="7">
        <v>-0.9375</v>
      </c>
      <c r="CF345" s="7">
        <v>-0.9453</v>
      </c>
      <c r="CG345" s="2" t="s">
        <v>140</v>
      </c>
      <c r="CH345" s="2" t="s">
        <v>166</v>
      </c>
      <c r="CI345" s="2" t="s">
        <v>1256</v>
      </c>
      <c r="CJ345" s="2" t="s">
        <v>2263</v>
      </c>
      <c r="CK345" s="2" t="s">
        <v>183</v>
      </c>
      <c r="CL345" s="2" t="s">
        <v>132</v>
      </c>
      <c r="CM345" s="4">
        <v>4</v>
      </c>
      <c r="CN345" s="8">
        <v>103.44</v>
      </c>
      <c r="CO345" s="4">
        <v>19</v>
      </c>
      <c r="CP345" s="8">
        <v>331.17</v>
      </c>
      <c r="CQ345" s="7">
        <v>-0.7895</v>
      </c>
      <c r="CR345" s="7">
        <v>-0.6877</v>
      </c>
      <c r="CS345" s="2" t="s">
        <v>140</v>
      </c>
      <c r="CT345" s="2" t="s">
        <v>166</v>
      </c>
      <c r="CU345" s="2" t="s">
        <v>931</v>
      </c>
      <c r="CV345" s="2" t="s">
        <v>3764</v>
      </c>
      <c r="CW345" s="2" t="s">
        <v>142</v>
      </c>
      <c r="CX345" s="2" t="s">
        <v>132</v>
      </c>
      <c r="CY345" s="4"/>
      <c r="CZ345" s="8"/>
      <c r="DA345" s="4"/>
      <c r="DB345" s="8"/>
      <c r="DC345" s="7"/>
      <c r="DD345" s="7"/>
      <c r="DE345" s="2" t="s">
        <v>165</v>
      </c>
      <c r="DF345" s="2" t="s">
        <v>166</v>
      </c>
      <c r="DG345" s="2" t="s">
        <v>132</v>
      </c>
      <c r="DH345" s="2" t="s">
        <v>132</v>
      </c>
      <c r="DI345" s="2" t="s">
        <v>142</v>
      </c>
      <c r="DJ345" s="2" t="s">
        <v>132</v>
      </c>
      <c r="DK345" s="4">
        <v>3</v>
      </c>
      <c r="DL345" s="8">
        <v>54</v>
      </c>
      <c r="DM345" s="4">
        <v>57</v>
      </c>
      <c r="DN345" s="8">
        <v>1026</v>
      </c>
      <c r="DO345" s="7">
        <v>-0.9474</v>
      </c>
      <c r="DP345" s="7">
        <v>-0.9474</v>
      </c>
      <c r="DQ345" s="2" t="s">
        <v>140</v>
      </c>
      <c r="DR345" s="2" t="s">
        <v>166</v>
      </c>
      <c r="DS345" s="2" t="s">
        <v>931</v>
      </c>
      <c r="DT345" s="2" t="s">
        <v>3765</v>
      </c>
      <c r="DU345" s="2" t="s">
        <v>142</v>
      </c>
      <c r="DV345" s="2" t="s">
        <v>132</v>
      </c>
      <c r="DW345" s="4">
        <v>3</v>
      </c>
      <c r="DX345" s="8">
        <v>40.26</v>
      </c>
      <c r="DY345" s="4">
        <v>5</v>
      </c>
      <c r="DZ345" s="8">
        <v>78.26</v>
      </c>
      <c r="EA345" s="7">
        <v>-0.4</v>
      </c>
      <c r="EB345" s="7">
        <v>-0.4856</v>
      </c>
      <c r="EC345" s="2" t="s">
        <v>140</v>
      </c>
      <c r="ED345" s="2" t="s">
        <v>166</v>
      </c>
      <c r="EE345" s="2" t="s">
        <v>931</v>
      </c>
      <c r="EF345" s="2" t="s">
        <v>1293</v>
      </c>
      <c r="EG345" s="2" t="s">
        <v>142</v>
      </c>
      <c r="EH345" s="2" t="s">
        <v>132</v>
      </c>
      <c r="EI345" s="4">
        <v>3</v>
      </c>
      <c r="EJ345" s="8">
        <v>58.2</v>
      </c>
      <c r="EK345" s="4">
        <v>1</v>
      </c>
      <c r="EL345" s="8">
        <v>19.4</v>
      </c>
      <c r="EM345" s="7">
        <v>2</v>
      </c>
      <c r="EN345" s="7">
        <v>2</v>
      </c>
      <c r="EO345" s="2" t="s">
        <v>140</v>
      </c>
      <c r="EP345" s="2" t="s">
        <v>166</v>
      </c>
      <c r="EQ345" s="2" t="s">
        <v>938</v>
      </c>
      <c r="ER345" s="2" t="s">
        <v>2341</v>
      </c>
      <c r="ES345" s="2" t="s">
        <v>183</v>
      </c>
      <c r="ET345" s="2" t="s">
        <v>132</v>
      </c>
      <c r="EU345" s="4"/>
      <c r="EV345" s="8"/>
      <c r="EW345" s="4"/>
      <c r="EX345" s="8"/>
      <c r="EY345" s="7"/>
      <c r="EZ345" s="7"/>
      <c r="FA345" s="2" t="s">
        <v>140</v>
      </c>
      <c r="FB345" s="2" t="s">
        <v>166</v>
      </c>
      <c r="FC345" s="2" t="s">
        <v>940</v>
      </c>
      <c r="FD345" s="2" t="s">
        <v>2455</v>
      </c>
      <c r="FE345" s="2" t="s">
        <v>142</v>
      </c>
      <c r="FF345" s="2" t="s">
        <v>132</v>
      </c>
      <c r="FG345" s="4"/>
      <c r="FH345" s="8"/>
      <c r="FI345" s="4"/>
      <c r="FJ345" s="8"/>
      <c r="FK345" s="7"/>
      <c r="FL345" s="7"/>
      <c r="FM345" s="2" t="s">
        <v>140</v>
      </c>
      <c r="FN345" s="2" t="s">
        <v>166</v>
      </c>
      <c r="FO345" s="2" t="s">
        <v>2552</v>
      </c>
      <c r="FP345" s="2" t="s">
        <v>132</v>
      </c>
      <c r="FQ345" s="2" t="s">
        <v>142</v>
      </c>
      <c r="FR345" s="2" t="s">
        <v>132</v>
      </c>
      <c r="FS345" s="4"/>
      <c r="FT345" s="8"/>
      <c r="FU345" s="4"/>
      <c r="FV345" s="8"/>
      <c r="FW345" s="7"/>
      <c r="FX345" s="7"/>
      <c r="FY345" s="2" t="s">
        <v>178</v>
      </c>
      <c r="FZ345" s="2" t="s">
        <v>166</v>
      </c>
      <c r="GA345" s="2" t="s">
        <v>132</v>
      </c>
      <c r="GB345" s="2" t="s">
        <v>132</v>
      </c>
      <c r="GC345" s="2" t="s">
        <v>142</v>
      </c>
      <c r="GD345" s="2" t="s">
        <v>132</v>
      </c>
      <c r="GE345" s="4"/>
      <c r="GF345" s="8"/>
      <c r="GG345" s="4">
        <v>1</v>
      </c>
      <c r="GH345" s="8">
        <v>16</v>
      </c>
      <c r="GI345" s="7">
        <v>-1</v>
      </c>
      <c r="GJ345" s="7">
        <v>-1</v>
      </c>
      <c r="GK345" s="2" t="s">
        <v>140</v>
      </c>
      <c r="GL345" s="2" t="s">
        <v>166</v>
      </c>
      <c r="GM345" s="2" t="s">
        <v>1860</v>
      </c>
      <c r="GN345" s="2" t="s">
        <v>332</v>
      </c>
      <c r="GO345" s="2" t="s">
        <v>142</v>
      </c>
      <c r="GP345" s="2" t="s">
        <v>132</v>
      </c>
      <c r="GQ345" s="4"/>
      <c r="GR345" s="8"/>
      <c r="GS345" s="4">
        <v>3</v>
      </c>
      <c r="GT345" s="8">
        <v>52.29</v>
      </c>
      <c r="GU345" s="7">
        <v>-1</v>
      </c>
      <c r="GV345" s="7">
        <v>-1</v>
      </c>
      <c r="GW345" s="2" t="s">
        <v>140</v>
      </c>
      <c r="GX345" s="2" t="s">
        <v>166</v>
      </c>
      <c r="GY345" s="2" t="s">
        <v>334</v>
      </c>
      <c r="GZ345" s="2" t="s">
        <v>1470</v>
      </c>
      <c r="HA345" s="2" t="s">
        <v>142</v>
      </c>
      <c r="HB345" s="2" t="s">
        <v>132</v>
      </c>
      <c r="HC345" s="4">
        <v>1</v>
      </c>
      <c r="HD345" s="8">
        <v>18.3</v>
      </c>
      <c r="HE345" s="4">
        <v>6</v>
      </c>
      <c r="HF345" s="8">
        <v>109.8</v>
      </c>
      <c r="HG345" s="7">
        <v>-0.8333</v>
      </c>
      <c r="HH345" s="7">
        <v>-0.8333</v>
      </c>
      <c r="HI345" s="2" t="s">
        <v>140</v>
      </c>
      <c r="HJ345" s="2" t="s">
        <v>166</v>
      </c>
      <c r="HK345" s="2" t="s">
        <v>1481</v>
      </c>
      <c r="HL345" s="2" t="s">
        <v>789</v>
      </c>
      <c r="HM345" s="2" t="s">
        <v>142</v>
      </c>
      <c r="HN345" s="2" t="s">
        <v>132</v>
      </c>
      <c r="HO345" s="4"/>
      <c r="HP345" s="8"/>
      <c r="HQ345" s="4"/>
      <c r="HR345" s="8"/>
      <c r="HS345" s="7"/>
      <c r="HT345" s="7"/>
      <c r="HU345" s="2" t="s">
        <v>165</v>
      </c>
      <c r="HV345" s="2" t="s">
        <v>166</v>
      </c>
      <c r="HW345" s="2" t="s">
        <v>132</v>
      </c>
      <c r="HX345" s="2" t="s">
        <v>132</v>
      </c>
      <c r="HY345" s="2" t="s">
        <v>142</v>
      </c>
      <c r="HZ345" s="2" t="s">
        <v>132</v>
      </c>
      <c r="IA345" s="4"/>
      <c r="IB345" s="8"/>
      <c r="IC345" s="4">
        <v>1</v>
      </c>
      <c r="ID345" s="8">
        <v>17.43</v>
      </c>
      <c r="IE345" s="7">
        <v>-1</v>
      </c>
      <c r="IF345" s="7">
        <v>-1</v>
      </c>
      <c r="IG345" s="2" t="s">
        <v>140</v>
      </c>
      <c r="IH345" s="2" t="s">
        <v>166</v>
      </c>
      <c r="II345" s="2" t="s">
        <v>332</v>
      </c>
      <c r="IJ345" s="2" t="s">
        <v>3766</v>
      </c>
      <c r="IK345" s="2" t="s">
        <v>142</v>
      </c>
      <c r="IL345" s="2" t="s">
        <v>132</v>
      </c>
      <c r="IM345" s="4"/>
      <c r="IN345" s="8"/>
      <c r="IO345" s="4"/>
      <c r="IP345" s="8"/>
      <c r="IQ345" s="7"/>
      <c r="IR345" s="7"/>
      <c r="IS345" s="2" t="s">
        <v>178</v>
      </c>
      <c r="IT345" s="2" t="s">
        <v>166</v>
      </c>
      <c r="IU345" s="2" t="s">
        <v>132</v>
      </c>
      <c r="IV345" s="2" t="s">
        <v>132</v>
      </c>
      <c r="IW345" s="2" t="s">
        <v>142</v>
      </c>
      <c r="IX345" s="2" t="s">
        <v>132</v>
      </c>
      <c r="IY345" s="4"/>
      <c r="IZ345" s="8"/>
      <c r="JA345" s="4"/>
      <c r="JB345" s="8"/>
      <c r="JC345" s="7"/>
      <c r="JD345" s="7"/>
      <c r="JE345" s="2" t="s">
        <v>178</v>
      </c>
      <c r="JF345" s="2" t="s">
        <v>166</v>
      </c>
      <c r="JG345" s="2" t="s">
        <v>132</v>
      </c>
      <c r="JH345" s="2" t="s">
        <v>132</v>
      </c>
      <c r="JI345" s="2" t="s">
        <v>142</v>
      </c>
      <c r="JJ345" s="2" t="s">
        <v>132</v>
      </c>
      <c r="JK345" s="4"/>
      <c r="JL345" s="8"/>
      <c r="JM345" s="4"/>
      <c r="JN345" s="8"/>
      <c r="JO345" s="7"/>
      <c r="JP345" s="7"/>
      <c r="JQ345" s="2" t="s">
        <v>140</v>
      </c>
      <c r="JR345" s="2" t="s">
        <v>166</v>
      </c>
      <c r="JS345" s="2" t="s">
        <v>341</v>
      </c>
      <c r="JT345" s="2" t="s">
        <v>132</v>
      </c>
      <c r="JU345" s="2" t="s">
        <v>142</v>
      </c>
      <c r="JV345" s="2" t="s">
        <v>132</v>
      </c>
      <c r="JW345" s="4"/>
      <c r="JX345" s="8"/>
      <c r="JY345" s="4"/>
      <c r="JZ345" s="8"/>
      <c r="KA345" s="7"/>
      <c r="KB345" s="7"/>
      <c r="KC345" s="2" t="s">
        <v>140</v>
      </c>
      <c r="KD345" s="2" t="s">
        <v>166</v>
      </c>
      <c r="KE345" s="2" t="s">
        <v>931</v>
      </c>
      <c r="KF345" s="2" t="s">
        <v>3767</v>
      </c>
      <c r="KG345" s="2" t="s">
        <v>142</v>
      </c>
      <c r="KH345" s="2" t="s">
        <v>132</v>
      </c>
      <c r="KI345" s="4"/>
      <c r="KJ345" s="8"/>
      <c r="KK345" s="4"/>
      <c r="KL345" s="8"/>
      <c r="KM345" s="7"/>
      <c r="KN345" s="7"/>
      <c r="KO345" s="2" t="s">
        <v>178</v>
      </c>
      <c r="KP345" s="2" t="s">
        <v>166</v>
      </c>
      <c r="KQ345" s="2" t="s">
        <v>132</v>
      </c>
      <c r="KR345" s="2" t="s">
        <v>132</v>
      </c>
      <c r="KS345" s="2" t="s">
        <v>142</v>
      </c>
      <c r="KT345" s="2" t="s">
        <v>132</v>
      </c>
      <c r="KU345" s="4"/>
      <c r="KV345" s="8"/>
      <c r="KW345" s="4">
        <v>20</v>
      </c>
      <c r="KX345" s="8">
        <v>360</v>
      </c>
      <c r="KY345" s="7">
        <v>-1</v>
      </c>
      <c r="KZ345" s="7">
        <v>-1</v>
      </c>
      <c r="LA345" s="2" t="s">
        <v>140</v>
      </c>
      <c r="LB345" s="2" t="s">
        <v>166</v>
      </c>
      <c r="LC345" s="2" t="s">
        <v>954</v>
      </c>
      <c r="LD345" s="2" t="s">
        <v>1321</v>
      </c>
      <c r="LE345" s="2" t="s">
        <v>142</v>
      </c>
      <c r="LF345" s="2" t="s">
        <v>132</v>
      </c>
      <c r="LG345" s="4"/>
      <c r="LH345" s="8"/>
      <c r="LI345" s="4"/>
      <c r="LJ345" s="8"/>
      <c r="LK345" s="7"/>
      <c r="LL345" s="7"/>
      <c r="LM345" s="2" t="s">
        <v>178</v>
      </c>
      <c r="LN345" s="2" t="s">
        <v>166</v>
      </c>
      <c r="LO345" s="2" t="s">
        <v>931</v>
      </c>
      <c r="LP345" s="2" t="s">
        <v>132</v>
      </c>
      <c r="LQ345" s="2" t="s">
        <v>142</v>
      </c>
      <c r="LR345" s="2" t="s">
        <v>132</v>
      </c>
      <c r="LS345" s="4"/>
      <c r="LT345" s="8"/>
      <c r="LU345" s="4"/>
      <c r="LV345" s="8"/>
      <c r="LW345" s="7"/>
      <c r="LX345" s="7"/>
      <c r="LY345" s="2" t="s">
        <v>132</v>
      </c>
      <c r="LZ345" s="2" t="s">
        <v>132</v>
      </c>
      <c r="MA345" s="2" t="s">
        <v>132</v>
      </c>
      <c r="MB345" s="2" t="s">
        <v>132</v>
      </c>
      <c r="MC345" s="2" t="s">
        <v>132</v>
      </c>
      <c r="MD345" s="2" t="s">
        <v>132</v>
      </c>
      <c r="ME345" s="4"/>
      <c r="MF345" s="8"/>
      <c r="MG345" s="4"/>
      <c r="MH345" s="8"/>
      <c r="MI345" s="7"/>
      <c r="MJ345" s="7"/>
      <c r="MK345" s="2" t="s">
        <v>159</v>
      </c>
      <c r="ML345" s="2" t="s">
        <v>166</v>
      </c>
      <c r="MM345" s="2" t="s">
        <v>1208</v>
      </c>
      <c r="MN345" s="2" t="s">
        <v>132</v>
      </c>
      <c r="MO345" s="2" t="s">
        <v>142</v>
      </c>
      <c r="MP345" s="2" t="s">
        <v>132</v>
      </c>
      <c r="MQ345" s="4"/>
      <c r="MR345" s="8"/>
      <c r="MS345" s="4"/>
      <c r="MT345" s="8"/>
      <c r="MU345" s="7"/>
      <c r="MV345" s="7"/>
      <c r="MW345" s="2" t="s">
        <v>132</v>
      </c>
      <c r="MX345" s="2" t="s">
        <v>132</v>
      </c>
      <c r="MY345" s="2" t="s">
        <v>132</v>
      </c>
      <c r="MZ345" s="2" t="s">
        <v>132</v>
      </c>
      <c r="NA345" s="2" t="s">
        <v>132</v>
      </c>
      <c r="NB345" s="2" t="s">
        <v>132</v>
      </c>
      <c r="NC345" s="4"/>
      <c r="ND345" s="8"/>
      <c r="NE345" s="4"/>
      <c r="NF345" s="8"/>
      <c r="NG345" s="7"/>
      <c r="NH345" s="7"/>
      <c r="NI345" s="2" t="s">
        <v>132</v>
      </c>
      <c r="NJ345" s="2" t="s">
        <v>132</v>
      </c>
      <c r="NK345" s="2" t="s">
        <v>132</v>
      </c>
      <c r="NL345" s="2" t="s">
        <v>132</v>
      </c>
      <c r="NM345" s="2" t="s">
        <v>132</v>
      </c>
      <c r="NN345" s="2" t="s">
        <v>132</v>
      </c>
      <c r="NO345" s="4"/>
      <c r="NP345" s="8"/>
      <c r="NQ345" s="4"/>
      <c r="NR345" s="8"/>
      <c r="NS345" s="7"/>
      <c r="NT345" s="7"/>
      <c r="NU345" s="2" t="s">
        <v>178</v>
      </c>
      <c r="NV345" s="2" t="s">
        <v>166</v>
      </c>
      <c r="NW345" s="2" t="s">
        <v>132</v>
      </c>
      <c r="NX345" s="2" t="s">
        <v>132</v>
      </c>
      <c r="NY345" s="2" t="s">
        <v>142</v>
      </c>
      <c r="NZ345" s="2" t="s">
        <v>132</v>
      </c>
      <c r="OA345" s="4"/>
      <c r="OB345" s="8"/>
      <c r="OC345" s="4"/>
      <c r="OD345" s="8"/>
      <c r="OE345" s="7"/>
      <c r="OF345" s="7"/>
      <c r="OG345" s="2" t="s">
        <v>132</v>
      </c>
      <c r="OH345" s="2" t="s">
        <v>132</v>
      </c>
      <c r="OI345" s="2" t="s">
        <v>132</v>
      </c>
      <c r="OJ345" s="2" t="s">
        <v>132</v>
      </c>
      <c r="OK345" s="2" t="s">
        <v>132</v>
      </c>
      <c r="OL345" s="2" t="s">
        <v>132</v>
      </c>
      <c r="OM345" s="4"/>
      <c r="ON345" s="8"/>
      <c r="OO345" s="4"/>
      <c r="OP345" s="8"/>
      <c r="OQ345" s="7"/>
      <c r="OR345" s="7"/>
      <c r="OS345" s="2" t="s">
        <v>132</v>
      </c>
      <c r="OT345" s="2" t="s">
        <v>132</v>
      </c>
      <c r="OU345" s="2" t="s">
        <v>132</v>
      </c>
      <c r="OV345" s="2" t="s">
        <v>132</v>
      </c>
      <c r="OW345" s="2" t="s">
        <v>132</v>
      </c>
      <c r="OX345" s="2" t="s">
        <v>132</v>
      </c>
      <c r="OY345" s="4"/>
      <c r="OZ345" s="8"/>
      <c r="PA345" s="4"/>
      <c r="PB345" s="8"/>
      <c r="PC345" s="7"/>
      <c r="PD345" s="7"/>
      <c r="PE345" s="2" t="s">
        <v>181</v>
      </c>
      <c r="PF345" s="2" t="s">
        <v>166</v>
      </c>
      <c r="PG345" s="2" t="s">
        <v>132</v>
      </c>
      <c r="PH345" s="2" t="s">
        <v>132</v>
      </c>
      <c r="PI345" s="2" t="s">
        <v>142</v>
      </c>
      <c r="PJ345" s="2" t="s">
        <v>132</v>
      </c>
      <c r="PK345" s="4"/>
      <c r="PL345" s="8"/>
      <c r="PM345" s="4"/>
      <c r="PN345" s="8"/>
      <c r="PO345" s="7"/>
      <c r="PP345" s="7"/>
      <c r="PQ345" s="2" t="s">
        <v>178</v>
      </c>
      <c r="PR345" s="2" t="s">
        <v>166</v>
      </c>
      <c r="PS345" s="2" t="s">
        <v>132</v>
      </c>
      <c r="PT345" s="2" t="s">
        <v>132</v>
      </c>
      <c r="PU345" s="2" t="s">
        <v>142</v>
      </c>
      <c r="PV345" s="2" t="s">
        <v>132</v>
      </c>
      <c r="PW345" s="4"/>
      <c r="PX345" s="8"/>
      <c r="PY345" s="4"/>
      <c r="PZ345" s="8"/>
      <c r="QA345" s="7"/>
      <c r="QB345" s="7"/>
      <c r="QC345" s="2" t="s">
        <v>132</v>
      </c>
      <c r="QD345" s="2" t="s">
        <v>132</v>
      </c>
      <c r="QE345" s="2" t="s">
        <v>132</v>
      </c>
      <c r="QF345" s="2" t="s">
        <v>132</v>
      </c>
      <c r="QG345" s="2" t="s">
        <v>132</v>
      </c>
      <c r="QH345" s="2" t="s">
        <v>132</v>
      </c>
      <c r="QI345" s="4"/>
      <c r="QJ345" s="8"/>
      <c r="QK345" s="4"/>
      <c r="QL345" s="8"/>
      <c r="QM345" s="7"/>
      <c r="QN345" s="7"/>
      <c r="QO345" s="2" t="s">
        <v>132</v>
      </c>
      <c r="QP345" s="2" t="s">
        <v>132</v>
      </c>
      <c r="QQ345" s="2" t="s">
        <v>132</v>
      </c>
      <c r="QR345" s="2" t="s">
        <v>132</v>
      </c>
      <c r="QS345" s="2" t="s">
        <v>132</v>
      </c>
      <c r="QT345" s="2" t="s">
        <v>132</v>
      </c>
      <c r="QU345" s="4"/>
      <c r="QV345" s="8"/>
      <c r="QW345" s="4"/>
      <c r="QX345" s="8"/>
      <c r="QY345" s="7"/>
      <c r="QZ345" s="7"/>
      <c r="RA345" s="2" t="s">
        <v>140</v>
      </c>
      <c r="RB345" s="2" t="s">
        <v>166</v>
      </c>
      <c r="RC345" s="2" t="s">
        <v>1322</v>
      </c>
      <c r="RD345" s="2" t="s">
        <v>993</v>
      </c>
      <c r="RE345" s="2" t="s">
        <v>142</v>
      </c>
      <c r="RF345" s="2" t="s">
        <v>132</v>
      </c>
      <c r="RG345" s="4"/>
      <c r="RH345" s="8"/>
      <c r="RI345" s="4"/>
      <c r="RJ345" s="8"/>
      <c r="RK345" s="7"/>
      <c r="RL345" s="7"/>
      <c r="RM345" s="2" t="s">
        <v>178</v>
      </c>
      <c r="RN345" s="2" t="s">
        <v>166</v>
      </c>
      <c r="RO345" s="2" t="s">
        <v>132</v>
      </c>
      <c r="RP345" s="2" t="s">
        <v>132</v>
      </c>
      <c r="RQ345" s="2" t="s">
        <v>142</v>
      </c>
      <c r="RR345" s="2" t="s">
        <v>132</v>
      </c>
    </row>
    <row r="346">
      <c r="A346" s="2" t="s">
        <v>3768</v>
      </c>
      <c r="B346" s="2" t="s">
        <v>121</v>
      </c>
      <c r="C346" s="2" t="s">
        <v>3769</v>
      </c>
      <c r="D346" s="2" t="s">
        <v>3770</v>
      </c>
      <c r="E346" s="2" t="s">
        <v>1068</v>
      </c>
      <c r="F346" s="2" t="s">
        <v>3214</v>
      </c>
      <c r="G346" s="2" t="s">
        <v>132</v>
      </c>
      <c r="H346" s="2" t="s">
        <v>132</v>
      </c>
      <c r="I346" s="2" t="s">
        <v>132</v>
      </c>
      <c r="J346" s="2" t="s">
        <v>3771</v>
      </c>
      <c r="K346" s="2" t="s">
        <v>1274</v>
      </c>
      <c r="L346" s="3">
        <v>10</v>
      </c>
      <c r="M346" s="3"/>
      <c r="N346" s="3"/>
      <c r="O346" s="2" t="s">
        <v>421</v>
      </c>
      <c r="P346" s="2" t="s">
        <v>132</v>
      </c>
      <c r="Q346" s="2" t="s">
        <v>132</v>
      </c>
      <c r="R346" s="2" t="s">
        <v>3772</v>
      </c>
      <c r="S346" s="2" t="s">
        <v>132</v>
      </c>
      <c r="T346" s="2" t="s">
        <v>132</v>
      </c>
      <c r="U346" s="2" t="s">
        <v>132</v>
      </c>
      <c r="V346" s="2" t="s">
        <v>132</v>
      </c>
      <c r="W346" s="2" t="s">
        <v>132</v>
      </c>
      <c r="X346" s="2" t="s">
        <v>132</v>
      </c>
      <c r="Y346" s="2" t="s">
        <v>132</v>
      </c>
      <c r="Z346" s="4"/>
      <c r="AA346" s="4">
        <f>=ROUNDDOWN({0},0)</f>
      </c>
      <c r="AB346" s="5"/>
      <c r="AC346" s="2" t="s">
        <v>132</v>
      </c>
      <c r="AD346" s="4"/>
      <c r="AE346" s="4"/>
      <c r="AF346" s="6"/>
      <c r="AG346" s="6"/>
      <c r="AH346" s="7"/>
      <c r="AI346" s="4"/>
      <c r="AJ346" s="4">
        <f>=ROUNDDOWN({0},0)</f>
      </c>
      <c r="AK346" s="5"/>
      <c r="AL346" s="2" t="s">
        <v>132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132</v>
      </c>
      <c r="BM346" s="7"/>
      <c r="BN346" s="7"/>
      <c r="BO346" s="4"/>
      <c r="BP346" s="8"/>
      <c r="BQ346" s="4"/>
      <c r="BR346" s="8"/>
      <c r="BS346" s="7"/>
      <c r="BT346" s="7"/>
      <c r="BU346" s="2" t="s">
        <v>132</v>
      </c>
      <c r="BV346" s="2" t="s">
        <v>132</v>
      </c>
      <c r="BW346" s="2" t="s">
        <v>132</v>
      </c>
      <c r="BX346" s="2" t="s">
        <v>132</v>
      </c>
      <c r="BY346" s="2" t="s">
        <v>132</v>
      </c>
      <c r="BZ346" s="2" t="s">
        <v>132</v>
      </c>
      <c r="CA346" s="4"/>
      <c r="CB346" s="8"/>
      <c r="CC346" s="4"/>
      <c r="CD346" s="8"/>
      <c r="CE346" s="7"/>
      <c r="CF346" s="7"/>
      <c r="CG346" s="2" t="s">
        <v>132</v>
      </c>
      <c r="CH346" s="2" t="s">
        <v>132</v>
      </c>
      <c r="CI346" s="2" t="s">
        <v>132</v>
      </c>
      <c r="CJ346" s="2" t="s">
        <v>132</v>
      </c>
      <c r="CK346" s="2" t="s">
        <v>132</v>
      </c>
      <c r="CL346" s="2" t="s">
        <v>132</v>
      </c>
      <c r="CM346" s="4"/>
      <c r="CN346" s="8"/>
      <c r="CO346" s="4"/>
      <c r="CP346" s="8"/>
      <c r="CQ346" s="7"/>
      <c r="CR346" s="7"/>
      <c r="CS346" s="2" t="s">
        <v>132</v>
      </c>
      <c r="CT346" s="2" t="s">
        <v>132</v>
      </c>
      <c r="CU346" s="2" t="s">
        <v>132</v>
      </c>
      <c r="CV346" s="2" t="s">
        <v>132</v>
      </c>
      <c r="CW346" s="2" t="s">
        <v>132</v>
      </c>
      <c r="CX346" s="2" t="s">
        <v>132</v>
      </c>
      <c r="CY346" s="4"/>
      <c r="CZ346" s="8"/>
      <c r="DA346" s="4"/>
      <c r="DB346" s="8"/>
      <c r="DC346" s="7"/>
      <c r="DD346" s="7"/>
      <c r="DE346" s="2" t="s">
        <v>132</v>
      </c>
      <c r="DF346" s="2" t="s">
        <v>132</v>
      </c>
      <c r="DG346" s="2" t="s">
        <v>132</v>
      </c>
      <c r="DH346" s="2" t="s">
        <v>132</v>
      </c>
      <c r="DI346" s="2" t="s">
        <v>132</v>
      </c>
      <c r="DJ346" s="2" t="s">
        <v>132</v>
      </c>
      <c r="DK346" s="4"/>
      <c r="DL346" s="8"/>
      <c r="DM346" s="4"/>
      <c r="DN346" s="8"/>
      <c r="DO346" s="7"/>
      <c r="DP346" s="7"/>
      <c r="DQ346" s="2" t="s">
        <v>132</v>
      </c>
      <c r="DR346" s="2" t="s">
        <v>132</v>
      </c>
      <c r="DS346" s="2" t="s">
        <v>132</v>
      </c>
      <c r="DT346" s="2" t="s">
        <v>132</v>
      </c>
      <c r="DU346" s="2" t="s">
        <v>132</v>
      </c>
      <c r="DV346" s="2" t="s">
        <v>132</v>
      </c>
      <c r="DW346" s="4"/>
      <c r="DX346" s="8"/>
      <c r="DY346" s="4"/>
      <c r="DZ346" s="8"/>
      <c r="EA346" s="7"/>
      <c r="EB346" s="7"/>
      <c r="EC346" s="2" t="s">
        <v>132</v>
      </c>
      <c r="ED346" s="2" t="s">
        <v>132</v>
      </c>
      <c r="EE346" s="2" t="s">
        <v>132</v>
      </c>
      <c r="EF346" s="2" t="s">
        <v>132</v>
      </c>
      <c r="EG346" s="2" t="s">
        <v>132</v>
      </c>
      <c r="EH346" s="2" t="s">
        <v>132</v>
      </c>
      <c r="EI346" s="4"/>
      <c r="EJ346" s="8"/>
      <c r="EK346" s="4"/>
      <c r="EL346" s="8"/>
      <c r="EM346" s="7"/>
      <c r="EN346" s="7"/>
      <c r="EO346" s="2" t="s">
        <v>132</v>
      </c>
      <c r="EP346" s="2" t="s">
        <v>132</v>
      </c>
      <c r="EQ346" s="2" t="s">
        <v>132</v>
      </c>
      <c r="ER346" s="2" t="s">
        <v>132</v>
      </c>
      <c r="ES346" s="2" t="s">
        <v>132</v>
      </c>
      <c r="ET346" s="2" t="s">
        <v>132</v>
      </c>
      <c r="EU346" s="4"/>
      <c r="EV346" s="8"/>
      <c r="EW346" s="4"/>
      <c r="EX346" s="8"/>
      <c r="EY346" s="7"/>
      <c r="EZ346" s="7"/>
      <c r="FA346" s="2" t="s">
        <v>132</v>
      </c>
      <c r="FB346" s="2" t="s">
        <v>132</v>
      </c>
      <c r="FC346" s="2" t="s">
        <v>132</v>
      </c>
      <c r="FD346" s="2" t="s">
        <v>132</v>
      </c>
      <c r="FE346" s="2" t="s">
        <v>132</v>
      </c>
      <c r="FF346" s="2" t="s">
        <v>132</v>
      </c>
      <c r="FG346" s="4"/>
      <c r="FH346" s="8"/>
      <c r="FI346" s="4"/>
      <c r="FJ346" s="8"/>
      <c r="FK346" s="7"/>
      <c r="FL346" s="7"/>
      <c r="FM346" s="2" t="s">
        <v>132</v>
      </c>
      <c r="FN346" s="2" t="s">
        <v>132</v>
      </c>
      <c r="FO346" s="2" t="s">
        <v>132</v>
      </c>
      <c r="FP346" s="2" t="s">
        <v>132</v>
      </c>
      <c r="FQ346" s="2" t="s">
        <v>132</v>
      </c>
      <c r="FR346" s="2" t="s">
        <v>132</v>
      </c>
      <c r="FS346" s="4"/>
      <c r="FT346" s="8"/>
      <c r="FU346" s="4"/>
      <c r="FV346" s="8"/>
      <c r="FW346" s="7"/>
      <c r="FX346" s="7"/>
      <c r="FY346" s="2" t="s">
        <v>132</v>
      </c>
      <c r="FZ346" s="2" t="s">
        <v>132</v>
      </c>
      <c r="GA346" s="2" t="s">
        <v>132</v>
      </c>
      <c r="GB346" s="2" t="s">
        <v>132</v>
      </c>
      <c r="GC346" s="2" t="s">
        <v>132</v>
      </c>
      <c r="GD346" s="2" t="s">
        <v>132</v>
      </c>
      <c r="GE346" s="4"/>
      <c r="GF346" s="8"/>
      <c r="GG346" s="4"/>
      <c r="GH346" s="8"/>
      <c r="GI346" s="7"/>
      <c r="GJ346" s="7"/>
      <c r="GK346" s="2" t="s">
        <v>132</v>
      </c>
      <c r="GL346" s="2" t="s">
        <v>132</v>
      </c>
      <c r="GM346" s="2" t="s">
        <v>132</v>
      </c>
      <c r="GN346" s="2" t="s">
        <v>132</v>
      </c>
      <c r="GO346" s="2" t="s">
        <v>132</v>
      </c>
      <c r="GP346" s="2" t="s">
        <v>132</v>
      </c>
      <c r="GQ346" s="4"/>
      <c r="GR346" s="8"/>
      <c r="GS346" s="4"/>
      <c r="GT346" s="8"/>
      <c r="GU346" s="7"/>
      <c r="GV346" s="7"/>
      <c r="GW346" s="2" t="s">
        <v>132</v>
      </c>
      <c r="GX346" s="2" t="s">
        <v>132</v>
      </c>
      <c r="GY346" s="2" t="s">
        <v>132</v>
      </c>
      <c r="GZ346" s="2" t="s">
        <v>132</v>
      </c>
      <c r="HA346" s="2" t="s">
        <v>132</v>
      </c>
      <c r="HB346" s="2" t="s">
        <v>132</v>
      </c>
      <c r="HC346" s="4"/>
      <c r="HD346" s="8"/>
      <c r="HE346" s="4"/>
      <c r="HF346" s="8"/>
      <c r="HG346" s="7"/>
      <c r="HH346" s="7"/>
      <c r="HI346" s="2" t="s">
        <v>132</v>
      </c>
      <c r="HJ346" s="2" t="s">
        <v>132</v>
      </c>
      <c r="HK346" s="2" t="s">
        <v>132</v>
      </c>
      <c r="HL346" s="2" t="s">
        <v>132</v>
      </c>
      <c r="HM346" s="2" t="s">
        <v>132</v>
      </c>
      <c r="HN346" s="2" t="s">
        <v>132</v>
      </c>
      <c r="HO346" s="4"/>
      <c r="HP346" s="8"/>
      <c r="HQ346" s="4"/>
      <c r="HR346" s="8"/>
      <c r="HS346" s="7"/>
      <c r="HT346" s="7"/>
      <c r="HU346" s="2" t="s">
        <v>132</v>
      </c>
      <c r="HV346" s="2" t="s">
        <v>132</v>
      </c>
      <c r="HW346" s="2" t="s">
        <v>132</v>
      </c>
      <c r="HX346" s="2" t="s">
        <v>132</v>
      </c>
      <c r="HY346" s="2" t="s">
        <v>132</v>
      </c>
      <c r="HZ346" s="2" t="s">
        <v>132</v>
      </c>
      <c r="IA346" s="4"/>
      <c r="IB346" s="8"/>
      <c r="IC346" s="4"/>
      <c r="ID346" s="8"/>
      <c r="IE346" s="7"/>
      <c r="IF346" s="7"/>
      <c r="IG346" s="2" t="s">
        <v>132</v>
      </c>
      <c r="IH346" s="2" t="s">
        <v>132</v>
      </c>
      <c r="II346" s="2" t="s">
        <v>132</v>
      </c>
      <c r="IJ346" s="2" t="s">
        <v>132</v>
      </c>
      <c r="IK346" s="2" t="s">
        <v>132</v>
      </c>
      <c r="IL346" s="2" t="s">
        <v>132</v>
      </c>
      <c r="IM346" s="4"/>
      <c r="IN346" s="8"/>
      <c r="IO346" s="4"/>
      <c r="IP346" s="8"/>
      <c r="IQ346" s="7"/>
      <c r="IR346" s="7"/>
      <c r="IS346" s="2" t="s">
        <v>132</v>
      </c>
      <c r="IT346" s="2" t="s">
        <v>132</v>
      </c>
      <c r="IU346" s="2" t="s">
        <v>132</v>
      </c>
      <c r="IV346" s="2" t="s">
        <v>132</v>
      </c>
      <c r="IW346" s="2" t="s">
        <v>132</v>
      </c>
      <c r="IX346" s="2" t="s">
        <v>132</v>
      </c>
      <c r="IY346" s="4"/>
      <c r="IZ346" s="8"/>
      <c r="JA346" s="4"/>
      <c r="JB346" s="8"/>
      <c r="JC346" s="7"/>
      <c r="JD346" s="7"/>
      <c r="JE346" s="2" t="s">
        <v>132</v>
      </c>
      <c r="JF346" s="2" t="s">
        <v>132</v>
      </c>
      <c r="JG346" s="2" t="s">
        <v>132</v>
      </c>
      <c r="JH346" s="2" t="s">
        <v>132</v>
      </c>
      <c r="JI346" s="2" t="s">
        <v>132</v>
      </c>
      <c r="JJ346" s="2" t="s">
        <v>132</v>
      </c>
      <c r="JK346" s="4"/>
      <c r="JL346" s="8"/>
      <c r="JM346" s="4"/>
      <c r="JN346" s="8"/>
      <c r="JO346" s="7"/>
      <c r="JP346" s="7"/>
      <c r="JQ346" s="2" t="s">
        <v>132</v>
      </c>
      <c r="JR346" s="2" t="s">
        <v>132</v>
      </c>
      <c r="JS346" s="2" t="s">
        <v>132</v>
      </c>
      <c r="JT346" s="2" t="s">
        <v>132</v>
      </c>
      <c r="JU346" s="2" t="s">
        <v>132</v>
      </c>
      <c r="JV346" s="2" t="s">
        <v>132</v>
      </c>
      <c r="JW346" s="4"/>
      <c r="JX346" s="8"/>
      <c r="JY346" s="4"/>
      <c r="JZ346" s="8"/>
      <c r="KA346" s="7"/>
      <c r="KB346" s="7"/>
      <c r="KC346" s="2" t="s">
        <v>132</v>
      </c>
      <c r="KD346" s="2" t="s">
        <v>132</v>
      </c>
      <c r="KE346" s="2" t="s">
        <v>132</v>
      </c>
      <c r="KF346" s="2" t="s">
        <v>132</v>
      </c>
      <c r="KG346" s="2" t="s">
        <v>132</v>
      </c>
      <c r="KH346" s="2" t="s">
        <v>132</v>
      </c>
      <c r="KI346" s="4"/>
      <c r="KJ346" s="8"/>
      <c r="KK346" s="4"/>
      <c r="KL346" s="8"/>
      <c r="KM346" s="7"/>
      <c r="KN346" s="7"/>
      <c r="KO346" s="2" t="s">
        <v>132</v>
      </c>
      <c r="KP346" s="2" t="s">
        <v>132</v>
      </c>
      <c r="KQ346" s="2" t="s">
        <v>132</v>
      </c>
      <c r="KR346" s="2" t="s">
        <v>132</v>
      </c>
      <c r="KS346" s="2" t="s">
        <v>132</v>
      </c>
      <c r="KT346" s="2" t="s">
        <v>132</v>
      </c>
      <c r="KU346" s="4"/>
      <c r="KV346" s="8"/>
      <c r="KW346" s="4"/>
      <c r="KX346" s="8"/>
      <c r="KY346" s="7"/>
      <c r="KZ346" s="7"/>
      <c r="LA346" s="2" t="s">
        <v>132</v>
      </c>
      <c r="LB346" s="2" t="s">
        <v>132</v>
      </c>
      <c r="LC346" s="2" t="s">
        <v>132</v>
      </c>
      <c r="LD346" s="2" t="s">
        <v>132</v>
      </c>
      <c r="LE346" s="2" t="s">
        <v>132</v>
      </c>
      <c r="LF346" s="2" t="s">
        <v>132</v>
      </c>
      <c r="LG346" s="4"/>
      <c r="LH346" s="8"/>
      <c r="LI346" s="4"/>
      <c r="LJ346" s="8"/>
      <c r="LK346" s="7"/>
      <c r="LL346" s="7"/>
      <c r="LM346" s="2" t="s">
        <v>132</v>
      </c>
      <c r="LN346" s="2" t="s">
        <v>132</v>
      </c>
      <c r="LO346" s="2" t="s">
        <v>132</v>
      </c>
      <c r="LP346" s="2" t="s">
        <v>132</v>
      </c>
      <c r="LQ346" s="2" t="s">
        <v>132</v>
      </c>
      <c r="LR346" s="2" t="s">
        <v>132</v>
      </c>
      <c r="LS346" s="4"/>
      <c r="LT346" s="8"/>
      <c r="LU346" s="4"/>
      <c r="LV346" s="8"/>
      <c r="LW346" s="7"/>
      <c r="LX346" s="7"/>
      <c r="LY346" s="2" t="s">
        <v>132</v>
      </c>
      <c r="LZ346" s="2" t="s">
        <v>132</v>
      </c>
      <c r="MA346" s="2" t="s">
        <v>132</v>
      </c>
      <c r="MB346" s="2" t="s">
        <v>132</v>
      </c>
      <c r="MC346" s="2" t="s">
        <v>132</v>
      </c>
      <c r="MD346" s="2" t="s">
        <v>132</v>
      </c>
      <c r="ME346" s="4"/>
      <c r="MF346" s="8"/>
      <c r="MG346" s="4"/>
      <c r="MH346" s="8"/>
      <c r="MI346" s="7"/>
      <c r="MJ346" s="7"/>
      <c r="MK346" s="2" t="s">
        <v>132</v>
      </c>
      <c r="ML346" s="2" t="s">
        <v>132</v>
      </c>
      <c r="MM346" s="2" t="s">
        <v>132</v>
      </c>
      <c r="MN346" s="2" t="s">
        <v>132</v>
      </c>
      <c r="MO346" s="2" t="s">
        <v>132</v>
      </c>
      <c r="MP346" s="2" t="s">
        <v>132</v>
      </c>
      <c r="MQ346" s="4"/>
      <c r="MR346" s="8"/>
      <c r="MS346" s="4"/>
      <c r="MT346" s="8"/>
      <c r="MU346" s="7"/>
      <c r="MV346" s="7"/>
      <c r="MW346" s="2" t="s">
        <v>132</v>
      </c>
      <c r="MX346" s="2" t="s">
        <v>132</v>
      </c>
      <c r="MY346" s="2" t="s">
        <v>132</v>
      </c>
      <c r="MZ346" s="2" t="s">
        <v>132</v>
      </c>
      <c r="NA346" s="2" t="s">
        <v>132</v>
      </c>
      <c r="NB346" s="2" t="s">
        <v>132</v>
      </c>
      <c r="NC346" s="4"/>
      <c r="ND346" s="8"/>
      <c r="NE346" s="4"/>
      <c r="NF346" s="8"/>
      <c r="NG346" s="7"/>
      <c r="NH346" s="7"/>
      <c r="NI346" s="2" t="s">
        <v>132</v>
      </c>
      <c r="NJ346" s="2" t="s">
        <v>132</v>
      </c>
      <c r="NK346" s="2" t="s">
        <v>132</v>
      </c>
      <c r="NL346" s="2" t="s">
        <v>132</v>
      </c>
      <c r="NM346" s="2" t="s">
        <v>132</v>
      </c>
      <c r="NN346" s="2" t="s">
        <v>132</v>
      </c>
      <c r="NO346" s="4"/>
      <c r="NP346" s="8"/>
      <c r="NQ346" s="4"/>
      <c r="NR346" s="8"/>
      <c r="NS346" s="7"/>
      <c r="NT346" s="7"/>
      <c r="NU346" s="2" t="s">
        <v>132</v>
      </c>
      <c r="NV346" s="2" t="s">
        <v>132</v>
      </c>
      <c r="NW346" s="2" t="s">
        <v>132</v>
      </c>
      <c r="NX346" s="2" t="s">
        <v>132</v>
      </c>
      <c r="NY346" s="2" t="s">
        <v>132</v>
      </c>
      <c r="NZ346" s="2" t="s">
        <v>132</v>
      </c>
      <c r="OA346" s="4"/>
      <c r="OB346" s="8"/>
      <c r="OC346" s="4"/>
      <c r="OD346" s="8"/>
      <c r="OE346" s="7"/>
      <c r="OF346" s="7"/>
      <c r="OG346" s="2" t="s">
        <v>132</v>
      </c>
      <c r="OH346" s="2" t="s">
        <v>132</v>
      </c>
      <c r="OI346" s="2" t="s">
        <v>132</v>
      </c>
      <c r="OJ346" s="2" t="s">
        <v>132</v>
      </c>
      <c r="OK346" s="2" t="s">
        <v>132</v>
      </c>
      <c r="OL346" s="2" t="s">
        <v>132</v>
      </c>
      <c r="OM346" s="4"/>
      <c r="ON346" s="8"/>
      <c r="OO346" s="4"/>
      <c r="OP346" s="8"/>
      <c r="OQ346" s="7"/>
      <c r="OR346" s="7"/>
      <c r="OS346" s="2" t="s">
        <v>132</v>
      </c>
      <c r="OT346" s="2" t="s">
        <v>132</v>
      </c>
      <c r="OU346" s="2" t="s">
        <v>132</v>
      </c>
      <c r="OV346" s="2" t="s">
        <v>132</v>
      </c>
      <c r="OW346" s="2" t="s">
        <v>132</v>
      </c>
      <c r="OX346" s="2" t="s">
        <v>132</v>
      </c>
      <c r="OY346" s="4"/>
      <c r="OZ346" s="8"/>
      <c r="PA346" s="4"/>
      <c r="PB346" s="8"/>
      <c r="PC346" s="7"/>
      <c r="PD346" s="7"/>
      <c r="PE346" s="2" t="s">
        <v>132</v>
      </c>
      <c r="PF346" s="2" t="s">
        <v>132</v>
      </c>
      <c r="PG346" s="2" t="s">
        <v>132</v>
      </c>
      <c r="PH346" s="2" t="s">
        <v>132</v>
      </c>
      <c r="PI346" s="2" t="s">
        <v>132</v>
      </c>
      <c r="PJ346" s="2" t="s">
        <v>132</v>
      </c>
      <c r="PK346" s="4"/>
      <c r="PL346" s="8"/>
      <c r="PM346" s="4"/>
      <c r="PN346" s="8"/>
      <c r="PO346" s="7"/>
      <c r="PP346" s="7"/>
      <c r="PQ346" s="2" t="s">
        <v>132</v>
      </c>
      <c r="PR346" s="2" t="s">
        <v>132</v>
      </c>
      <c r="PS346" s="2" t="s">
        <v>132</v>
      </c>
      <c r="PT346" s="2" t="s">
        <v>132</v>
      </c>
      <c r="PU346" s="2" t="s">
        <v>132</v>
      </c>
      <c r="PV346" s="2" t="s">
        <v>132</v>
      </c>
      <c r="PW346" s="4"/>
      <c r="PX346" s="8"/>
      <c r="PY346" s="4"/>
      <c r="PZ346" s="8"/>
      <c r="QA346" s="7"/>
      <c r="QB346" s="7"/>
      <c r="QC346" s="2" t="s">
        <v>132</v>
      </c>
      <c r="QD346" s="2" t="s">
        <v>132</v>
      </c>
      <c r="QE346" s="2" t="s">
        <v>132</v>
      </c>
      <c r="QF346" s="2" t="s">
        <v>132</v>
      </c>
      <c r="QG346" s="2" t="s">
        <v>132</v>
      </c>
      <c r="QH346" s="2" t="s">
        <v>132</v>
      </c>
      <c r="QI346" s="4"/>
      <c r="QJ346" s="8"/>
      <c r="QK346" s="4"/>
      <c r="QL346" s="8"/>
      <c r="QM346" s="7"/>
      <c r="QN346" s="7"/>
      <c r="QO346" s="2" t="s">
        <v>132</v>
      </c>
      <c r="QP346" s="2" t="s">
        <v>132</v>
      </c>
      <c r="QQ346" s="2" t="s">
        <v>132</v>
      </c>
      <c r="QR346" s="2" t="s">
        <v>132</v>
      </c>
      <c r="QS346" s="2" t="s">
        <v>132</v>
      </c>
      <c r="QT346" s="2" t="s">
        <v>132</v>
      </c>
      <c r="QU346" s="4"/>
      <c r="QV346" s="8"/>
      <c r="QW346" s="4"/>
      <c r="QX346" s="8"/>
      <c r="QY346" s="7"/>
      <c r="QZ346" s="7"/>
      <c r="RA346" s="2" t="s">
        <v>132</v>
      </c>
      <c r="RB346" s="2" t="s">
        <v>132</v>
      </c>
      <c r="RC346" s="2" t="s">
        <v>132</v>
      </c>
      <c r="RD346" s="2" t="s">
        <v>132</v>
      </c>
      <c r="RE346" s="2" t="s">
        <v>132</v>
      </c>
      <c r="RF346" s="2" t="s">
        <v>132</v>
      </c>
      <c r="RG346" s="4"/>
      <c r="RH346" s="8"/>
      <c r="RI346" s="4"/>
      <c r="RJ346" s="8"/>
      <c r="RK346" s="7"/>
      <c r="RL346" s="7"/>
      <c r="RM346" s="2" t="s">
        <v>132</v>
      </c>
      <c r="RN346" s="2" t="s">
        <v>132</v>
      </c>
      <c r="RO346" s="2" t="s">
        <v>132</v>
      </c>
      <c r="RP346" s="2" t="s">
        <v>132</v>
      </c>
      <c r="RQ346" s="2" t="s">
        <v>132</v>
      </c>
      <c r="RR346" s="2" t="s">
        <v>132</v>
      </c>
    </row>
    <row r="347">
      <c r="A347" s="2" t="s">
        <v>3773</v>
      </c>
      <c r="B347" s="2" t="s">
        <v>121</v>
      </c>
      <c r="C347" s="2" t="s">
        <v>3769</v>
      </c>
      <c r="D347" s="2" t="s">
        <v>3770</v>
      </c>
      <c r="E347" s="2" t="s">
        <v>1068</v>
      </c>
      <c r="F347" s="2" t="s">
        <v>3774</v>
      </c>
      <c r="G347" s="2" t="s">
        <v>132</v>
      </c>
      <c r="H347" s="2" t="s">
        <v>132</v>
      </c>
      <c r="I347" s="2" t="s">
        <v>132</v>
      </c>
      <c r="J347" s="2" t="s">
        <v>3775</v>
      </c>
      <c r="K347" s="2" t="s">
        <v>1381</v>
      </c>
      <c r="L347" s="3">
        <v>10</v>
      </c>
      <c r="M347" s="3"/>
      <c r="N347" s="3"/>
      <c r="O347" s="2" t="s">
        <v>421</v>
      </c>
      <c r="P347" s="2" t="s">
        <v>132</v>
      </c>
      <c r="Q347" s="2" t="s">
        <v>132</v>
      </c>
      <c r="R347" s="2" t="s">
        <v>3772</v>
      </c>
      <c r="S347" s="2" t="s">
        <v>132</v>
      </c>
      <c r="T347" s="2" t="s">
        <v>132</v>
      </c>
      <c r="U347" s="2" t="s">
        <v>132</v>
      </c>
      <c r="V347" s="2" t="s">
        <v>132</v>
      </c>
      <c r="W347" s="2" t="s">
        <v>132</v>
      </c>
      <c r="X347" s="2" t="s">
        <v>132</v>
      </c>
      <c r="Y347" s="2" t="s">
        <v>132</v>
      </c>
      <c r="Z347" s="4"/>
      <c r="AA347" s="4">
        <f>=ROUNDDOWN({0},0)</f>
      </c>
      <c r="AB347" s="5"/>
      <c r="AC347" s="2" t="s">
        <v>132</v>
      </c>
      <c r="AD347" s="4"/>
      <c r="AE347" s="4"/>
      <c r="AF347" s="6"/>
      <c r="AG347" s="6"/>
      <c r="AH347" s="7"/>
      <c r="AI347" s="4"/>
      <c r="AJ347" s="4">
        <f>=ROUNDDOWN({0},0)</f>
      </c>
      <c r="AK347" s="5"/>
      <c r="AL347" s="2" t="s">
        <v>132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132</v>
      </c>
      <c r="BD347" s="8" t="s">
        <v>132</v>
      </c>
      <c r="BE347" s="4" t="s">
        <v>132</v>
      </c>
      <c r="BF347" s="8" t="s">
        <v>132</v>
      </c>
      <c r="BG347" s="7" t="s">
        <v>132</v>
      </c>
      <c r="BH347" s="7" t="s">
        <v>132</v>
      </c>
      <c r="BI347" s="7"/>
      <c r="BJ347" s="4"/>
      <c r="BK347" s="8"/>
      <c r="BL347" s="2" t="s">
        <v>132</v>
      </c>
      <c r="BM347" s="7"/>
      <c r="BN347" s="7"/>
      <c r="BO347" s="4"/>
      <c r="BP347" s="8"/>
      <c r="BQ347" s="4"/>
      <c r="BR347" s="8"/>
      <c r="BS347" s="7"/>
      <c r="BT347" s="7"/>
      <c r="BU347" s="2" t="s">
        <v>132</v>
      </c>
      <c r="BV347" s="2" t="s">
        <v>132</v>
      </c>
      <c r="BW347" s="2" t="s">
        <v>132</v>
      </c>
      <c r="BX347" s="2" t="s">
        <v>132</v>
      </c>
      <c r="BY347" s="2" t="s">
        <v>132</v>
      </c>
      <c r="BZ347" s="2" t="s">
        <v>132</v>
      </c>
      <c r="CA347" s="4"/>
      <c r="CB347" s="8"/>
      <c r="CC347" s="4"/>
      <c r="CD347" s="8"/>
      <c r="CE347" s="7"/>
      <c r="CF347" s="7"/>
      <c r="CG347" s="2" t="s">
        <v>132</v>
      </c>
      <c r="CH347" s="2" t="s">
        <v>132</v>
      </c>
      <c r="CI347" s="2" t="s">
        <v>132</v>
      </c>
      <c r="CJ347" s="2" t="s">
        <v>132</v>
      </c>
      <c r="CK347" s="2" t="s">
        <v>132</v>
      </c>
      <c r="CL347" s="2" t="s">
        <v>132</v>
      </c>
      <c r="CM347" s="4"/>
      <c r="CN347" s="8"/>
      <c r="CO347" s="4"/>
      <c r="CP347" s="8"/>
      <c r="CQ347" s="7"/>
      <c r="CR347" s="7"/>
      <c r="CS347" s="2" t="s">
        <v>132</v>
      </c>
      <c r="CT347" s="2" t="s">
        <v>132</v>
      </c>
      <c r="CU347" s="2" t="s">
        <v>132</v>
      </c>
      <c r="CV347" s="2" t="s">
        <v>132</v>
      </c>
      <c r="CW347" s="2" t="s">
        <v>132</v>
      </c>
      <c r="CX347" s="2" t="s">
        <v>132</v>
      </c>
      <c r="CY347" s="4"/>
      <c r="CZ347" s="8"/>
      <c r="DA347" s="4"/>
      <c r="DB347" s="8"/>
      <c r="DC347" s="7"/>
      <c r="DD347" s="7"/>
      <c r="DE347" s="2" t="s">
        <v>132</v>
      </c>
      <c r="DF347" s="2" t="s">
        <v>132</v>
      </c>
      <c r="DG347" s="2" t="s">
        <v>132</v>
      </c>
      <c r="DH347" s="2" t="s">
        <v>132</v>
      </c>
      <c r="DI347" s="2" t="s">
        <v>132</v>
      </c>
      <c r="DJ347" s="2" t="s">
        <v>132</v>
      </c>
      <c r="DK347" s="4"/>
      <c r="DL347" s="8"/>
      <c r="DM347" s="4"/>
      <c r="DN347" s="8"/>
      <c r="DO347" s="7"/>
      <c r="DP347" s="7"/>
      <c r="DQ347" s="2" t="s">
        <v>132</v>
      </c>
      <c r="DR347" s="2" t="s">
        <v>132</v>
      </c>
      <c r="DS347" s="2" t="s">
        <v>132</v>
      </c>
      <c r="DT347" s="2" t="s">
        <v>132</v>
      </c>
      <c r="DU347" s="2" t="s">
        <v>132</v>
      </c>
      <c r="DV347" s="2" t="s">
        <v>132</v>
      </c>
      <c r="DW347" s="4"/>
      <c r="DX347" s="8"/>
      <c r="DY347" s="4"/>
      <c r="DZ347" s="8"/>
      <c r="EA347" s="7"/>
      <c r="EB347" s="7"/>
      <c r="EC347" s="2" t="s">
        <v>132</v>
      </c>
      <c r="ED347" s="2" t="s">
        <v>132</v>
      </c>
      <c r="EE347" s="2" t="s">
        <v>132</v>
      </c>
      <c r="EF347" s="2" t="s">
        <v>132</v>
      </c>
      <c r="EG347" s="2" t="s">
        <v>132</v>
      </c>
      <c r="EH347" s="2" t="s">
        <v>132</v>
      </c>
      <c r="EI347" s="4"/>
      <c r="EJ347" s="8"/>
      <c r="EK347" s="4"/>
      <c r="EL347" s="8"/>
      <c r="EM347" s="7"/>
      <c r="EN347" s="7"/>
      <c r="EO347" s="2" t="s">
        <v>132</v>
      </c>
      <c r="EP347" s="2" t="s">
        <v>132</v>
      </c>
      <c r="EQ347" s="2" t="s">
        <v>132</v>
      </c>
      <c r="ER347" s="2" t="s">
        <v>132</v>
      </c>
      <c r="ES347" s="2" t="s">
        <v>132</v>
      </c>
      <c r="ET347" s="2" t="s">
        <v>132</v>
      </c>
      <c r="EU347" s="4"/>
      <c r="EV347" s="8"/>
      <c r="EW347" s="4"/>
      <c r="EX347" s="8"/>
      <c r="EY347" s="7"/>
      <c r="EZ347" s="7"/>
      <c r="FA347" s="2" t="s">
        <v>132</v>
      </c>
      <c r="FB347" s="2" t="s">
        <v>132</v>
      </c>
      <c r="FC347" s="2" t="s">
        <v>132</v>
      </c>
      <c r="FD347" s="2" t="s">
        <v>132</v>
      </c>
      <c r="FE347" s="2" t="s">
        <v>132</v>
      </c>
      <c r="FF347" s="2" t="s">
        <v>132</v>
      </c>
      <c r="FG347" s="4"/>
      <c r="FH347" s="8"/>
      <c r="FI347" s="4"/>
      <c r="FJ347" s="8"/>
      <c r="FK347" s="7"/>
      <c r="FL347" s="7"/>
      <c r="FM347" s="2" t="s">
        <v>132</v>
      </c>
      <c r="FN347" s="2" t="s">
        <v>132</v>
      </c>
      <c r="FO347" s="2" t="s">
        <v>132</v>
      </c>
      <c r="FP347" s="2" t="s">
        <v>132</v>
      </c>
      <c r="FQ347" s="2" t="s">
        <v>132</v>
      </c>
      <c r="FR347" s="2" t="s">
        <v>132</v>
      </c>
      <c r="FS347" s="4"/>
      <c r="FT347" s="8"/>
      <c r="FU347" s="4"/>
      <c r="FV347" s="8"/>
      <c r="FW347" s="7"/>
      <c r="FX347" s="7"/>
      <c r="FY347" s="2" t="s">
        <v>132</v>
      </c>
      <c r="FZ347" s="2" t="s">
        <v>132</v>
      </c>
      <c r="GA347" s="2" t="s">
        <v>132</v>
      </c>
      <c r="GB347" s="2" t="s">
        <v>132</v>
      </c>
      <c r="GC347" s="2" t="s">
        <v>132</v>
      </c>
      <c r="GD347" s="2" t="s">
        <v>132</v>
      </c>
      <c r="GE347" s="4"/>
      <c r="GF347" s="8"/>
      <c r="GG347" s="4"/>
      <c r="GH347" s="8"/>
      <c r="GI347" s="7"/>
      <c r="GJ347" s="7"/>
      <c r="GK347" s="2" t="s">
        <v>132</v>
      </c>
      <c r="GL347" s="2" t="s">
        <v>132</v>
      </c>
      <c r="GM347" s="2" t="s">
        <v>132</v>
      </c>
      <c r="GN347" s="2" t="s">
        <v>132</v>
      </c>
      <c r="GO347" s="2" t="s">
        <v>132</v>
      </c>
      <c r="GP347" s="2" t="s">
        <v>132</v>
      </c>
      <c r="GQ347" s="4"/>
      <c r="GR347" s="8"/>
      <c r="GS347" s="4"/>
      <c r="GT347" s="8"/>
      <c r="GU347" s="7"/>
      <c r="GV347" s="7"/>
      <c r="GW347" s="2" t="s">
        <v>132</v>
      </c>
      <c r="GX347" s="2" t="s">
        <v>132</v>
      </c>
      <c r="GY347" s="2" t="s">
        <v>132</v>
      </c>
      <c r="GZ347" s="2" t="s">
        <v>132</v>
      </c>
      <c r="HA347" s="2" t="s">
        <v>132</v>
      </c>
      <c r="HB347" s="2" t="s">
        <v>132</v>
      </c>
      <c r="HC347" s="4"/>
      <c r="HD347" s="8"/>
      <c r="HE347" s="4"/>
      <c r="HF347" s="8"/>
      <c r="HG347" s="7"/>
      <c r="HH347" s="7"/>
      <c r="HI347" s="2" t="s">
        <v>132</v>
      </c>
      <c r="HJ347" s="2" t="s">
        <v>132</v>
      </c>
      <c r="HK347" s="2" t="s">
        <v>132</v>
      </c>
      <c r="HL347" s="2" t="s">
        <v>132</v>
      </c>
      <c r="HM347" s="2" t="s">
        <v>132</v>
      </c>
      <c r="HN347" s="2" t="s">
        <v>132</v>
      </c>
      <c r="HO347" s="4"/>
      <c r="HP347" s="8"/>
      <c r="HQ347" s="4"/>
      <c r="HR347" s="8"/>
      <c r="HS347" s="7"/>
      <c r="HT347" s="7"/>
      <c r="HU347" s="2" t="s">
        <v>132</v>
      </c>
      <c r="HV347" s="2" t="s">
        <v>132</v>
      </c>
      <c r="HW347" s="2" t="s">
        <v>132</v>
      </c>
      <c r="HX347" s="2" t="s">
        <v>132</v>
      </c>
      <c r="HY347" s="2" t="s">
        <v>132</v>
      </c>
      <c r="HZ347" s="2" t="s">
        <v>132</v>
      </c>
      <c r="IA347" s="4"/>
      <c r="IB347" s="8"/>
      <c r="IC347" s="4"/>
      <c r="ID347" s="8"/>
      <c r="IE347" s="7"/>
      <c r="IF347" s="7"/>
      <c r="IG347" s="2" t="s">
        <v>132</v>
      </c>
      <c r="IH347" s="2" t="s">
        <v>132</v>
      </c>
      <c r="II347" s="2" t="s">
        <v>132</v>
      </c>
      <c r="IJ347" s="2" t="s">
        <v>132</v>
      </c>
      <c r="IK347" s="2" t="s">
        <v>132</v>
      </c>
      <c r="IL347" s="2" t="s">
        <v>132</v>
      </c>
      <c r="IM347" s="4"/>
      <c r="IN347" s="8"/>
      <c r="IO347" s="4"/>
      <c r="IP347" s="8"/>
      <c r="IQ347" s="7"/>
      <c r="IR347" s="7"/>
      <c r="IS347" s="2" t="s">
        <v>132</v>
      </c>
      <c r="IT347" s="2" t="s">
        <v>132</v>
      </c>
      <c r="IU347" s="2" t="s">
        <v>132</v>
      </c>
      <c r="IV347" s="2" t="s">
        <v>132</v>
      </c>
      <c r="IW347" s="2" t="s">
        <v>132</v>
      </c>
      <c r="IX347" s="2" t="s">
        <v>132</v>
      </c>
      <c r="IY347" s="4"/>
      <c r="IZ347" s="8"/>
      <c r="JA347" s="4"/>
      <c r="JB347" s="8"/>
      <c r="JC347" s="7"/>
      <c r="JD347" s="7"/>
      <c r="JE347" s="2" t="s">
        <v>132</v>
      </c>
      <c r="JF347" s="2" t="s">
        <v>132</v>
      </c>
      <c r="JG347" s="2" t="s">
        <v>132</v>
      </c>
      <c r="JH347" s="2" t="s">
        <v>132</v>
      </c>
      <c r="JI347" s="2" t="s">
        <v>132</v>
      </c>
      <c r="JJ347" s="2" t="s">
        <v>132</v>
      </c>
      <c r="JK347" s="4"/>
      <c r="JL347" s="8"/>
      <c r="JM347" s="4"/>
      <c r="JN347" s="8"/>
      <c r="JO347" s="7"/>
      <c r="JP347" s="7"/>
      <c r="JQ347" s="2" t="s">
        <v>132</v>
      </c>
      <c r="JR347" s="2" t="s">
        <v>132</v>
      </c>
      <c r="JS347" s="2" t="s">
        <v>132</v>
      </c>
      <c r="JT347" s="2" t="s">
        <v>132</v>
      </c>
      <c r="JU347" s="2" t="s">
        <v>132</v>
      </c>
      <c r="JV347" s="2" t="s">
        <v>132</v>
      </c>
      <c r="JW347" s="4"/>
      <c r="JX347" s="8"/>
      <c r="JY347" s="4"/>
      <c r="JZ347" s="8"/>
      <c r="KA347" s="7"/>
      <c r="KB347" s="7"/>
      <c r="KC347" s="2" t="s">
        <v>132</v>
      </c>
      <c r="KD347" s="2" t="s">
        <v>132</v>
      </c>
      <c r="KE347" s="2" t="s">
        <v>132</v>
      </c>
      <c r="KF347" s="2" t="s">
        <v>132</v>
      </c>
      <c r="KG347" s="2" t="s">
        <v>132</v>
      </c>
      <c r="KH347" s="2" t="s">
        <v>132</v>
      </c>
      <c r="KI347" s="4"/>
      <c r="KJ347" s="8"/>
      <c r="KK347" s="4"/>
      <c r="KL347" s="8"/>
      <c r="KM347" s="7"/>
      <c r="KN347" s="7"/>
      <c r="KO347" s="2" t="s">
        <v>132</v>
      </c>
      <c r="KP347" s="2" t="s">
        <v>132</v>
      </c>
      <c r="KQ347" s="2" t="s">
        <v>132</v>
      </c>
      <c r="KR347" s="2" t="s">
        <v>132</v>
      </c>
      <c r="KS347" s="2" t="s">
        <v>132</v>
      </c>
      <c r="KT347" s="2" t="s">
        <v>132</v>
      </c>
      <c r="KU347" s="4"/>
      <c r="KV347" s="8"/>
      <c r="KW347" s="4"/>
      <c r="KX347" s="8"/>
      <c r="KY347" s="7"/>
      <c r="KZ347" s="7"/>
      <c r="LA347" s="2" t="s">
        <v>132</v>
      </c>
      <c r="LB347" s="2" t="s">
        <v>132</v>
      </c>
      <c r="LC347" s="2" t="s">
        <v>132</v>
      </c>
      <c r="LD347" s="2" t="s">
        <v>132</v>
      </c>
      <c r="LE347" s="2" t="s">
        <v>132</v>
      </c>
      <c r="LF347" s="2" t="s">
        <v>132</v>
      </c>
      <c r="LG347" s="4"/>
      <c r="LH347" s="8"/>
      <c r="LI347" s="4"/>
      <c r="LJ347" s="8"/>
      <c r="LK347" s="7"/>
      <c r="LL347" s="7"/>
      <c r="LM347" s="2" t="s">
        <v>132</v>
      </c>
      <c r="LN347" s="2" t="s">
        <v>132</v>
      </c>
      <c r="LO347" s="2" t="s">
        <v>132</v>
      </c>
      <c r="LP347" s="2" t="s">
        <v>132</v>
      </c>
      <c r="LQ347" s="2" t="s">
        <v>132</v>
      </c>
      <c r="LR347" s="2" t="s">
        <v>132</v>
      </c>
      <c r="LS347" s="4"/>
      <c r="LT347" s="8"/>
      <c r="LU347" s="4"/>
      <c r="LV347" s="8"/>
      <c r="LW347" s="7"/>
      <c r="LX347" s="7"/>
      <c r="LY347" s="2" t="s">
        <v>132</v>
      </c>
      <c r="LZ347" s="2" t="s">
        <v>132</v>
      </c>
      <c r="MA347" s="2" t="s">
        <v>132</v>
      </c>
      <c r="MB347" s="2" t="s">
        <v>132</v>
      </c>
      <c r="MC347" s="2" t="s">
        <v>132</v>
      </c>
      <c r="MD347" s="2" t="s">
        <v>132</v>
      </c>
      <c r="ME347" s="4"/>
      <c r="MF347" s="8"/>
      <c r="MG347" s="4"/>
      <c r="MH347" s="8"/>
      <c r="MI347" s="7"/>
      <c r="MJ347" s="7"/>
      <c r="MK347" s="2" t="s">
        <v>132</v>
      </c>
      <c r="ML347" s="2" t="s">
        <v>132</v>
      </c>
      <c r="MM347" s="2" t="s">
        <v>132</v>
      </c>
      <c r="MN347" s="2" t="s">
        <v>132</v>
      </c>
      <c r="MO347" s="2" t="s">
        <v>132</v>
      </c>
      <c r="MP347" s="2" t="s">
        <v>132</v>
      </c>
      <c r="MQ347" s="4"/>
      <c r="MR347" s="8"/>
      <c r="MS347" s="4"/>
      <c r="MT347" s="8"/>
      <c r="MU347" s="7"/>
      <c r="MV347" s="7"/>
      <c r="MW347" s="2" t="s">
        <v>132</v>
      </c>
      <c r="MX347" s="2" t="s">
        <v>132</v>
      </c>
      <c r="MY347" s="2" t="s">
        <v>132</v>
      </c>
      <c r="MZ347" s="2" t="s">
        <v>132</v>
      </c>
      <c r="NA347" s="2" t="s">
        <v>132</v>
      </c>
      <c r="NB347" s="2" t="s">
        <v>132</v>
      </c>
      <c r="NC347" s="4"/>
      <c r="ND347" s="8"/>
      <c r="NE347" s="4"/>
      <c r="NF347" s="8"/>
      <c r="NG347" s="7"/>
      <c r="NH347" s="7"/>
      <c r="NI347" s="2" t="s">
        <v>132</v>
      </c>
      <c r="NJ347" s="2" t="s">
        <v>132</v>
      </c>
      <c r="NK347" s="2" t="s">
        <v>132</v>
      </c>
      <c r="NL347" s="2" t="s">
        <v>132</v>
      </c>
      <c r="NM347" s="2" t="s">
        <v>132</v>
      </c>
      <c r="NN347" s="2" t="s">
        <v>132</v>
      </c>
      <c r="NO347" s="4"/>
      <c r="NP347" s="8"/>
      <c r="NQ347" s="4"/>
      <c r="NR347" s="8"/>
      <c r="NS347" s="7"/>
      <c r="NT347" s="7"/>
      <c r="NU347" s="2" t="s">
        <v>132</v>
      </c>
      <c r="NV347" s="2" t="s">
        <v>132</v>
      </c>
      <c r="NW347" s="2" t="s">
        <v>132</v>
      </c>
      <c r="NX347" s="2" t="s">
        <v>132</v>
      </c>
      <c r="NY347" s="2" t="s">
        <v>132</v>
      </c>
      <c r="NZ347" s="2" t="s">
        <v>132</v>
      </c>
      <c r="OA347" s="4"/>
      <c r="OB347" s="8"/>
      <c r="OC347" s="4"/>
      <c r="OD347" s="8"/>
      <c r="OE347" s="7"/>
      <c r="OF347" s="7"/>
      <c r="OG347" s="2" t="s">
        <v>132</v>
      </c>
      <c r="OH347" s="2" t="s">
        <v>132</v>
      </c>
      <c r="OI347" s="2" t="s">
        <v>132</v>
      </c>
      <c r="OJ347" s="2" t="s">
        <v>132</v>
      </c>
      <c r="OK347" s="2" t="s">
        <v>132</v>
      </c>
      <c r="OL347" s="2" t="s">
        <v>132</v>
      </c>
      <c r="OM347" s="4"/>
      <c r="ON347" s="8"/>
      <c r="OO347" s="4"/>
      <c r="OP347" s="8"/>
      <c r="OQ347" s="7"/>
      <c r="OR347" s="7"/>
      <c r="OS347" s="2" t="s">
        <v>132</v>
      </c>
      <c r="OT347" s="2" t="s">
        <v>132</v>
      </c>
      <c r="OU347" s="2" t="s">
        <v>132</v>
      </c>
      <c r="OV347" s="2" t="s">
        <v>132</v>
      </c>
      <c r="OW347" s="2" t="s">
        <v>132</v>
      </c>
      <c r="OX347" s="2" t="s">
        <v>132</v>
      </c>
      <c r="OY347" s="4"/>
      <c r="OZ347" s="8"/>
      <c r="PA347" s="4"/>
      <c r="PB347" s="8"/>
      <c r="PC347" s="7"/>
      <c r="PD347" s="7"/>
      <c r="PE347" s="2" t="s">
        <v>132</v>
      </c>
      <c r="PF347" s="2" t="s">
        <v>132</v>
      </c>
      <c r="PG347" s="2" t="s">
        <v>132</v>
      </c>
      <c r="PH347" s="2" t="s">
        <v>132</v>
      </c>
      <c r="PI347" s="2" t="s">
        <v>132</v>
      </c>
      <c r="PJ347" s="2" t="s">
        <v>132</v>
      </c>
      <c r="PK347" s="4"/>
      <c r="PL347" s="8"/>
      <c r="PM347" s="4"/>
      <c r="PN347" s="8"/>
      <c r="PO347" s="7"/>
      <c r="PP347" s="7"/>
      <c r="PQ347" s="2" t="s">
        <v>132</v>
      </c>
      <c r="PR347" s="2" t="s">
        <v>132</v>
      </c>
      <c r="PS347" s="2" t="s">
        <v>132</v>
      </c>
      <c r="PT347" s="2" t="s">
        <v>132</v>
      </c>
      <c r="PU347" s="2" t="s">
        <v>132</v>
      </c>
      <c r="PV347" s="2" t="s">
        <v>132</v>
      </c>
      <c r="PW347" s="4"/>
      <c r="PX347" s="8"/>
      <c r="PY347" s="4"/>
      <c r="PZ347" s="8"/>
      <c r="QA347" s="7"/>
      <c r="QB347" s="7"/>
      <c r="QC347" s="2" t="s">
        <v>132</v>
      </c>
      <c r="QD347" s="2" t="s">
        <v>132</v>
      </c>
      <c r="QE347" s="2" t="s">
        <v>132</v>
      </c>
      <c r="QF347" s="2" t="s">
        <v>132</v>
      </c>
      <c r="QG347" s="2" t="s">
        <v>132</v>
      </c>
      <c r="QH347" s="2" t="s">
        <v>132</v>
      </c>
      <c r="QI347" s="4"/>
      <c r="QJ347" s="8"/>
      <c r="QK347" s="4"/>
      <c r="QL347" s="8"/>
      <c r="QM347" s="7"/>
      <c r="QN347" s="7"/>
      <c r="QO347" s="2" t="s">
        <v>132</v>
      </c>
      <c r="QP347" s="2" t="s">
        <v>132</v>
      </c>
      <c r="QQ347" s="2" t="s">
        <v>132</v>
      </c>
      <c r="QR347" s="2" t="s">
        <v>132</v>
      </c>
      <c r="QS347" s="2" t="s">
        <v>132</v>
      </c>
      <c r="QT347" s="2" t="s">
        <v>132</v>
      </c>
      <c r="QU347" s="4"/>
      <c r="QV347" s="8"/>
      <c r="QW347" s="4"/>
      <c r="QX347" s="8"/>
      <c r="QY347" s="7"/>
      <c r="QZ347" s="7"/>
      <c r="RA347" s="2" t="s">
        <v>132</v>
      </c>
      <c r="RB347" s="2" t="s">
        <v>132</v>
      </c>
      <c r="RC347" s="2" t="s">
        <v>132</v>
      </c>
      <c r="RD347" s="2" t="s">
        <v>132</v>
      </c>
      <c r="RE347" s="2" t="s">
        <v>132</v>
      </c>
      <c r="RF347" s="2" t="s">
        <v>132</v>
      </c>
      <c r="RG347" s="4"/>
      <c r="RH347" s="8"/>
      <c r="RI347" s="4"/>
      <c r="RJ347" s="8"/>
      <c r="RK347" s="7"/>
      <c r="RL347" s="7"/>
      <c r="RM347" s="2" t="s">
        <v>132</v>
      </c>
      <c r="RN347" s="2" t="s">
        <v>132</v>
      </c>
      <c r="RO347" s="2" t="s">
        <v>132</v>
      </c>
      <c r="RP347" s="2" t="s">
        <v>132</v>
      </c>
      <c r="RQ347" s="2" t="s">
        <v>132</v>
      </c>
      <c r="RR347" s="2" t="s">
        <v>132</v>
      </c>
    </row>
    <row r="348">
      <c r="A348" s="2" t="s">
        <v>3776</v>
      </c>
      <c r="B348" s="2" t="s">
        <v>121</v>
      </c>
      <c r="C348" s="2" t="s">
        <v>3769</v>
      </c>
      <c r="D348" s="2" t="s">
        <v>3770</v>
      </c>
      <c r="E348" s="2" t="s">
        <v>1068</v>
      </c>
      <c r="F348" s="2" t="s">
        <v>3774</v>
      </c>
      <c r="G348" s="2" t="s">
        <v>132</v>
      </c>
      <c r="H348" s="2" t="s">
        <v>132</v>
      </c>
      <c r="I348" s="2" t="s">
        <v>132</v>
      </c>
      <c r="J348" s="2" t="s">
        <v>3775</v>
      </c>
      <c r="K348" s="2" t="s">
        <v>3777</v>
      </c>
      <c r="L348" s="3">
        <v>10</v>
      </c>
      <c r="M348" s="3"/>
      <c r="N348" s="3"/>
      <c r="O348" s="2" t="s">
        <v>421</v>
      </c>
      <c r="P348" s="2" t="s">
        <v>132</v>
      </c>
      <c r="Q348" s="2" t="s">
        <v>132</v>
      </c>
      <c r="R348" s="2" t="s">
        <v>3772</v>
      </c>
      <c r="S348" s="2" t="s">
        <v>132</v>
      </c>
      <c r="T348" s="2" t="s">
        <v>132</v>
      </c>
      <c r="U348" s="2" t="s">
        <v>132</v>
      </c>
      <c r="V348" s="2" t="s">
        <v>132</v>
      </c>
      <c r="W348" s="2" t="s">
        <v>132</v>
      </c>
      <c r="X348" s="2" t="s">
        <v>132</v>
      </c>
      <c r="Y348" s="2" t="s">
        <v>132</v>
      </c>
      <c r="Z348" s="4"/>
      <c r="AA348" s="4">
        <f>=ROUNDDOWN({0},0)</f>
      </c>
      <c r="AB348" s="5"/>
      <c r="AC348" s="2" t="s">
        <v>132</v>
      </c>
      <c r="AD348" s="4"/>
      <c r="AE348" s="4"/>
      <c r="AF348" s="6"/>
      <c r="AG348" s="6"/>
      <c r="AH348" s="7"/>
      <c r="AI348" s="4"/>
      <c r="AJ348" s="4">
        <f>=ROUNDDOWN({0},0)</f>
      </c>
      <c r="AK348" s="5"/>
      <c r="AL348" s="2" t="s">
        <v>132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132</v>
      </c>
      <c r="BD348" s="8" t="s">
        <v>132</v>
      </c>
      <c r="BE348" s="4" t="s">
        <v>132</v>
      </c>
      <c r="BF348" s="8" t="s">
        <v>132</v>
      </c>
      <c r="BG348" s="7" t="s">
        <v>132</v>
      </c>
      <c r="BH348" s="7" t="s">
        <v>132</v>
      </c>
      <c r="BI348" s="7"/>
      <c r="BJ348" s="4"/>
      <c r="BK348" s="8"/>
      <c r="BL348" s="2" t="s">
        <v>132</v>
      </c>
      <c r="BM348" s="7"/>
      <c r="BN348" s="7"/>
      <c r="BO348" s="4"/>
      <c r="BP348" s="8"/>
      <c r="BQ348" s="4"/>
      <c r="BR348" s="8"/>
      <c r="BS348" s="7"/>
      <c r="BT348" s="7"/>
      <c r="BU348" s="2" t="s">
        <v>132</v>
      </c>
      <c r="BV348" s="2" t="s">
        <v>132</v>
      </c>
      <c r="BW348" s="2" t="s">
        <v>132</v>
      </c>
      <c r="BX348" s="2" t="s">
        <v>132</v>
      </c>
      <c r="BY348" s="2" t="s">
        <v>132</v>
      </c>
      <c r="BZ348" s="2" t="s">
        <v>132</v>
      </c>
      <c r="CA348" s="4"/>
      <c r="CB348" s="8"/>
      <c r="CC348" s="4"/>
      <c r="CD348" s="8"/>
      <c r="CE348" s="7"/>
      <c r="CF348" s="7"/>
      <c r="CG348" s="2" t="s">
        <v>132</v>
      </c>
      <c r="CH348" s="2" t="s">
        <v>132</v>
      </c>
      <c r="CI348" s="2" t="s">
        <v>132</v>
      </c>
      <c r="CJ348" s="2" t="s">
        <v>132</v>
      </c>
      <c r="CK348" s="2" t="s">
        <v>132</v>
      </c>
      <c r="CL348" s="2" t="s">
        <v>132</v>
      </c>
      <c r="CM348" s="4"/>
      <c r="CN348" s="8"/>
      <c r="CO348" s="4"/>
      <c r="CP348" s="8"/>
      <c r="CQ348" s="7"/>
      <c r="CR348" s="7"/>
      <c r="CS348" s="2" t="s">
        <v>132</v>
      </c>
      <c r="CT348" s="2" t="s">
        <v>132</v>
      </c>
      <c r="CU348" s="2" t="s">
        <v>132</v>
      </c>
      <c r="CV348" s="2" t="s">
        <v>132</v>
      </c>
      <c r="CW348" s="2" t="s">
        <v>132</v>
      </c>
      <c r="CX348" s="2" t="s">
        <v>132</v>
      </c>
      <c r="CY348" s="4"/>
      <c r="CZ348" s="8"/>
      <c r="DA348" s="4"/>
      <c r="DB348" s="8"/>
      <c r="DC348" s="7"/>
      <c r="DD348" s="7"/>
      <c r="DE348" s="2" t="s">
        <v>132</v>
      </c>
      <c r="DF348" s="2" t="s">
        <v>132</v>
      </c>
      <c r="DG348" s="2" t="s">
        <v>132</v>
      </c>
      <c r="DH348" s="2" t="s">
        <v>132</v>
      </c>
      <c r="DI348" s="2" t="s">
        <v>132</v>
      </c>
      <c r="DJ348" s="2" t="s">
        <v>132</v>
      </c>
      <c r="DK348" s="4"/>
      <c r="DL348" s="8"/>
      <c r="DM348" s="4"/>
      <c r="DN348" s="8"/>
      <c r="DO348" s="7"/>
      <c r="DP348" s="7"/>
      <c r="DQ348" s="2" t="s">
        <v>132</v>
      </c>
      <c r="DR348" s="2" t="s">
        <v>132</v>
      </c>
      <c r="DS348" s="2" t="s">
        <v>132</v>
      </c>
      <c r="DT348" s="2" t="s">
        <v>132</v>
      </c>
      <c r="DU348" s="2" t="s">
        <v>132</v>
      </c>
      <c r="DV348" s="2" t="s">
        <v>132</v>
      </c>
      <c r="DW348" s="4"/>
      <c r="DX348" s="8"/>
      <c r="DY348" s="4"/>
      <c r="DZ348" s="8"/>
      <c r="EA348" s="7"/>
      <c r="EB348" s="7"/>
      <c r="EC348" s="2" t="s">
        <v>132</v>
      </c>
      <c r="ED348" s="2" t="s">
        <v>132</v>
      </c>
      <c r="EE348" s="2" t="s">
        <v>132</v>
      </c>
      <c r="EF348" s="2" t="s">
        <v>132</v>
      </c>
      <c r="EG348" s="2" t="s">
        <v>132</v>
      </c>
      <c r="EH348" s="2" t="s">
        <v>132</v>
      </c>
      <c r="EI348" s="4"/>
      <c r="EJ348" s="8"/>
      <c r="EK348" s="4"/>
      <c r="EL348" s="8"/>
      <c r="EM348" s="7"/>
      <c r="EN348" s="7"/>
      <c r="EO348" s="2" t="s">
        <v>132</v>
      </c>
      <c r="EP348" s="2" t="s">
        <v>132</v>
      </c>
      <c r="EQ348" s="2" t="s">
        <v>132</v>
      </c>
      <c r="ER348" s="2" t="s">
        <v>132</v>
      </c>
      <c r="ES348" s="2" t="s">
        <v>132</v>
      </c>
      <c r="ET348" s="2" t="s">
        <v>132</v>
      </c>
      <c r="EU348" s="4"/>
      <c r="EV348" s="8"/>
      <c r="EW348" s="4"/>
      <c r="EX348" s="8"/>
      <c r="EY348" s="7"/>
      <c r="EZ348" s="7"/>
      <c r="FA348" s="2" t="s">
        <v>132</v>
      </c>
      <c r="FB348" s="2" t="s">
        <v>132</v>
      </c>
      <c r="FC348" s="2" t="s">
        <v>132</v>
      </c>
      <c r="FD348" s="2" t="s">
        <v>132</v>
      </c>
      <c r="FE348" s="2" t="s">
        <v>132</v>
      </c>
      <c r="FF348" s="2" t="s">
        <v>132</v>
      </c>
      <c r="FG348" s="4"/>
      <c r="FH348" s="8"/>
      <c r="FI348" s="4"/>
      <c r="FJ348" s="8"/>
      <c r="FK348" s="7"/>
      <c r="FL348" s="7"/>
      <c r="FM348" s="2" t="s">
        <v>132</v>
      </c>
      <c r="FN348" s="2" t="s">
        <v>132</v>
      </c>
      <c r="FO348" s="2" t="s">
        <v>132</v>
      </c>
      <c r="FP348" s="2" t="s">
        <v>132</v>
      </c>
      <c r="FQ348" s="2" t="s">
        <v>132</v>
      </c>
      <c r="FR348" s="2" t="s">
        <v>132</v>
      </c>
      <c r="FS348" s="4"/>
      <c r="FT348" s="8"/>
      <c r="FU348" s="4"/>
      <c r="FV348" s="8"/>
      <c r="FW348" s="7"/>
      <c r="FX348" s="7"/>
      <c r="FY348" s="2" t="s">
        <v>132</v>
      </c>
      <c r="FZ348" s="2" t="s">
        <v>132</v>
      </c>
      <c r="GA348" s="2" t="s">
        <v>132</v>
      </c>
      <c r="GB348" s="2" t="s">
        <v>132</v>
      </c>
      <c r="GC348" s="2" t="s">
        <v>132</v>
      </c>
      <c r="GD348" s="2" t="s">
        <v>132</v>
      </c>
      <c r="GE348" s="4"/>
      <c r="GF348" s="8"/>
      <c r="GG348" s="4"/>
      <c r="GH348" s="8"/>
      <c r="GI348" s="7"/>
      <c r="GJ348" s="7"/>
      <c r="GK348" s="2" t="s">
        <v>132</v>
      </c>
      <c r="GL348" s="2" t="s">
        <v>132</v>
      </c>
      <c r="GM348" s="2" t="s">
        <v>132</v>
      </c>
      <c r="GN348" s="2" t="s">
        <v>132</v>
      </c>
      <c r="GO348" s="2" t="s">
        <v>132</v>
      </c>
      <c r="GP348" s="2" t="s">
        <v>132</v>
      </c>
      <c r="GQ348" s="4"/>
      <c r="GR348" s="8"/>
      <c r="GS348" s="4"/>
      <c r="GT348" s="8"/>
      <c r="GU348" s="7"/>
      <c r="GV348" s="7"/>
      <c r="GW348" s="2" t="s">
        <v>132</v>
      </c>
      <c r="GX348" s="2" t="s">
        <v>132</v>
      </c>
      <c r="GY348" s="2" t="s">
        <v>132</v>
      </c>
      <c r="GZ348" s="2" t="s">
        <v>132</v>
      </c>
      <c r="HA348" s="2" t="s">
        <v>132</v>
      </c>
      <c r="HB348" s="2" t="s">
        <v>132</v>
      </c>
      <c r="HC348" s="4"/>
      <c r="HD348" s="8"/>
      <c r="HE348" s="4"/>
      <c r="HF348" s="8"/>
      <c r="HG348" s="7"/>
      <c r="HH348" s="7"/>
      <c r="HI348" s="2" t="s">
        <v>132</v>
      </c>
      <c r="HJ348" s="2" t="s">
        <v>132</v>
      </c>
      <c r="HK348" s="2" t="s">
        <v>132</v>
      </c>
      <c r="HL348" s="2" t="s">
        <v>132</v>
      </c>
      <c r="HM348" s="2" t="s">
        <v>132</v>
      </c>
      <c r="HN348" s="2" t="s">
        <v>132</v>
      </c>
      <c r="HO348" s="4"/>
      <c r="HP348" s="8"/>
      <c r="HQ348" s="4"/>
      <c r="HR348" s="8"/>
      <c r="HS348" s="7"/>
      <c r="HT348" s="7"/>
      <c r="HU348" s="2" t="s">
        <v>132</v>
      </c>
      <c r="HV348" s="2" t="s">
        <v>132</v>
      </c>
      <c r="HW348" s="2" t="s">
        <v>132</v>
      </c>
      <c r="HX348" s="2" t="s">
        <v>132</v>
      </c>
      <c r="HY348" s="2" t="s">
        <v>132</v>
      </c>
      <c r="HZ348" s="2" t="s">
        <v>132</v>
      </c>
      <c r="IA348" s="4"/>
      <c r="IB348" s="8"/>
      <c r="IC348" s="4"/>
      <c r="ID348" s="8"/>
      <c r="IE348" s="7"/>
      <c r="IF348" s="7"/>
      <c r="IG348" s="2" t="s">
        <v>132</v>
      </c>
      <c r="IH348" s="2" t="s">
        <v>132</v>
      </c>
      <c r="II348" s="2" t="s">
        <v>132</v>
      </c>
      <c r="IJ348" s="2" t="s">
        <v>132</v>
      </c>
      <c r="IK348" s="2" t="s">
        <v>132</v>
      </c>
      <c r="IL348" s="2" t="s">
        <v>132</v>
      </c>
      <c r="IM348" s="4"/>
      <c r="IN348" s="8"/>
      <c r="IO348" s="4"/>
      <c r="IP348" s="8"/>
      <c r="IQ348" s="7"/>
      <c r="IR348" s="7"/>
      <c r="IS348" s="2" t="s">
        <v>132</v>
      </c>
      <c r="IT348" s="2" t="s">
        <v>132</v>
      </c>
      <c r="IU348" s="2" t="s">
        <v>132</v>
      </c>
      <c r="IV348" s="2" t="s">
        <v>132</v>
      </c>
      <c r="IW348" s="2" t="s">
        <v>132</v>
      </c>
      <c r="IX348" s="2" t="s">
        <v>132</v>
      </c>
      <c r="IY348" s="4"/>
      <c r="IZ348" s="8"/>
      <c r="JA348" s="4"/>
      <c r="JB348" s="8"/>
      <c r="JC348" s="7"/>
      <c r="JD348" s="7"/>
      <c r="JE348" s="2" t="s">
        <v>132</v>
      </c>
      <c r="JF348" s="2" t="s">
        <v>132</v>
      </c>
      <c r="JG348" s="2" t="s">
        <v>132</v>
      </c>
      <c r="JH348" s="2" t="s">
        <v>132</v>
      </c>
      <c r="JI348" s="2" t="s">
        <v>132</v>
      </c>
      <c r="JJ348" s="2" t="s">
        <v>132</v>
      </c>
      <c r="JK348" s="4"/>
      <c r="JL348" s="8"/>
      <c r="JM348" s="4"/>
      <c r="JN348" s="8"/>
      <c r="JO348" s="7"/>
      <c r="JP348" s="7"/>
      <c r="JQ348" s="2" t="s">
        <v>132</v>
      </c>
      <c r="JR348" s="2" t="s">
        <v>132</v>
      </c>
      <c r="JS348" s="2" t="s">
        <v>132</v>
      </c>
      <c r="JT348" s="2" t="s">
        <v>132</v>
      </c>
      <c r="JU348" s="2" t="s">
        <v>132</v>
      </c>
      <c r="JV348" s="2" t="s">
        <v>132</v>
      </c>
      <c r="JW348" s="4"/>
      <c r="JX348" s="8"/>
      <c r="JY348" s="4"/>
      <c r="JZ348" s="8"/>
      <c r="KA348" s="7"/>
      <c r="KB348" s="7"/>
      <c r="KC348" s="2" t="s">
        <v>132</v>
      </c>
      <c r="KD348" s="2" t="s">
        <v>132</v>
      </c>
      <c r="KE348" s="2" t="s">
        <v>132</v>
      </c>
      <c r="KF348" s="2" t="s">
        <v>132</v>
      </c>
      <c r="KG348" s="2" t="s">
        <v>132</v>
      </c>
      <c r="KH348" s="2" t="s">
        <v>132</v>
      </c>
      <c r="KI348" s="4"/>
      <c r="KJ348" s="8"/>
      <c r="KK348" s="4"/>
      <c r="KL348" s="8"/>
      <c r="KM348" s="7"/>
      <c r="KN348" s="7"/>
      <c r="KO348" s="2" t="s">
        <v>132</v>
      </c>
      <c r="KP348" s="2" t="s">
        <v>132</v>
      </c>
      <c r="KQ348" s="2" t="s">
        <v>132</v>
      </c>
      <c r="KR348" s="2" t="s">
        <v>132</v>
      </c>
      <c r="KS348" s="2" t="s">
        <v>132</v>
      </c>
      <c r="KT348" s="2" t="s">
        <v>132</v>
      </c>
      <c r="KU348" s="4"/>
      <c r="KV348" s="8"/>
      <c r="KW348" s="4"/>
      <c r="KX348" s="8"/>
      <c r="KY348" s="7"/>
      <c r="KZ348" s="7"/>
      <c r="LA348" s="2" t="s">
        <v>132</v>
      </c>
      <c r="LB348" s="2" t="s">
        <v>132</v>
      </c>
      <c r="LC348" s="2" t="s">
        <v>132</v>
      </c>
      <c r="LD348" s="2" t="s">
        <v>132</v>
      </c>
      <c r="LE348" s="2" t="s">
        <v>132</v>
      </c>
      <c r="LF348" s="2" t="s">
        <v>132</v>
      </c>
      <c r="LG348" s="4"/>
      <c r="LH348" s="8"/>
      <c r="LI348" s="4"/>
      <c r="LJ348" s="8"/>
      <c r="LK348" s="7"/>
      <c r="LL348" s="7"/>
      <c r="LM348" s="2" t="s">
        <v>132</v>
      </c>
      <c r="LN348" s="2" t="s">
        <v>132</v>
      </c>
      <c r="LO348" s="2" t="s">
        <v>132</v>
      </c>
      <c r="LP348" s="2" t="s">
        <v>132</v>
      </c>
      <c r="LQ348" s="2" t="s">
        <v>132</v>
      </c>
      <c r="LR348" s="2" t="s">
        <v>132</v>
      </c>
      <c r="LS348" s="4"/>
      <c r="LT348" s="8"/>
      <c r="LU348" s="4"/>
      <c r="LV348" s="8"/>
      <c r="LW348" s="7"/>
      <c r="LX348" s="7"/>
      <c r="LY348" s="2" t="s">
        <v>132</v>
      </c>
      <c r="LZ348" s="2" t="s">
        <v>132</v>
      </c>
      <c r="MA348" s="2" t="s">
        <v>132</v>
      </c>
      <c r="MB348" s="2" t="s">
        <v>132</v>
      </c>
      <c r="MC348" s="2" t="s">
        <v>132</v>
      </c>
      <c r="MD348" s="2" t="s">
        <v>132</v>
      </c>
      <c r="ME348" s="4"/>
      <c r="MF348" s="8"/>
      <c r="MG348" s="4"/>
      <c r="MH348" s="8"/>
      <c r="MI348" s="7"/>
      <c r="MJ348" s="7"/>
      <c r="MK348" s="2" t="s">
        <v>132</v>
      </c>
      <c r="ML348" s="2" t="s">
        <v>132</v>
      </c>
      <c r="MM348" s="2" t="s">
        <v>132</v>
      </c>
      <c r="MN348" s="2" t="s">
        <v>132</v>
      </c>
      <c r="MO348" s="2" t="s">
        <v>132</v>
      </c>
      <c r="MP348" s="2" t="s">
        <v>132</v>
      </c>
      <c r="MQ348" s="4"/>
      <c r="MR348" s="8"/>
      <c r="MS348" s="4"/>
      <c r="MT348" s="8"/>
      <c r="MU348" s="7"/>
      <c r="MV348" s="7"/>
      <c r="MW348" s="2" t="s">
        <v>132</v>
      </c>
      <c r="MX348" s="2" t="s">
        <v>132</v>
      </c>
      <c r="MY348" s="2" t="s">
        <v>132</v>
      </c>
      <c r="MZ348" s="2" t="s">
        <v>132</v>
      </c>
      <c r="NA348" s="2" t="s">
        <v>132</v>
      </c>
      <c r="NB348" s="2" t="s">
        <v>132</v>
      </c>
      <c r="NC348" s="4"/>
      <c r="ND348" s="8"/>
      <c r="NE348" s="4"/>
      <c r="NF348" s="8"/>
      <c r="NG348" s="7"/>
      <c r="NH348" s="7"/>
      <c r="NI348" s="2" t="s">
        <v>132</v>
      </c>
      <c r="NJ348" s="2" t="s">
        <v>132</v>
      </c>
      <c r="NK348" s="2" t="s">
        <v>132</v>
      </c>
      <c r="NL348" s="2" t="s">
        <v>132</v>
      </c>
      <c r="NM348" s="2" t="s">
        <v>132</v>
      </c>
      <c r="NN348" s="2" t="s">
        <v>132</v>
      </c>
      <c r="NO348" s="4"/>
      <c r="NP348" s="8"/>
      <c r="NQ348" s="4"/>
      <c r="NR348" s="8"/>
      <c r="NS348" s="7"/>
      <c r="NT348" s="7"/>
      <c r="NU348" s="2" t="s">
        <v>132</v>
      </c>
      <c r="NV348" s="2" t="s">
        <v>132</v>
      </c>
      <c r="NW348" s="2" t="s">
        <v>132</v>
      </c>
      <c r="NX348" s="2" t="s">
        <v>132</v>
      </c>
      <c r="NY348" s="2" t="s">
        <v>132</v>
      </c>
      <c r="NZ348" s="2" t="s">
        <v>132</v>
      </c>
      <c r="OA348" s="4"/>
      <c r="OB348" s="8"/>
      <c r="OC348" s="4"/>
      <c r="OD348" s="8"/>
      <c r="OE348" s="7"/>
      <c r="OF348" s="7"/>
      <c r="OG348" s="2" t="s">
        <v>132</v>
      </c>
      <c r="OH348" s="2" t="s">
        <v>132</v>
      </c>
      <c r="OI348" s="2" t="s">
        <v>132</v>
      </c>
      <c r="OJ348" s="2" t="s">
        <v>132</v>
      </c>
      <c r="OK348" s="2" t="s">
        <v>132</v>
      </c>
      <c r="OL348" s="2" t="s">
        <v>132</v>
      </c>
      <c r="OM348" s="4"/>
      <c r="ON348" s="8"/>
      <c r="OO348" s="4"/>
      <c r="OP348" s="8"/>
      <c r="OQ348" s="7"/>
      <c r="OR348" s="7"/>
      <c r="OS348" s="2" t="s">
        <v>132</v>
      </c>
      <c r="OT348" s="2" t="s">
        <v>132</v>
      </c>
      <c r="OU348" s="2" t="s">
        <v>132</v>
      </c>
      <c r="OV348" s="2" t="s">
        <v>132</v>
      </c>
      <c r="OW348" s="2" t="s">
        <v>132</v>
      </c>
      <c r="OX348" s="2" t="s">
        <v>132</v>
      </c>
      <c r="OY348" s="4"/>
      <c r="OZ348" s="8"/>
      <c r="PA348" s="4"/>
      <c r="PB348" s="8"/>
      <c r="PC348" s="7"/>
      <c r="PD348" s="7"/>
      <c r="PE348" s="2" t="s">
        <v>132</v>
      </c>
      <c r="PF348" s="2" t="s">
        <v>132</v>
      </c>
      <c r="PG348" s="2" t="s">
        <v>132</v>
      </c>
      <c r="PH348" s="2" t="s">
        <v>132</v>
      </c>
      <c r="PI348" s="2" t="s">
        <v>132</v>
      </c>
      <c r="PJ348" s="2" t="s">
        <v>132</v>
      </c>
      <c r="PK348" s="4"/>
      <c r="PL348" s="8"/>
      <c r="PM348" s="4"/>
      <c r="PN348" s="8"/>
      <c r="PO348" s="7"/>
      <c r="PP348" s="7"/>
      <c r="PQ348" s="2" t="s">
        <v>132</v>
      </c>
      <c r="PR348" s="2" t="s">
        <v>132</v>
      </c>
      <c r="PS348" s="2" t="s">
        <v>132</v>
      </c>
      <c r="PT348" s="2" t="s">
        <v>132</v>
      </c>
      <c r="PU348" s="2" t="s">
        <v>132</v>
      </c>
      <c r="PV348" s="2" t="s">
        <v>132</v>
      </c>
      <c r="PW348" s="4"/>
      <c r="PX348" s="8"/>
      <c r="PY348" s="4"/>
      <c r="PZ348" s="8"/>
      <c r="QA348" s="7"/>
      <c r="QB348" s="7"/>
      <c r="QC348" s="2" t="s">
        <v>132</v>
      </c>
      <c r="QD348" s="2" t="s">
        <v>132</v>
      </c>
      <c r="QE348" s="2" t="s">
        <v>132</v>
      </c>
      <c r="QF348" s="2" t="s">
        <v>132</v>
      </c>
      <c r="QG348" s="2" t="s">
        <v>132</v>
      </c>
      <c r="QH348" s="2" t="s">
        <v>132</v>
      </c>
      <c r="QI348" s="4"/>
      <c r="QJ348" s="8"/>
      <c r="QK348" s="4"/>
      <c r="QL348" s="8"/>
      <c r="QM348" s="7"/>
      <c r="QN348" s="7"/>
      <c r="QO348" s="2" t="s">
        <v>132</v>
      </c>
      <c r="QP348" s="2" t="s">
        <v>132</v>
      </c>
      <c r="QQ348" s="2" t="s">
        <v>132</v>
      </c>
      <c r="QR348" s="2" t="s">
        <v>132</v>
      </c>
      <c r="QS348" s="2" t="s">
        <v>132</v>
      </c>
      <c r="QT348" s="2" t="s">
        <v>132</v>
      </c>
      <c r="QU348" s="4"/>
      <c r="QV348" s="8"/>
      <c r="QW348" s="4"/>
      <c r="QX348" s="8"/>
      <c r="QY348" s="7"/>
      <c r="QZ348" s="7"/>
      <c r="RA348" s="2" t="s">
        <v>132</v>
      </c>
      <c r="RB348" s="2" t="s">
        <v>132</v>
      </c>
      <c r="RC348" s="2" t="s">
        <v>132</v>
      </c>
      <c r="RD348" s="2" t="s">
        <v>132</v>
      </c>
      <c r="RE348" s="2" t="s">
        <v>132</v>
      </c>
      <c r="RF348" s="2" t="s">
        <v>132</v>
      </c>
      <c r="RG348" s="4"/>
      <c r="RH348" s="8"/>
      <c r="RI348" s="4"/>
      <c r="RJ348" s="8"/>
      <c r="RK348" s="7"/>
      <c r="RL348" s="7"/>
      <c r="RM348" s="2" t="s">
        <v>132</v>
      </c>
      <c r="RN348" s="2" t="s">
        <v>132</v>
      </c>
      <c r="RO348" s="2" t="s">
        <v>132</v>
      </c>
      <c r="RP348" s="2" t="s">
        <v>132</v>
      </c>
      <c r="RQ348" s="2" t="s">
        <v>132</v>
      </c>
      <c r="RR348" s="2" t="s">
        <v>132</v>
      </c>
    </row>
    <row r="349">
      <c r="A349" s="2" t="s">
        <v>3778</v>
      </c>
      <c r="B349" s="2" t="s">
        <v>121</v>
      </c>
      <c r="C349" s="2" t="s">
        <v>3769</v>
      </c>
      <c r="D349" s="2" t="s">
        <v>3770</v>
      </c>
      <c r="E349" s="2" t="s">
        <v>1068</v>
      </c>
      <c r="F349" s="2" t="s">
        <v>3779</v>
      </c>
      <c r="G349" s="2" t="s">
        <v>132</v>
      </c>
      <c r="H349" s="2" t="s">
        <v>132</v>
      </c>
      <c r="I349" s="2" t="s">
        <v>132</v>
      </c>
      <c r="J349" s="2" t="s">
        <v>3771</v>
      </c>
      <c r="K349" s="2" t="s">
        <v>313</v>
      </c>
      <c r="L349" s="3">
        <v>10</v>
      </c>
      <c r="M349" s="3"/>
      <c r="N349" s="3"/>
      <c r="O349" s="2" t="s">
        <v>421</v>
      </c>
      <c r="P349" s="2" t="s">
        <v>132</v>
      </c>
      <c r="Q349" s="2" t="s">
        <v>132</v>
      </c>
      <c r="R349" s="2" t="s">
        <v>3772</v>
      </c>
      <c r="S349" s="2" t="s">
        <v>132</v>
      </c>
      <c r="T349" s="2" t="s">
        <v>132</v>
      </c>
      <c r="U349" s="2" t="s">
        <v>132</v>
      </c>
      <c r="V349" s="2" t="s">
        <v>132</v>
      </c>
      <c r="W349" s="2" t="s">
        <v>132</v>
      </c>
      <c r="X349" s="2" t="s">
        <v>132</v>
      </c>
      <c r="Y349" s="2" t="s">
        <v>132</v>
      </c>
      <c r="Z349" s="4"/>
      <c r="AA349" s="4">
        <f>=ROUNDDOWN({0},0)</f>
      </c>
      <c r="AB349" s="5"/>
      <c r="AC349" s="2" t="s">
        <v>132</v>
      </c>
      <c r="AD349" s="4"/>
      <c r="AE349" s="4"/>
      <c r="AF349" s="6"/>
      <c r="AG349" s="6"/>
      <c r="AH349" s="7"/>
      <c r="AI349" s="4"/>
      <c r="AJ349" s="4">
        <f>=ROUNDDOWN({0},0)</f>
      </c>
      <c r="AK349" s="5"/>
      <c r="AL349" s="2" t="s">
        <v>132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132</v>
      </c>
      <c r="BM349" s="7"/>
      <c r="BN349" s="7"/>
      <c r="BO349" s="4"/>
      <c r="BP349" s="8"/>
      <c r="BQ349" s="4"/>
      <c r="BR349" s="8"/>
      <c r="BS349" s="7"/>
      <c r="BT349" s="7"/>
      <c r="BU349" s="2" t="s">
        <v>132</v>
      </c>
      <c r="BV349" s="2" t="s">
        <v>132</v>
      </c>
      <c r="BW349" s="2" t="s">
        <v>132</v>
      </c>
      <c r="BX349" s="2" t="s">
        <v>132</v>
      </c>
      <c r="BY349" s="2" t="s">
        <v>132</v>
      </c>
      <c r="BZ349" s="2" t="s">
        <v>132</v>
      </c>
      <c r="CA349" s="4"/>
      <c r="CB349" s="8"/>
      <c r="CC349" s="4"/>
      <c r="CD349" s="8"/>
      <c r="CE349" s="7"/>
      <c r="CF349" s="7"/>
      <c r="CG349" s="2" t="s">
        <v>132</v>
      </c>
      <c r="CH349" s="2" t="s">
        <v>132</v>
      </c>
      <c r="CI349" s="2" t="s">
        <v>132</v>
      </c>
      <c r="CJ349" s="2" t="s">
        <v>132</v>
      </c>
      <c r="CK349" s="2" t="s">
        <v>132</v>
      </c>
      <c r="CL349" s="2" t="s">
        <v>132</v>
      </c>
      <c r="CM349" s="4"/>
      <c r="CN349" s="8"/>
      <c r="CO349" s="4"/>
      <c r="CP349" s="8"/>
      <c r="CQ349" s="7"/>
      <c r="CR349" s="7"/>
      <c r="CS349" s="2" t="s">
        <v>132</v>
      </c>
      <c r="CT349" s="2" t="s">
        <v>132</v>
      </c>
      <c r="CU349" s="2" t="s">
        <v>132</v>
      </c>
      <c r="CV349" s="2" t="s">
        <v>132</v>
      </c>
      <c r="CW349" s="2" t="s">
        <v>132</v>
      </c>
      <c r="CX349" s="2" t="s">
        <v>132</v>
      </c>
      <c r="CY349" s="4"/>
      <c r="CZ349" s="8"/>
      <c r="DA349" s="4"/>
      <c r="DB349" s="8"/>
      <c r="DC349" s="7"/>
      <c r="DD349" s="7"/>
      <c r="DE349" s="2" t="s">
        <v>132</v>
      </c>
      <c r="DF349" s="2" t="s">
        <v>132</v>
      </c>
      <c r="DG349" s="2" t="s">
        <v>132</v>
      </c>
      <c r="DH349" s="2" t="s">
        <v>132</v>
      </c>
      <c r="DI349" s="2" t="s">
        <v>132</v>
      </c>
      <c r="DJ349" s="2" t="s">
        <v>132</v>
      </c>
      <c r="DK349" s="4"/>
      <c r="DL349" s="8"/>
      <c r="DM349" s="4"/>
      <c r="DN349" s="8"/>
      <c r="DO349" s="7"/>
      <c r="DP349" s="7"/>
      <c r="DQ349" s="2" t="s">
        <v>132</v>
      </c>
      <c r="DR349" s="2" t="s">
        <v>132</v>
      </c>
      <c r="DS349" s="2" t="s">
        <v>132</v>
      </c>
      <c r="DT349" s="2" t="s">
        <v>132</v>
      </c>
      <c r="DU349" s="2" t="s">
        <v>132</v>
      </c>
      <c r="DV349" s="2" t="s">
        <v>132</v>
      </c>
      <c r="DW349" s="4"/>
      <c r="DX349" s="8"/>
      <c r="DY349" s="4"/>
      <c r="DZ349" s="8"/>
      <c r="EA349" s="7"/>
      <c r="EB349" s="7"/>
      <c r="EC349" s="2" t="s">
        <v>132</v>
      </c>
      <c r="ED349" s="2" t="s">
        <v>132</v>
      </c>
      <c r="EE349" s="2" t="s">
        <v>132</v>
      </c>
      <c r="EF349" s="2" t="s">
        <v>132</v>
      </c>
      <c r="EG349" s="2" t="s">
        <v>132</v>
      </c>
      <c r="EH349" s="2" t="s">
        <v>132</v>
      </c>
      <c r="EI349" s="4"/>
      <c r="EJ349" s="8"/>
      <c r="EK349" s="4"/>
      <c r="EL349" s="8"/>
      <c r="EM349" s="7"/>
      <c r="EN349" s="7"/>
      <c r="EO349" s="2" t="s">
        <v>132</v>
      </c>
      <c r="EP349" s="2" t="s">
        <v>132</v>
      </c>
      <c r="EQ349" s="2" t="s">
        <v>132</v>
      </c>
      <c r="ER349" s="2" t="s">
        <v>132</v>
      </c>
      <c r="ES349" s="2" t="s">
        <v>132</v>
      </c>
      <c r="ET349" s="2" t="s">
        <v>132</v>
      </c>
      <c r="EU349" s="4"/>
      <c r="EV349" s="8"/>
      <c r="EW349" s="4"/>
      <c r="EX349" s="8"/>
      <c r="EY349" s="7"/>
      <c r="EZ349" s="7"/>
      <c r="FA349" s="2" t="s">
        <v>132</v>
      </c>
      <c r="FB349" s="2" t="s">
        <v>132</v>
      </c>
      <c r="FC349" s="2" t="s">
        <v>132</v>
      </c>
      <c r="FD349" s="2" t="s">
        <v>132</v>
      </c>
      <c r="FE349" s="2" t="s">
        <v>132</v>
      </c>
      <c r="FF349" s="2" t="s">
        <v>132</v>
      </c>
      <c r="FG349" s="4"/>
      <c r="FH349" s="8"/>
      <c r="FI349" s="4"/>
      <c r="FJ349" s="8"/>
      <c r="FK349" s="7"/>
      <c r="FL349" s="7"/>
      <c r="FM349" s="2" t="s">
        <v>132</v>
      </c>
      <c r="FN349" s="2" t="s">
        <v>132</v>
      </c>
      <c r="FO349" s="2" t="s">
        <v>132</v>
      </c>
      <c r="FP349" s="2" t="s">
        <v>132</v>
      </c>
      <c r="FQ349" s="2" t="s">
        <v>132</v>
      </c>
      <c r="FR349" s="2" t="s">
        <v>132</v>
      </c>
      <c r="FS349" s="4"/>
      <c r="FT349" s="8"/>
      <c r="FU349" s="4"/>
      <c r="FV349" s="8"/>
      <c r="FW349" s="7"/>
      <c r="FX349" s="7"/>
      <c r="FY349" s="2" t="s">
        <v>132</v>
      </c>
      <c r="FZ349" s="2" t="s">
        <v>132</v>
      </c>
      <c r="GA349" s="2" t="s">
        <v>132</v>
      </c>
      <c r="GB349" s="2" t="s">
        <v>132</v>
      </c>
      <c r="GC349" s="2" t="s">
        <v>132</v>
      </c>
      <c r="GD349" s="2" t="s">
        <v>132</v>
      </c>
      <c r="GE349" s="4"/>
      <c r="GF349" s="8"/>
      <c r="GG349" s="4"/>
      <c r="GH349" s="8"/>
      <c r="GI349" s="7"/>
      <c r="GJ349" s="7"/>
      <c r="GK349" s="2" t="s">
        <v>132</v>
      </c>
      <c r="GL349" s="2" t="s">
        <v>132</v>
      </c>
      <c r="GM349" s="2" t="s">
        <v>132</v>
      </c>
      <c r="GN349" s="2" t="s">
        <v>132</v>
      </c>
      <c r="GO349" s="2" t="s">
        <v>132</v>
      </c>
      <c r="GP349" s="2" t="s">
        <v>132</v>
      </c>
      <c r="GQ349" s="4"/>
      <c r="GR349" s="8"/>
      <c r="GS349" s="4"/>
      <c r="GT349" s="8"/>
      <c r="GU349" s="7"/>
      <c r="GV349" s="7"/>
      <c r="GW349" s="2" t="s">
        <v>132</v>
      </c>
      <c r="GX349" s="2" t="s">
        <v>132</v>
      </c>
      <c r="GY349" s="2" t="s">
        <v>132</v>
      </c>
      <c r="GZ349" s="2" t="s">
        <v>132</v>
      </c>
      <c r="HA349" s="2" t="s">
        <v>132</v>
      </c>
      <c r="HB349" s="2" t="s">
        <v>132</v>
      </c>
      <c r="HC349" s="4"/>
      <c r="HD349" s="8"/>
      <c r="HE349" s="4"/>
      <c r="HF349" s="8"/>
      <c r="HG349" s="7"/>
      <c r="HH349" s="7"/>
      <c r="HI349" s="2" t="s">
        <v>132</v>
      </c>
      <c r="HJ349" s="2" t="s">
        <v>132</v>
      </c>
      <c r="HK349" s="2" t="s">
        <v>132</v>
      </c>
      <c r="HL349" s="2" t="s">
        <v>132</v>
      </c>
      <c r="HM349" s="2" t="s">
        <v>132</v>
      </c>
      <c r="HN349" s="2" t="s">
        <v>132</v>
      </c>
      <c r="HO349" s="4"/>
      <c r="HP349" s="8"/>
      <c r="HQ349" s="4"/>
      <c r="HR349" s="8"/>
      <c r="HS349" s="7"/>
      <c r="HT349" s="7"/>
      <c r="HU349" s="2" t="s">
        <v>132</v>
      </c>
      <c r="HV349" s="2" t="s">
        <v>132</v>
      </c>
      <c r="HW349" s="2" t="s">
        <v>132</v>
      </c>
      <c r="HX349" s="2" t="s">
        <v>132</v>
      </c>
      <c r="HY349" s="2" t="s">
        <v>132</v>
      </c>
      <c r="HZ349" s="2" t="s">
        <v>132</v>
      </c>
      <c r="IA349" s="4"/>
      <c r="IB349" s="8"/>
      <c r="IC349" s="4"/>
      <c r="ID349" s="8"/>
      <c r="IE349" s="7"/>
      <c r="IF349" s="7"/>
      <c r="IG349" s="2" t="s">
        <v>132</v>
      </c>
      <c r="IH349" s="2" t="s">
        <v>132</v>
      </c>
      <c r="II349" s="2" t="s">
        <v>132</v>
      </c>
      <c r="IJ349" s="2" t="s">
        <v>132</v>
      </c>
      <c r="IK349" s="2" t="s">
        <v>132</v>
      </c>
      <c r="IL349" s="2" t="s">
        <v>132</v>
      </c>
      <c r="IM349" s="4"/>
      <c r="IN349" s="8"/>
      <c r="IO349" s="4"/>
      <c r="IP349" s="8"/>
      <c r="IQ349" s="7"/>
      <c r="IR349" s="7"/>
      <c r="IS349" s="2" t="s">
        <v>132</v>
      </c>
      <c r="IT349" s="2" t="s">
        <v>132</v>
      </c>
      <c r="IU349" s="2" t="s">
        <v>132</v>
      </c>
      <c r="IV349" s="2" t="s">
        <v>132</v>
      </c>
      <c r="IW349" s="2" t="s">
        <v>132</v>
      </c>
      <c r="IX349" s="2" t="s">
        <v>132</v>
      </c>
      <c r="IY349" s="4"/>
      <c r="IZ349" s="8"/>
      <c r="JA349" s="4"/>
      <c r="JB349" s="8"/>
      <c r="JC349" s="7"/>
      <c r="JD349" s="7"/>
      <c r="JE349" s="2" t="s">
        <v>132</v>
      </c>
      <c r="JF349" s="2" t="s">
        <v>132</v>
      </c>
      <c r="JG349" s="2" t="s">
        <v>132</v>
      </c>
      <c r="JH349" s="2" t="s">
        <v>132</v>
      </c>
      <c r="JI349" s="2" t="s">
        <v>132</v>
      </c>
      <c r="JJ349" s="2" t="s">
        <v>132</v>
      </c>
      <c r="JK349" s="4"/>
      <c r="JL349" s="8"/>
      <c r="JM349" s="4"/>
      <c r="JN349" s="8"/>
      <c r="JO349" s="7"/>
      <c r="JP349" s="7"/>
      <c r="JQ349" s="2" t="s">
        <v>132</v>
      </c>
      <c r="JR349" s="2" t="s">
        <v>132</v>
      </c>
      <c r="JS349" s="2" t="s">
        <v>132</v>
      </c>
      <c r="JT349" s="2" t="s">
        <v>132</v>
      </c>
      <c r="JU349" s="2" t="s">
        <v>132</v>
      </c>
      <c r="JV349" s="2" t="s">
        <v>132</v>
      </c>
      <c r="JW349" s="4"/>
      <c r="JX349" s="8"/>
      <c r="JY349" s="4"/>
      <c r="JZ349" s="8"/>
      <c r="KA349" s="7"/>
      <c r="KB349" s="7"/>
      <c r="KC349" s="2" t="s">
        <v>132</v>
      </c>
      <c r="KD349" s="2" t="s">
        <v>132</v>
      </c>
      <c r="KE349" s="2" t="s">
        <v>132</v>
      </c>
      <c r="KF349" s="2" t="s">
        <v>132</v>
      </c>
      <c r="KG349" s="2" t="s">
        <v>132</v>
      </c>
      <c r="KH349" s="2" t="s">
        <v>132</v>
      </c>
      <c r="KI349" s="4"/>
      <c r="KJ349" s="8"/>
      <c r="KK349" s="4"/>
      <c r="KL349" s="8"/>
      <c r="KM349" s="7"/>
      <c r="KN349" s="7"/>
      <c r="KO349" s="2" t="s">
        <v>132</v>
      </c>
      <c r="KP349" s="2" t="s">
        <v>132</v>
      </c>
      <c r="KQ349" s="2" t="s">
        <v>132</v>
      </c>
      <c r="KR349" s="2" t="s">
        <v>132</v>
      </c>
      <c r="KS349" s="2" t="s">
        <v>132</v>
      </c>
      <c r="KT349" s="2" t="s">
        <v>132</v>
      </c>
      <c r="KU349" s="4"/>
      <c r="KV349" s="8"/>
      <c r="KW349" s="4"/>
      <c r="KX349" s="8"/>
      <c r="KY349" s="7"/>
      <c r="KZ349" s="7"/>
      <c r="LA349" s="2" t="s">
        <v>132</v>
      </c>
      <c r="LB349" s="2" t="s">
        <v>132</v>
      </c>
      <c r="LC349" s="2" t="s">
        <v>132</v>
      </c>
      <c r="LD349" s="2" t="s">
        <v>132</v>
      </c>
      <c r="LE349" s="2" t="s">
        <v>132</v>
      </c>
      <c r="LF349" s="2" t="s">
        <v>132</v>
      </c>
      <c r="LG349" s="4"/>
      <c r="LH349" s="8"/>
      <c r="LI349" s="4"/>
      <c r="LJ349" s="8"/>
      <c r="LK349" s="7"/>
      <c r="LL349" s="7"/>
      <c r="LM349" s="2" t="s">
        <v>132</v>
      </c>
      <c r="LN349" s="2" t="s">
        <v>132</v>
      </c>
      <c r="LO349" s="2" t="s">
        <v>132</v>
      </c>
      <c r="LP349" s="2" t="s">
        <v>132</v>
      </c>
      <c r="LQ349" s="2" t="s">
        <v>132</v>
      </c>
      <c r="LR349" s="2" t="s">
        <v>132</v>
      </c>
      <c r="LS349" s="4"/>
      <c r="LT349" s="8"/>
      <c r="LU349" s="4"/>
      <c r="LV349" s="8"/>
      <c r="LW349" s="7"/>
      <c r="LX349" s="7"/>
      <c r="LY349" s="2" t="s">
        <v>132</v>
      </c>
      <c r="LZ349" s="2" t="s">
        <v>132</v>
      </c>
      <c r="MA349" s="2" t="s">
        <v>132</v>
      </c>
      <c r="MB349" s="2" t="s">
        <v>132</v>
      </c>
      <c r="MC349" s="2" t="s">
        <v>132</v>
      </c>
      <c r="MD349" s="2" t="s">
        <v>132</v>
      </c>
      <c r="ME349" s="4"/>
      <c r="MF349" s="8"/>
      <c r="MG349" s="4"/>
      <c r="MH349" s="8"/>
      <c r="MI349" s="7"/>
      <c r="MJ349" s="7"/>
      <c r="MK349" s="2" t="s">
        <v>132</v>
      </c>
      <c r="ML349" s="2" t="s">
        <v>132</v>
      </c>
      <c r="MM349" s="2" t="s">
        <v>132</v>
      </c>
      <c r="MN349" s="2" t="s">
        <v>132</v>
      </c>
      <c r="MO349" s="2" t="s">
        <v>132</v>
      </c>
      <c r="MP349" s="2" t="s">
        <v>132</v>
      </c>
      <c r="MQ349" s="4"/>
      <c r="MR349" s="8"/>
      <c r="MS349" s="4"/>
      <c r="MT349" s="8"/>
      <c r="MU349" s="7"/>
      <c r="MV349" s="7"/>
      <c r="MW349" s="2" t="s">
        <v>132</v>
      </c>
      <c r="MX349" s="2" t="s">
        <v>132</v>
      </c>
      <c r="MY349" s="2" t="s">
        <v>132</v>
      </c>
      <c r="MZ349" s="2" t="s">
        <v>132</v>
      </c>
      <c r="NA349" s="2" t="s">
        <v>132</v>
      </c>
      <c r="NB349" s="2" t="s">
        <v>132</v>
      </c>
      <c r="NC349" s="4"/>
      <c r="ND349" s="8"/>
      <c r="NE349" s="4"/>
      <c r="NF349" s="8"/>
      <c r="NG349" s="7"/>
      <c r="NH349" s="7"/>
      <c r="NI349" s="2" t="s">
        <v>132</v>
      </c>
      <c r="NJ349" s="2" t="s">
        <v>132</v>
      </c>
      <c r="NK349" s="2" t="s">
        <v>132</v>
      </c>
      <c r="NL349" s="2" t="s">
        <v>132</v>
      </c>
      <c r="NM349" s="2" t="s">
        <v>132</v>
      </c>
      <c r="NN349" s="2" t="s">
        <v>132</v>
      </c>
      <c r="NO349" s="4"/>
      <c r="NP349" s="8"/>
      <c r="NQ349" s="4"/>
      <c r="NR349" s="8"/>
      <c r="NS349" s="7"/>
      <c r="NT349" s="7"/>
      <c r="NU349" s="2" t="s">
        <v>132</v>
      </c>
      <c r="NV349" s="2" t="s">
        <v>132</v>
      </c>
      <c r="NW349" s="2" t="s">
        <v>132</v>
      </c>
      <c r="NX349" s="2" t="s">
        <v>132</v>
      </c>
      <c r="NY349" s="2" t="s">
        <v>132</v>
      </c>
      <c r="NZ349" s="2" t="s">
        <v>132</v>
      </c>
      <c r="OA349" s="4"/>
      <c r="OB349" s="8"/>
      <c r="OC349" s="4"/>
      <c r="OD349" s="8"/>
      <c r="OE349" s="7"/>
      <c r="OF349" s="7"/>
      <c r="OG349" s="2" t="s">
        <v>132</v>
      </c>
      <c r="OH349" s="2" t="s">
        <v>132</v>
      </c>
      <c r="OI349" s="2" t="s">
        <v>132</v>
      </c>
      <c r="OJ349" s="2" t="s">
        <v>132</v>
      </c>
      <c r="OK349" s="2" t="s">
        <v>132</v>
      </c>
      <c r="OL349" s="2" t="s">
        <v>132</v>
      </c>
      <c r="OM349" s="4"/>
      <c r="ON349" s="8"/>
      <c r="OO349" s="4"/>
      <c r="OP349" s="8"/>
      <c r="OQ349" s="7"/>
      <c r="OR349" s="7"/>
      <c r="OS349" s="2" t="s">
        <v>132</v>
      </c>
      <c r="OT349" s="2" t="s">
        <v>132</v>
      </c>
      <c r="OU349" s="2" t="s">
        <v>132</v>
      </c>
      <c r="OV349" s="2" t="s">
        <v>132</v>
      </c>
      <c r="OW349" s="2" t="s">
        <v>132</v>
      </c>
      <c r="OX349" s="2" t="s">
        <v>132</v>
      </c>
      <c r="OY349" s="4"/>
      <c r="OZ349" s="8"/>
      <c r="PA349" s="4"/>
      <c r="PB349" s="8"/>
      <c r="PC349" s="7"/>
      <c r="PD349" s="7"/>
      <c r="PE349" s="2" t="s">
        <v>132</v>
      </c>
      <c r="PF349" s="2" t="s">
        <v>132</v>
      </c>
      <c r="PG349" s="2" t="s">
        <v>132</v>
      </c>
      <c r="PH349" s="2" t="s">
        <v>132</v>
      </c>
      <c r="PI349" s="2" t="s">
        <v>132</v>
      </c>
      <c r="PJ349" s="2" t="s">
        <v>132</v>
      </c>
      <c r="PK349" s="4"/>
      <c r="PL349" s="8"/>
      <c r="PM349" s="4"/>
      <c r="PN349" s="8"/>
      <c r="PO349" s="7"/>
      <c r="PP349" s="7"/>
      <c r="PQ349" s="2" t="s">
        <v>132</v>
      </c>
      <c r="PR349" s="2" t="s">
        <v>132</v>
      </c>
      <c r="PS349" s="2" t="s">
        <v>132</v>
      </c>
      <c r="PT349" s="2" t="s">
        <v>132</v>
      </c>
      <c r="PU349" s="2" t="s">
        <v>132</v>
      </c>
      <c r="PV349" s="2" t="s">
        <v>132</v>
      </c>
      <c r="PW349" s="4"/>
      <c r="PX349" s="8"/>
      <c r="PY349" s="4"/>
      <c r="PZ349" s="8"/>
      <c r="QA349" s="7"/>
      <c r="QB349" s="7"/>
      <c r="QC349" s="2" t="s">
        <v>132</v>
      </c>
      <c r="QD349" s="2" t="s">
        <v>132</v>
      </c>
      <c r="QE349" s="2" t="s">
        <v>132</v>
      </c>
      <c r="QF349" s="2" t="s">
        <v>132</v>
      </c>
      <c r="QG349" s="2" t="s">
        <v>132</v>
      </c>
      <c r="QH349" s="2" t="s">
        <v>132</v>
      </c>
      <c r="QI349" s="4"/>
      <c r="QJ349" s="8"/>
      <c r="QK349" s="4"/>
      <c r="QL349" s="8"/>
      <c r="QM349" s="7"/>
      <c r="QN349" s="7"/>
      <c r="QO349" s="2" t="s">
        <v>132</v>
      </c>
      <c r="QP349" s="2" t="s">
        <v>132</v>
      </c>
      <c r="QQ349" s="2" t="s">
        <v>132</v>
      </c>
      <c r="QR349" s="2" t="s">
        <v>132</v>
      </c>
      <c r="QS349" s="2" t="s">
        <v>132</v>
      </c>
      <c r="QT349" s="2" t="s">
        <v>132</v>
      </c>
      <c r="QU349" s="4"/>
      <c r="QV349" s="8"/>
      <c r="QW349" s="4"/>
      <c r="QX349" s="8"/>
      <c r="QY349" s="7"/>
      <c r="QZ349" s="7"/>
      <c r="RA349" s="2" t="s">
        <v>132</v>
      </c>
      <c r="RB349" s="2" t="s">
        <v>132</v>
      </c>
      <c r="RC349" s="2" t="s">
        <v>132</v>
      </c>
      <c r="RD349" s="2" t="s">
        <v>132</v>
      </c>
      <c r="RE349" s="2" t="s">
        <v>132</v>
      </c>
      <c r="RF349" s="2" t="s">
        <v>132</v>
      </c>
      <c r="RG349" s="4"/>
      <c r="RH349" s="8"/>
      <c r="RI349" s="4"/>
      <c r="RJ349" s="8"/>
      <c r="RK349" s="7"/>
      <c r="RL349" s="7"/>
      <c r="RM349" s="2" t="s">
        <v>132</v>
      </c>
      <c r="RN349" s="2" t="s">
        <v>132</v>
      </c>
      <c r="RO349" s="2" t="s">
        <v>132</v>
      </c>
      <c r="RP349" s="2" t="s">
        <v>132</v>
      </c>
      <c r="RQ349" s="2" t="s">
        <v>132</v>
      </c>
      <c r="RR349" s="2" t="s">
        <v>132</v>
      </c>
    </row>
    <row r="350">
      <c r="A350" s="2" t="s">
        <v>3780</v>
      </c>
      <c r="B350" s="2" t="s">
        <v>121</v>
      </c>
      <c r="C350" s="2" t="s">
        <v>3769</v>
      </c>
      <c r="D350" s="2" t="s">
        <v>3770</v>
      </c>
      <c r="E350" s="2" t="s">
        <v>1068</v>
      </c>
      <c r="F350" s="2" t="s">
        <v>3781</v>
      </c>
      <c r="G350" s="2" t="s">
        <v>132</v>
      </c>
      <c r="H350" s="2" t="s">
        <v>132</v>
      </c>
      <c r="I350" s="2" t="s">
        <v>132</v>
      </c>
      <c r="J350" s="2" t="s">
        <v>3771</v>
      </c>
      <c r="K350" s="2" t="s">
        <v>1868</v>
      </c>
      <c r="L350" s="3">
        <v>4.5</v>
      </c>
      <c r="M350" s="3"/>
      <c r="N350" s="3"/>
      <c r="O350" s="2" t="s">
        <v>421</v>
      </c>
      <c r="P350" s="2" t="s">
        <v>132</v>
      </c>
      <c r="Q350" s="2" t="s">
        <v>132</v>
      </c>
      <c r="R350" s="2" t="s">
        <v>3772</v>
      </c>
      <c r="S350" s="2" t="s">
        <v>132</v>
      </c>
      <c r="T350" s="2" t="s">
        <v>132</v>
      </c>
      <c r="U350" s="2" t="s">
        <v>132</v>
      </c>
      <c r="V350" s="2" t="s">
        <v>132</v>
      </c>
      <c r="W350" s="2" t="s">
        <v>132</v>
      </c>
      <c r="X350" s="2" t="s">
        <v>132</v>
      </c>
      <c r="Y350" s="2" t="s">
        <v>132</v>
      </c>
      <c r="Z350" s="4"/>
      <c r="AA350" s="4">
        <f>=ROUNDDOWN({0},0)</f>
      </c>
      <c r="AB350" s="5"/>
      <c r="AC350" s="2" t="s">
        <v>132</v>
      </c>
      <c r="AD350" s="4"/>
      <c r="AE350" s="4"/>
      <c r="AF350" s="6"/>
      <c r="AG350" s="6"/>
      <c r="AH350" s="7"/>
      <c r="AI350" s="4"/>
      <c r="AJ350" s="4">
        <f>=ROUNDDOWN({0},0)</f>
      </c>
      <c r="AK350" s="5"/>
      <c r="AL350" s="2" t="s">
        <v>132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132</v>
      </c>
      <c r="BM350" s="7"/>
      <c r="BN350" s="7"/>
      <c r="BO350" s="4"/>
      <c r="BP350" s="8"/>
      <c r="BQ350" s="4"/>
      <c r="BR350" s="8"/>
      <c r="BS350" s="7"/>
      <c r="BT350" s="7"/>
      <c r="BU350" s="2" t="s">
        <v>132</v>
      </c>
      <c r="BV350" s="2" t="s">
        <v>132</v>
      </c>
      <c r="BW350" s="2" t="s">
        <v>132</v>
      </c>
      <c r="BX350" s="2" t="s">
        <v>132</v>
      </c>
      <c r="BY350" s="2" t="s">
        <v>132</v>
      </c>
      <c r="BZ350" s="2" t="s">
        <v>132</v>
      </c>
      <c r="CA350" s="4"/>
      <c r="CB350" s="8"/>
      <c r="CC350" s="4"/>
      <c r="CD350" s="8"/>
      <c r="CE350" s="7"/>
      <c r="CF350" s="7"/>
      <c r="CG350" s="2" t="s">
        <v>132</v>
      </c>
      <c r="CH350" s="2" t="s">
        <v>132</v>
      </c>
      <c r="CI350" s="2" t="s">
        <v>132</v>
      </c>
      <c r="CJ350" s="2" t="s">
        <v>132</v>
      </c>
      <c r="CK350" s="2" t="s">
        <v>132</v>
      </c>
      <c r="CL350" s="2" t="s">
        <v>132</v>
      </c>
      <c r="CM350" s="4"/>
      <c r="CN350" s="8"/>
      <c r="CO350" s="4"/>
      <c r="CP350" s="8"/>
      <c r="CQ350" s="7"/>
      <c r="CR350" s="7"/>
      <c r="CS350" s="2" t="s">
        <v>132</v>
      </c>
      <c r="CT350" s="2" t="s">
        <v>132</v>
      </c>
      <c r="CU350" s="2" t="s">
        <v>132</v>
      </c>
      <c r="CV350" s="2" t="s">
        <v>132</v>
      </c>
      <c r="CW350" s="2" t="s">
        <v>132</v>
      </c>
      <c r="CX350" s="2" t="s">
        <v>132</v>
      </c>
      <c r="CY350" s="4"/>
      <c r="CZ350" s="8"/>
      <c r="DA350" s="4"/>
      <c r="DB350" s="8"/>
      <c r="DC350" s="7"/>
      <c r="DD350" s="7"/>
      <c r="DE350" s="2" t="s">
        <v>132</v>
      </c>
      <c r="DF350" s="2" t="s">
        <v>132</v>
      </c>
      <c r="DG350" s="2" t="s">
        <v>132</v>
      </c>
      <c r="DH350" s="2" t="s">
        <v>132</v>
      </c>
      <c r="DI350" s="2" t="s">
        <v>132</v>
      </c>
      <c r="DJ350" s="2" t="s">
        <v>132</v>
      </c>
      <c r="DK350" s="4"/>
      <c r="DL350" s="8"/>
      <c r="DM350" s="4"/>
      <c r="DN350" s="8"/>
      <c r="DO350" s="7"/>
      <c r="DP350" s="7"/>
      <c r="DQ350" s="2" t="s">
        <v>132</v>
      </c>
      <c r="DR350" s="2" t="s">
        <v>132</v>
      </c>
      <c r="DS350" s="2" t="s">
        <v>132</v>
      </c>
      <c r="DT350" s="2" t="s">
        <v>132</v>
      </c>
      <c r="DU350" s="2" t="s">
        <v>132</v>
      </c>
      <c r="DV350" s="2" t="s">
        <v>132</v>
      </c>
      <c r="DW350" s="4"/>
      <c r="DX350" s="8"/>
      <c r="DY350" s="4"/>
      <c r="DZ350" s="8"/>
      <c r="EA350" s="7"/>
      <c r="EB350" s="7"/>
      <c r="EC350" s="2" t="s">
        <v>132</v>
      </c>
      <c r="ED350" s="2" t="s">
        <v>132</v>
      </c>
      <c r="EE350" s="2" t="s">
        <v>132</v>
      </c>
      <c r="EF350" s="2" t="s">
        <v>132</v>
      </c>
      <c r="EG350" s="2" t="s">
        <v>132</v>
      </c>
      <c r="EH350" s="2" t="s">
        <v>132</v>
      </c>
      <c r="EI350" s="4"/>
      <c r="EJ350" s="8"/>
      <c r="EK350" s="4"/>
      <c r="EL350" s="8"/>
      <c r="EM350" s="7"/>
      <c r="EN350" s="7"/>
      <c r="EO350" s="2" t="s">
        <v>132</v>
      </c>
      <c r="EP350" s="2" t="s">
        <v>132</v>
      </c>
      <c r="EQ350" s="2" t="s">
        <v>132</v>
      </c>
      <c r="ER350" s="2" t="s">
        <v>132</v>
      </c>
      <c r="ES350" s="2" t="s">
        <v>132</v>
      </c>
      <c r="ET350" s="2" t="s">
        <v>132</v>
      </c>
      <c r="EU350" s="4"/>
      <c r="EV350" s="8"/>
      <c r="EW350" s="4"/>
      <c r="EX350" s="8"/>
      <c r="EY350" s="7"/>
      <c r="EZ350" s="7"/>
      <c r="FA350" s="2" t="s">
        <v>132</v>
      </c>
      <c r="FB350" s="2" t="s">
        <v>132</v>
      </c>
      <c r="FC350" s="2" t="s">
        <v>132</v>
      </c>
      <c r="FD350" s="2" t="s">
        <v>132</v>
      </c>
      <c r="FE350" s="2" t="s">
        <v>132</v>
      </c>
      <c r="FF350" s="2" t="s">
        <v>132</v>
      </c>
      <c r="FG350" s="4"/>
      <c r="FH350" s="8"/>
      <c r="FI350" s="4"/>
      <c r="FJ350" s="8"/>
      <c r="FK350" s="7"/>
      <c r="FL350" s="7"/>
      <c r="FM350" s="2" t="s">
        <v>132</v>
      </c>
      <c r="FN350" s="2" t="s">
        <v>132</v>
      </c>
      <c r="FO350" s="2" t="s">
        <v>132</v>
      </c>
      <c r="FP350" s="2" t="s">
        <v>132</v>
      </c>
      <c r="FQ350" s="2" t="s">
        <v>132</v>
      </c>
      <c r="FR350" s="2" t="s">
        <v>132</v>
      </c>
      <c r="FS350" s="4"/>
      <c r="FT350" s="8"/>
      <c r="FU350" s="4"/>
      <c r="FV350" s="8"/>
      <c r="FW350" s="7"/>
      <c r="FX350" s="7"/>
      <c r="FY350" s="2" t="s">
        <v>132</v>
      </c>
      <c r="FZ350" s="2" t="s">
        <v>132</v>
      </c>
      <c r="GA350" s="2" t="s">
        <v>132</v>
      </c>
      <c r="GB350" s="2" t="s">
        <v>132</v>
      </c>
      <c r="GC350" s="2" t="s">
        <v>132</v>
      </c>
      <c r="GD350" s="2" t="s">
        <v>132</v>
      </c>
      <c r="GE350" s="4"/>
      <c r="GF350" s="8"/>
      <c r="GG350" s="4"/>
      <c r="GH350" s="8"/>
      <c r="GI350" s="7"/>
      <c r="GJ350" s="7"/>
      <c r="GK350" s="2" t="s">
        <v>132</v>
      </c>
      <c r="GL350" s="2" t="s">
        <v>132</v>
      </c>
      <c r="GM350" s="2" t="s">
        <v>132</v>
      </c>
      <c r="GN350" s="2" t="s">
        <v>132</v>
      </c>
      <c r="GO350" s="2" t="s">
        <v>132</v>
      </c>
      <c r="GP350" s="2" t="s">
        <v>132</v>
      </c>
      <c r="GQ350" s="4"/>
      <c r="GR350" s="8"/>
      <c r="GS350" s="4"/>
      <c r="GT350" s="8"/>
      <c r="GU350" s="7"/>
      <c r="GV350" s="7"/>
      <c r="GW350" s="2" t="s">
        <v>132</v>
      </c>
      <c r="GX350" s="2" t="s">
        <v>132</v>
      </c>
      <c r="GY350" s="2" t="s">
        <v>132</v>
      </c>
      <c r="GZ350" s="2" t="s">
        <v>132</v>
      </c>
      <c r="HA350" s="2" t="s">
        <v>132</v>
      </c>
      <c r="HB350" s="2" t="s">
        <v>132</v>
      </c>
      <c r="HC350" s="4"/>
      <c r="HD350" s="8"/>
      <c r="HE350" s="4"/>
      <c r="HF350" s="8"/>
      <c r="HG350" s="7"/>
      <c r="HH350" s="7"/>
      <c r="HI350" s="2" t="s">
        <v>132</v>
      </c>
      <c r="HJ350" s="2" t="s">
        <v>132</v>
      </c>
      <c r="HK350" s="2" t="s">
        <v>132</v>
      </c>
      <c r="HL350" s="2" t="s">
        <v>132</v>
      </c>
      <c r="HM350" s="2" t="s">
        <v>132</v>
      </c>
      <c r="HN350" s="2" t="s">
        <v>132</v>
      </c>
      <c r="HO350" s="4"/>
      <c r="HP350" s="8"/>
      <c r="HQ350" s="4"/>
      <c r="HR350" s="8"/>
      <c r="HS350" s="7"/>
      <c r="HT350" s="7"/>
      <c r="HU350" s="2" t="s">
        <v>132</v>
      </c>
      <c r="HV350" s="2" t="s">
        <v>132</v>
      </c>
      <c r="HW350" s="2" t="s">
        <v>132</v>
      </c>
      <c r="HX350" s="2" t="s">
        <v>132</v>
      </c>
      <c r="HY350" s="2" t="s">
        <v>132</v>
      </c>
      <c r="HZ350" s="2" t="s">
        <v>132</v>
      </c>
      <c r="IA350" s="4"/>
      <c r="IB350" s="8"/>
      <c r="IC350" s="4"/>
      <c r="ID350" s="8"/>
      <c r="IE350" s="7"/>
      <c r="IF350" s="7"/>
      <c r="IG350" s="2" t="s">
        <v>132</v>
      </c>
      <c r="IH350" s="2" t="s">
        <v>132</v>
      </c>
      <c r="II350" s="2" t="s">
        <v>132</v>
      </c>
      <c r="IJ350" s="2" t="s">
        <v>132</v>
      </c>
      <c r="IK350" s="2" t="s">
        <v>132</v>
      </c>
      <c r="IL350" s="2" t="s">
        <v>132</v>
      </c>
      <c r="IM350" s="4"/>
      <c r="IN350" s="8"/>
      <c r="IO350" s="4"/>
      <c r="IP350" s="8"/>
      <c r="IQ350" s="7"/>
      <c r="IR350" s="7"/>
      <c r="IS350" s="2" t="s">
        <v>132</v>
      </c>
      <c r="IT350" s="2" t="s">
        <v>132</v>
      </c>
      <c r="IU350" s="2" t="s">
        <v>132</v>
      </c>
      <c r="IV350" s="2" t="s">
        <v>132</v>
      </c>
      <c r="IW350" s="2" t="s">
        <v>132</v>
      </c>
      <c r="IX350" s="2" t="s">
        <v>132</v>
      </c>
      <c r="IY350" s="4"/>
      <c r="IZ350" s="8"/>
      <c r="JA350" s="4"/>
      <c r="JB350" s="8"/>
      <c r="JC350" s="7"/>
      <c r="JD350" s="7"/>
      <c r="JE350" s="2" t="s">
        <v>132</v>
      </c>
      <c r="JF350" s="2" t="s">
        <v>132</v>
      </c>
      <c r="JG350" s="2" t="s">
        <v>132</v>
      </c>
      <c r="JH350" s="2" t="s">
        <v>132</v>
      </c>
      <c r="JI350" s="2" t="s">
        <v>132</v>
      </c>
      <c r="JJ350" s="2" t="s">
        <v>132</v>
      </c>
      <c r="JK350" s="4"/>
      <c r="JL350" s="8"/>
      <c r="JM350" s="4"/>
      <c r="JN350" s="8"/>
      <c r="JO350" s="7"/>
      <c r="JP350" s="7"/>
      <c r="JQ350" s="2" t="s">
        <v>132</v>
      </c>
      <c r="JR350" s="2" t="s">
        <v>132</v>
      </c>
      <c r="JS350" s="2" t="s">
        <v>132</v>
      </c>
      <c r="JT350" s="2" t="s">
        <v>132</v>
      </c>
      <c r="JU350" s="2" t="s">
        <v>132</v>
      </c>
      <c r="JV350" s="2" t="s">
        <v>132</v>
      </c>
      <c r="JW350" s="4"/>
      <c r="JX350" s="8"/>
      <c r="JY350" s="4"/>
      <c r="JZ350" s="8"/>
      <c r="KA350" s="7"/>
      <c r="KB350" s="7"/>
      <c r="KC350" s="2" t="s">
        <v>132</v>
      </c>
      <c r="KD350" s="2" t="s">
        <v>132</v>
      </c>
      <c r="KE350" s="2" t="s">
        <v>132</v>
      </c>
      <c r="KF350" s="2" t="s">
        <v>132</v>
      </c>
      <c r="KG350" s="2" t="s">
        <v>132</v>
      </c>
      <c r="KH350" s="2" t="s">
        <v>132</v>
      </c>
      <c r="KI350" s="4"/>
      <c r="KJ350" s="8"/>
      <c r="KK350" s="4"/>
      <c r="KL350" s="8"/>
      <c r="KM350" s="7"/>
      <c r="KN350" s="7"/>
      <c r="KO350" s="2" t="s">
        <v>132</v>
      </c>
      <c r="KP350" s="2" t="s">
        <v>132</v>
      </c>
      <c r="KQ350" s="2" t="s">
        <v>132</v>
      </c>
      <c r="KR350" s="2" t="s">
        <v>132</v>
      </c>
      <c r="KS350" s="2" t="s">
        <v>132</v>
      </c>
      <c r="KT350" s="2" t="s">
        <v>132</v>
      </c>
      <c r="KU350" s="4"/>
      <c r="KV350" s="8"/>
      <c r="KW350" s="4"/>
      <c r="KX350" s="8"/>
      <c r="KY350" s="7"/>
      <c r="KZ350" s="7"/>
      <c r="LA350" s="2" t="s">
        <v>132</v>
      </c>
      <c r="LB350" s="2" t="s">
        <v>132</v>
      </c>
      <c r="LC350" s="2" t="s">
        <v>132</v>
      </c>
      <c r="LD350" s="2" t="s">
        <v>132</v>
      </c>
      <c r="LE350" s="2" t="s">
        <v>132</v>
      </c>
      <c r="LF350" s="2" t="s">
        <v>132</v>
      </c>
      <c r="LG350" s="4"/>
      <c r="LH350" s="8"/>
      <c r="LI350" s="4"/>
      <c r="LJ350" s="8"/>
      <c r="LK350" s="7"/>
      <c r="LL350" s="7"/>
      <c r="LM350" s="2" t="s">
        <v>132</v>
      </c>
      <c r="LN350" s="2" t="s">
        <v>132</v>
      </c>
      <c r="LO350" s="2" t="s">
        <v>132</v>
      </c>
      <c r="LP350" s="2" t="s">
        <v>132</v>
      </c>
      <c r="LQ350" s="2" t="s">
        <v>132</v>
      </c>
      <c r="LR350" s="2" t="s">
        <v>132</v>
      </c>
      <c r="LS350" s="4"/>
      <c r="LT350" s="8"/>
      <c r="LU350" s="4"/>
      <c r="LV350" s="8"/>
      <c r="LW350" s="7"/>
      <c r="LX350" s="7"/>
      <c r="LY350" s="2" t="s">
        <v>132</v>
      </c>
      <c r="LZ350" s="2" t="s">
        <v>132</v>
      </c>
      <c r="MA350" s="2" t="s">
        <v>132</v>
      </c>
      <c r="MB350" s="2" t="s">
        <v>132</v>
      </c>
      <c r="MC350" s="2" t="s">
        <v>132</v>
      </c>
      <c r="MD350" s="2" t="s">
        <v>132</v>
      </c>
      <c r="ME350" s="4"/>
      <c r="MF350" s="8"/>
      <c r="MG350" s="4"/>
      <c r="MH350" s="8"/>
      <c r="MI350" s="7"/>
      <c r="MJ350" s="7"/>
      <c r="MK350" s="2" t="s">
        <v>132</v>
      </c>
      <c r="ML350" s="2" t="s">
        <v>132</v>
      </c>
      <c r="MM350" s="2" t="s">
        <v>132</v>
      </c>
      <c r="MN350" s="2" t="s">
        <v>132</v>
      </c>
      <c r="MO350" s="2" t="s">
        <v>132</v>
      </c>
      <c r="MP350" s="2" t="s">
        <v>132</v>
      </c>
      <c r="MQ350" s="4"/>
      <c r="MR350" s="8"/>
      <c r="MS350" s="4"/>
      <c r="MT350" s="8"/>
      <c r="MU350" s="7"/>
      <c r="MV350" s="7"/>
      <c r="MW350" s="2" t="s">
        <v>132</v>
      </c>
      <c r="MX350" s="2" t="s">
        <v>132</v>
      </c>
      <c r="MY350" s="2" t="s">
        <v>132</v>
      </c>
      <c r="MZ350" s="2" t="s">
        <v>132</v>
      </c>
      <c r="NA350" s="2" t="s">
        <v>132</v>
      </c>
      <c r="NB350" s="2" t="s">
        <v>132</v>
      </c>
      <c r="NC350" s="4"/>
      <c r="ND350" s="8"/>
      <c r="NE350" s="4"/>
      <c r="NF350" s="8"/>
      <c r="NG350" s="7"/>
      <c r="NH350" s="7"/>
      <c r="NI350" s="2" t="s">
        <v>132</v>
      </c>
      <c r="NJ350" s="2" t="s">
        <v>132</v>
      </c>
      <c r="NK350" s="2" t="s">
        <v>132</v>
      </c>
      <c r="NL350" s="2" t="s">
        <v>132</v>
      </c>
      <c r="NM350" s="2" t="s">
        <v>132</v>
      </c>
      <c r="NN350" s="2" t="s">
        <v>132</v>
      </c>
      <c r="NO350" s="4"/>
      <c r="NP350" s="8"/>
      <c r="NQ350" s="4"/>
      <c r="NR350" s="8"/>
      <c r="NS350" s="7"/>
      <c r="NT350" s="7"/>
      <c r="NU350" s="2" t="s">
        <v>132</v>
      </c>
      <c r="NV350" s="2" t="s">
        <v>132</v>
      </c>
      <c r="NW350" s="2" t="s">
        <v>132</v>
      </c>
      <c r="NX350" s="2" t="s">
        <v>132</v>
      </c>
      <c r="NY350" s="2" t="s">
        <v>132</v>
      </c>
      <c r="NZ350" s="2" t="s">
        <v>132</v>
      </c>
      <c r="OA350" s="4"/>
      <c r="OB350" s="8"/>
      <c r="OC350" s="4"/>
      <c r="OD350" s="8"/>
      <c r="OE350" s="7"/>
      <c r="OF350" s="7"/>
      <c r="OG350" s="2" t="s">
        <v>132</v>
      </c>
      <c r="OH350" s="2" t="s">
        <v>132</v>
      </c>
      <c r="OI350" s="2" t="s">
        <v>132</v>
      </c>
      <c r="OJ350" s="2" t="s">
        <v>132</v>
      </c>
      <c r="OK350" s="2" t="s">
        <v>132</v>
      </c>
      <c r="OL350" s="2" t="s">
        <v>132</v>
      </c>
      <c r="OM350" s="4"/>
      <c r="ON350" s="8"/>
      <c r="OO350" s="4"/>
      <c r="OP350" s="8"/>
      <c r="OQ350" s="7"/>
      <c r="OR350" s="7"/>
      <c r="OS350" s="2" t="s">
        <v>132</v>
      </c>
      <c r="OT350" s="2" t="s">
        <v>132</v>
      </c>
      <c r="OU350" s="2" t="s">
        <v>132</v>
      </c>
      <c r="OV350" s="2" t="s">
        <v>132</v>
      </c>
      <c r="OW350" s="2" t="s">
        <v>132</v>
      </c>
      <c r="OX350" s="2" t="s">
        <v>132</v>
      </c>
      <c r="OY350" s="4"/>
      <c r="OZ350" s="8"/>
      <c r="PA350" s="4"/>
      <c r="PB350" s="8"/>
      <c r="PC350" s="7"/>
      <c r="PD350" s="7"/>
      <c r="PE350" s="2" t="s">
        <v>132</v>
      </c>
      <c r="PF350" s="2" t="s">
        <v>132</v>
      </c>
      <c r="PG350" s="2" t="s">
        <v>132</v>
      </c>
      <c r="PH350" s="2" t="s">
        <v>132</v>
      </c>
      <c r="PI350" s="2" t="s">
        <v>132</v>
      </c>
      <c r="PJ350" s="2" t="s">
        <v>132</v>
      </c>
      <c r="PK350" s="4"/>
      <c r="PL350" s="8"/>
      <c r="PM350" s="4"/>
      <c r="PN350" s="8"/>
      <c r="PO350" s="7"/>
      <c r="PP350" s="7"/>
      <c r="PQ350" s="2" t="s">
        <v>132</v>
      </c>
      <c r="PR350" s="2" t="s">
        <v>132</v>
      </c>
      <c r="PS350" s="2" t="s">
        <v>132</v>
      </c>
      <c r="PT350" s="2" t="s">
        <v>132</v>
      </c>
      <c r="PU350" s="2" t="s">
        <v>132</v>
      </c>
      <c r="PV350" s="2" t="s">
        <v>132</v>
      </c>
      <c r="PW350" s="4"/>
      <c r="PX350" s="8"/>
      <c r="PY350" s="4"/>
      <c r="PZ350" s="8"/>
      <c r="QA350" s="7"/>
      <c r="QB350" s="7"/>
      <c r="QC350" s="2" t="s">
        <v>132</v>
      </c>
      <c r="QD350" s="2" t="s">
        <v>132</v>
      </c>
      <c r="QE350" s="2" t="s">
        <v>132</v>
      </c>
      <c r="QF350" s="2" t="s">
        <v>132</v>
      </c>
      <c r="QG350" s="2" t="s">
        <v>132</v>
      </c>
      <c r="QH350" s="2" t="s">
        <v>132</v>
      </c>
      <c r="QI350" s="4"/>
      <c r="QJ350" s="8"/>
      <c r="QK350" s="4"/>
      <c r="QL350" s="8"/>
      <c r="QM350" s="7"/>
      <c r="QN350" s="7"/>
      <c r="QO350" s="2" t="s">
        <v>132</v>
      </c>
      <c r="QP350" s="2" t="s">
        <v>132</v>
      </c>
      <c r="QQ350" s="2" t="s">
        <v>132</v>
      </c>
      <c r="QR350" s="2" t="s">
        <v>132</v>
      </c>
      <c r="QS350" s="2" t="s">
        <v>132</v>
      </c>
      <c r="QT350" s="2" t="s">
        <v>132</v>
      </c>
      <c r="QU350" s="4"/>
      <c r="QV350" s="8"/>
      <c r="QW350" s="4"/>
      <c r="QX350" s="8"/>
      <c r="QY350" s="7"/>
      <c r="QZ350" s="7"/>
      <c r="RA350" s="2" t="s">
        <v>132</v>
      </c>
      <c r="RB350" s="2" t="s">
        <v>132</v>
      </c>
      <c r="RC350" s="2" t="s">
        <v>132</v>
      </c>
      <c r="RD350" s="2" t="s">
        <v>132</v>
      </c>
      <c r="RE350" s="2" t="s">
        <v>132</v>
      </c>
      <c r="RF350" s="2" t="s">
        <v>132</v>
      </c>
      <c r="RG350" s="4"/>
      <c r="RH350" s="8"/>
      <c r="RI350" s="4"/>
      <c r="RJ350" s="8"/>
      <c r="RK350" s="7"/>
      <c r="RL350" s="7"/>
      <c r="RM350" s="2" t="s">
        <v>132</v>
      </c>
      <c r="RN350" s="2" t="s">
        <v>132</v>
      </c>
      <c r="RO350" s="2" t="s">
        <v>132</v>
      </c>
      <c r="RP350" s="2" t="s">
        <v>132</v>
      </c>
      <c r="RQ350" s="2" t="s">
        <v>132</v>
      </c>
      <c r="RR350" s="2" t="s">
        <v>132</v>
      </c>
    </row>
    <row r="351">
      <c r="A351" s="2" t="s">
        <v>3782</v>
      </c>
      <c r="B351" s="2" t="s">
        <v>121</v>
      </c>
      <c r="C351" s="2" t="s">
        <v>3783</v>
      </c>
      <c r="D351" s="2" t="s">
        <v>1104</v>
      </c>
      <c r="E351" s="2" t="s">
        <v>1105</v>
      </c>
      <c r="F351" s="2" t="s">
        <v>3784</v>
      </c>
      <c r="G351" s="2" t="s">
        <v>3784</v>
      </c>
      <c r="H351" s="2" t="s">
        <v>3784</v>
      </c>
      <c r="I351" s="2" t="s">
        <v>3785</v>
      </c>
      <c r="J351" s="2" t="s">
        <v>127</v>
      </c>
      <c r="K351" s="2" t="s">
        <v>281</v>
      </c>
      <c r="L351" s="3">
        <v>28.09</v>
      </c>
      <c r="M351" s="3">
        <v>29.49</v>
      </c>
      <c r="N351" s="3">
        <v>59.99</v>
      </c>
      <c r="O351" s="2" t="s">
        <v>421</v>
      </c>
      <c r="P351" s="2" t="s">
        <v>422</v>
      </c>
      <c r="Q351" s="2" t="s">
        <v>131</v>
      </c>
      <c r="R351" s="2" t="s">
        <v>132</v>
      </c>
      <c r="S351" s="2" t="s">
        <v>132</v>
      </c>
      <c r="T351" s="2" t="s">
        <v>132</v>
      </c>
      <c r="U351" s="2" t="s">
        <v>1410</v>
      </c>
      <c r="V351" s="2" t="s">
        <v>3660</v>
      </c>
      <c r="W351" s="2" t="s">
        <v>441</v>
      </c>
      <c r="X351" s="2" t="s">
        <v>132</v>
      </c>
      <c r="Y351" s="2" t="s">
        <v>2019</v>
      </c>
      <c r="Z351" s="4"/>
      <c r="AA351" s="4">
        <f>=ROUNDDOWN({0},0)</f>
      </c>
      <c r="AB351" s="5"/>
      <c r="AC351" s="2" t="s">
        <v>132</v>
      </c>
      <c r="AD351" s="4"/>
      <c r="AE351" s="4"/>
      <c r="AF351" s="6"/>
      <c r="AG351" s="6"/>
      <c r="AH351" s="7">
        <v>0</v>
      </c>
      <c r="AI351" s="4"/>
      <c r="AJ351" s="4">
        <f>=ROUNDDOWN({0},0)</f>
      </c>
      <c r="AK351" s="5"/>
      <c r="AL351" s="2" t="s">
        <v>132</v>
      </c>
      <c r="AM351" s="4"/>
      <c r="AN351" s="4"/>
      <c r="AO351" s="7"/>
      <c r="AP351" s="4"/>
      <c r="AQ351" s="8"/>
      <c r="AR351" s="4">
        <v>7</v>
      </c>
      <c r="AS351" s="8">
        <v>181.07</v>
      </c>
      <c r="AT351" s="7">
        <v>-1</v>
      </c>
      <c r="AU351" s="7">
        <v>-1</v>
      </c>
      <c r="AV351" s="4"/>
      <c r="AW351" s="8"/>
      <c r="AX351" s="4">
        <v>7</v>
      </c>
      <c r="AY351" s="8">
        <v>181.07</v>
      </c>
      <c r="AZ351" s="7">
        <v>-1</v>
      </c>
      <c r="BA351" s="7">
        <v>-1</v>
      </c>
      <c r="BB351" s="7"/>
      <c r="BC351" s="4"/>
      <c r="BD351" s="8"/>
      <c r="BE351" s="4">
        <v>7</v>
      </c>
      <c r="BF351" s="8">
        <v>181.07</v>
      </c>
      <c r="BG351" s="7">
        <v>-1</v>
      </c>
      <c r="BH351" s="7">
        <v>-1</v>
      </c>
      <c r="BI351" s="7"/>
      <c r="BJ351" s="4"/>
      <c r="BK351" s="8"/>
      <c r="BL351" s="2" t="s">
        <v>3786</v>
      </c>
      <c r="BM351" s="7"/>
      <c r="BN351" s="7"/>
      <c r="BO351" s="4"/>
      <c r="BP351" s="8"/>
      <c r="BQ351" s="4"/>
      <c r="BR351" s="8"/>
      <c r="BS351" s="7"/>
      <c r="BT351" s="7"/>
      <c r="BU351" s="2" t="s">
        <v>140</v>
      </c>
      <c r="BV351" s="2" t="s">
        <v>166</v>
      </c>
      <c r="BW351" s="2" t="s">
        <v>132</v>
      </c>
      <c r="BX351" s="2" t="s">
        <v>689</v>
      </c>
      <c r="BY351" s="2" t="s">
        <v>142</v>
      </c>
      <c r="BZ351" s="2" t="s">
        <v>132</v>
      </c>
      <c r="CA351" s="4"/>
      <c r="CB351" s="8"/>
      <c r="CC351" s="4"/>
      <c r="CD351" s="8"/>
      <c r="CE351" s="7"/>
      <c r="CF351" s="7"/>
      <c r="CG351" s="2" t="s">
        <v>140</v>
      </c>
      <c r="CH351" s="2" t="s">
        <v>166</v>
      </c>
      <c r="CI351" s="2" t="s">
        <v>143</v>
      </c>
      <c r="CJ351" s="2" t="s">
        <v>1338</v>
      </c>
      <c r="CK351" s="2" t="s">
        <v>142</v>
      </c>
      <c r="CL351" s="2" t="s">
        <v>132</v>
      </c>
      <c r="CM351" s="4"/>
      <c r="CN351" s="8"/>
      <c r="CO351" s="4">
        <v>6</v>
      </c>
      <c r="CP351" s="8">
        <v>168.09</v>
      </c>
      <c r="CQ351" s="7">
        <v>-1</v>
      </c>
      <c r="CR351" s="7">
        <v>-1</v>
      </c>
      <c r="CS351" s="2" t="s">
        <v>140</v>
      </c>
      <c r="CT351" s="2" t="s">
        <v>166</v>
      </c>
      <c r="CU351" s="2" t="s">
        <v>2019</v>
      </c>
      <c r="CV351" s="2" t="s">
        <v>1649</v>
      </c>
      <c r="CW351" s="2" t="s">
        <v>142</v>
      </c>
      <c r="CX351" s="2" t="s">
        <v>132</v>
      </c>
      <c r="CY351" s="4"/>
      <c r="CZ351" s="8"/>
      <c r="DA351" s="4"/>
      <c r="DB351" s="8"/>
      <c r="DC351" s="7"/>
      <c r="DD351" s="7"/>
      <c r="DE351" s="2" t="s">
        <v>165</v>
      </c>
      <c r="DF351" s="2" t="s">
        <v>166</v>
      </c>
      <c r="DG351" s="2" t="s">
        <v>132</v>
      </c>
      <c r="DH351" s="2" t="s">
        <v>132</v>
      </c>
      <c r="DI351" s="2" t="s">
        <v>142</v>
      </c>
      <c r="DJ351" s="2" t="s">
        <v>132</v>
      </c>
      <c r="DK351" s="4"/>
      <c r="DL351" s="8"/>
      <c r="DM351" s="4"/>
      <c r="DN351" s="8"/>
      <c r="DO351" s="7"/>
      <c r="DP351" s="7"/>
      <c r="DQ351" s="2" t="s">
        <v>140</v>
      </c>
      <c r="DR351" s="2" t="s">
        <v>166</v>
      </c>
      <c r="DS351" s="2" t="s">
        <v>148</v>
      </c>
      <c r="DT351" s="2" t="s">
        <v>2409</v>
      </c>
      <c r="DU351" s="2" t="s">
        <v>142</v>
      </c>
      <c r="DV351" s="2" t="s">
        <v>132</v>
      </c>
      <c r="DW351" s="4"/>
      <c r="DX351" s="8"/>
      <c r="DY351" s="4"/>
      <c r="DZ351" s="8"/>
      <c r="EA351" s="7"/>
      <c r="EB351" s="7"/>
      <c r="EC351" s="2" t="s">
        <v>140</v>
      </c>
      <c r="ED351" s="2" t="s">
        <v>166</v>
      </c>
      <c r="EE351" s="2" t="s">
        <v>627</v>
      </c>
      <c r="EF351" s="2" t="s">
        <v>132</v>
      </c>
      <c r="EG351" s="2" t="s">
        <v>142</v>
      </c>
      <c r="EH351" s="2" t="s">
        <v>132</v>
      </c>
      <c r="EI351" s="4"/>
      <c r="EJ351" s="8"/>
      <c r="EK351" s="4"/>
      <c r="EL351" s="8"/>
      <c r="EM351" s="7"/>
      <c r="EN351" s="7"/>
      <c r="EO351" s="2" t="s">
        <v>140</v>
      </c>
      <c r="EP351" s="2" t="s">
        <v>166</v>
      </c>
      <c r="EQ351" s="2" t="s">
        <v>152</v>
      </c>
      <c r="ER351" s="2" t="s">
        <v>1023</v>
      </c>
      <c r="ES351" s="2" t="s">
        <v>142</v>
      </c>
      <c r="ET351" s="2" t="s">
        <v>132</v>
      </c>
      <c r="EU351" s="4"/>
      <c r="EV351" s="8"/>
      <c r="EW351" s="4"/>
      <c r="EX351" s="8"/>
      <c r="EY351" s="7"/>
      <c r="EZ351" s="7"/>
      <c r="FA351" s="2" t="s">
        <v>427</v>
      </c>
      <c r="FB351" s="2" t="s">
        <v>166</v>
      </c>
      <c r="FC351" s="2" t="s">
        <v>132</v>
      </c>
      <c r="FD351" s="2" t="s">
        <v>132</v>
      </c>
      <c r="FE351" s="2" t="s">
        <v>142</v>
      </c>
      <c r="FF351" s="2" t="s">
        <v>132</v>
      </c>
      <c r="FG351" s="4"/>
      <c r="FH351" s="8"/>
      <c r="FI351" s="4"/>
      <c r="FJ351" s="8"/>
      <c r="FK351" s="7"/>
      <c r="FL351" s="7"/>
      <c r="FM351" s="2" t="s">
        <v>140</v>
      </c>
      <c r="FN351" s="2" t="s">
        <v>166</v>
      </c>
      <c r="FO351" s="2" t="s">
        <v>2956</v>
      </c>
      <c r="FP351" s="2" t="s">
        <v>132</v>
      </c>
      <c r="FQ351" s="2" t="s">
        <v>142</v>
      </c>
      <c r="FR351" s="2" t="s">
        <v>132</v>
      </c>
      <c r="FS351" s="4"/>
      <c r="FT351" s="8"/>
      <c r="FU351" s="4"/>
      <c r="FV351" s="8"/>
      <c r="FW351" s="7"/>
      <c r="FX351" s="7"/>
      <c r="FY351" s="2" t="s">
        <v>178</v>
      </c>
      <c r="FZ351" s="2" t="s">
        <v>166</v>
      </c>
      <c r="GA351" s="2" t="s">
        <v>132</v>
      </c>
      <c r="GB351" s="2" t="s">
        <v>132</v>
      </c>
      <c r="GC351" s="2" t="s">
        <v>142</v>
      </c>
      <c r="GD351" s="2" t="s">
        <v>132</v>
      </c>
      <c r="GE351" s="4"/>
      <c r="GF351" s="8"/>
      <c r="GG351" s="4"/>
      <c r="GH351" s="8"/>
      <c r="GI351" s="7"/>
      <c r="GJ351" s="7"/>
      <c r="GK351" s="2" t="s">
        <v>140</v>
      </c>
      <c r="GL351" s="2" t="s">
        <v>166</v>
      </c>
      <c r="GM351" s="2" t="s">
        <v>522</v>
      </c>
      <c r="GN351" s="2" t="s">
        <v>132</v>
      </c>
      <c r="GO351" s="2" t="s">
        <v>142</v>
      </c>
      <c r="GP351" s="2" t="s">
        <v>132</v>
      </c>
      <c r="GQ351" s="4"/>
      <c r="GR351" s="8"/>
      <c r="GS351" s="4"/>
      <c r="GT351" s="8"/>
      <c r="GU351" s="7"/>
      <c r="GV351" s="7"/>
      <c r="GW351" s="2" t="s">
        <v>132</v>
      </c>
      <c r="GX351" s="2" t="s">
        <v>132</v>
      </c>
      <c r="GY351" s="2" t="s">
        <v>132</v>
      </c>
      <c r="GZ351" s="2" t="s">
        <v>132</v>
      </c>
      <c r="HA351" s="2" t="s">
        <v>132</v>
      </c>
      <c r="HB351" s="2" t="s">
        <v>132</v>
      </c>
      <c r="HC351" s="4"/>
      <c r="HD351" s="8"/>
      <c r="HE351" s="4"/>
      <c r="HF351" s="8"/>
      <c r="HG351" s="7"/>
      <c r="HH351" s="7"/>
      <c r="HI351" s="2" t="s">
        <v>181</v>
      </c>
      <c r="HJ351" s="2" t="s">
        <v>166</v>
      </c>
      <c r="HK351" s="2" t="s">
        <v>132</v>
      </c>
      <c r="HL351" s="2" t="s">
        <v>132</v>
      </c>
      <c r="HM351" s="2" t="s">
        <v>142</v>
      </c>
      <c r="HN351" s="2" t="s">
        <v>132</v>
      </c>
      <c r="HO351" s="4"/>
      <c r="HP351" s="8"/>
      <c r="HQ351" s="4"/>
      <c r="HR351" s="8"/>
      <c r="HS351" s="7"/>
      <c r="HT351" s="7"/>
      <c r="HU351" s="2" t="s">
        <v>178</v>
      </c>
      <c r="HV351" s="2" t="s">
        <v>166</v>
      </c>
      <c r="HW351" s="2" t="s">
        <v>132</v>
      </c>
      <c r="HX351" s="2" t="s">
        <v>132</v>
      </c>
      <c r="HY351" s="2" t="s">
        <v>142</v>
      </c>
      <c r="HZ351" s="2" t="s">
        <v>132</v>
      </c>
      <c r="IA351" s="4"/>
      <c r="IB351" s="8"/>
      <c r="IC351" s="4"/>
      <c r="ID351" s="8"/>
      <c r="IE351" s="7"/>
      <c r="IF351" s="7"/>
      <c r="IG351" s="2" t="s">
        <v>140</v>
      </c>
      <c r="IH351" s="2" t="s">
        <v>166</v>
      </c>
      <c r="II351" s="2" t="s">
        <v>167</v>
      </c>
      <c r="IJ351" s="2" t="s">
        <v>132</v>
      </c>
      <c r="IK351" s="2" t="s">
        <v>142</v>
      </c>
      <c r="IL351" s="2" t="s">
        <v>132</v>
      </c>
      <c r="IM351" s="4"/>
      <c r="IN351" s="8"/>
      <c r="IO351" s="4"/>
      <c r="IP351" s="8"/>
      <c r="IQ351" s="7"/>
      <c r="IR351" s="7"/>
      <c r="IS351" s="2" t="s">
        <v>178</v>
      </c>
      <c r="IT351" s="2" t="s">
        <v>166</v>
      </c>
      <c r="IU351" s="2" t="s">
        <v>132</v>
      </c>
      <c r="IV351" s="2" t="s">
        <v>132</v>
      </c>
      <c r="IW351" s="2" t="s">
        <v>142</v>
      </c>
      <c r="IX351" s="2" t="s">
        <v>132</v>
      </c>
      <c r="IY351" s="4"/>
      <c r="IZ351" s="8"/>
      <c r="JA351" s="4"/>
      <c r="JB351" s="8"/>
      <c r="JC351" s="7"/>
      <c r="JD351" s="7"/>
      <c r="JE351" s="2" t="s">
        <v>178</v>
      </c>
      <c r="JF351" s="2" t="s">
        <v>166</v>
      </c>
      <c r="JG351" s="2" t="s">
        <v>132</v>
      </c>
      <c r="JH351" s="2" t="s">
        <v>132</v>
      </c>
      <c r="JI351" s="2" t="s">
        <v>142</v>
      </c>
      <c r="JJ351" s="2" t="s">
        <v>132</v>
      </c>
      <c r="JK351" s="4"/>
      <c r="JL351" s="8"/>
      <c r="JM351" s="4"/>
      <c r="JN351" s="8"/>
      <c r="JO351" s="7"/>
      <c r="JP351" s="7"/>
      <c r="JQ351" s="2" t="s">
        <v>181</v>
      </c>
      <c r="JR351" s="2" t="s">
        <v>166</v>
      </c>
      <c r="JS351" s="2" t="s">
        <v>132</v>
      </c>
      <c r="JT351" s="2" t="s">
        <v>132</v>
      </c>
      <c r="JU351" s="2" t="s">
        <v>142</v>
      </c>
      <c r="JV351" s="2" t="s">
        <v>132</v>
      </c>
      <c r="JW351" s="4"/>
      <c r="JX351" s="8"/>
      <c r="JY351" s="4"/>
      <c r="JZ351" s="8"/>
      <c r="KA351" s="7"/>
      <c r="KB351" s="7"/>
      <c r="KC351" s="2" t="s">
        <v>140</v>
      </c>
      <c r="KD351" s="2" t="s">
        <v>166</v>
      </c>
      <c r="KE351" s="2" t="s">
        <v>2019</v>
      </c>
      <c r="KF351" s="2" t="s">
        <v>132</v>
      </c>
      <c r="KG351" s="2" t="s">
        <v>142</v>
      </c>
      <c r="KH351" s="2" t="s">
        <v>132</v>
      </c>
      <c r="KI351" s="4"/>
      <c r="KJ351" s="8"/>
      <c r="KK351" s="4"/>
      <c r="KL351" s="8"/>
      <c r="KM351" s="7"/>
      <c r="KN351" s="7"/>
      <c r="KO351" s="2" t="s">
        <v>178</v>
      </c>
      <c r="KP351" s="2" t="s">
        <v>166</v>
      </c>
      <c r="KQ351" s="2" t="s">
        <v>132</v>
      </c>
      <c r="KR351" s="2" t="s">
        <v>132</v>
      </c>
      <c r="KS351" s="2" t="s">
        <v>142</v>
      </c>
      <c r="KT351" s="2" t="s">
        <v>132</v>
      </c>
      <c r="KU351" s="4"/>
      <c r="KV351" s="8"/>
      <c r="KW351" s="4">
        <v>1</v>
      </c>
      <c r="KX351" s="8">
        <v>12.98</v>
      </c>
      <c r="KY351" s="7">
        <v>-1</v>
      </c>
      <c r="KZ351" s="7">
        <v>-1</v>
      </c>
      <c r="LA351" s="2" t="s">
        <v>140</v>
      </c>
      <c r="LB351" s="2" t="s">
        <v>166</v>
      </c>
      <c r="LC351" s="2" t="s">
        <v>304</v>
      </c>
      <c r="LD351" s="2" t="s">
        <v>3131</v>
      </c>
      <c r="LE351" s="2" t="s">
        <v>142</v>
      </c>
      <c r="LF351" s="2" t="s">
        <v>132</v>
      </c>
      <c r="LG351" s="4"/>
      <c r="LH351" s="8"/>
      <c r="LI351" s="4"/>
      <c r="LJ351" s="8"/>
      <c r="LK351" s="7"/>
      <c r="LL351" s="7"/>
      <c r="LM351" s="2" t="s">
        <v>178</v>
      </c>
      <c r="LN351" s="2" t="s">
        <v>166</v>
      </c>
      <c r="LO351" s="2" t="s">
        <v>132</v>
      </c>
      <c r="LP351" s="2" t="s">
        <v>132</v>
      </c>
      <c r="LQ351" s="2" t="s">
        <v>142</v>
      </c>
      <c r="LR351" s="2" t="s">
        <v>132</v>
      </c>
      <c r="LS351" s="4"/>
      <c r="LT351" s="8"/>
      <c r="LU351" s="4"/>
      <c r="LV351" s="8"/>
      <c r="LW351" s="7"/>
      <c r="LX351" s="7"/>
      <c r="LY351" s="2" t="s">
        <v>132</v>
      </c>
      <c r="LZ351" s="2" t="s">
        <v>132</v>
      </c>
      <c r="MA351" s="2" t="s">
        <v>132</v>
      </c>
      <c r="MB351" s="2" t="s">
        <v>132</v>
      </c>
      <c r="MC351" s="2" t="s">
        <v>132</v>
      </c>
      <c r="MD351" s="2" t="s">
        <v>132</v>
      </c>
      <c r="ME351" s="4"/>
      <c r="MF351" s="8"/>
      <c r="MG351" s="4"/>
      <c r="MH351" s="8"/>
      <c r="MI351" s="7"/>
      <c r="MJ351" s="7"/>
      <c r="MK351" s="2" t="s">
        <v>159</v>
      </c>
      <c r="ML351" s="2" t="s">
        <v>166</v>
      </c>
      <c r="MM351" s="2" t="s">
        <v>132</v>
      </c>
      <c r="MN351" s="2" t="s">
        <v>132</v>
      </c>
      <c r="MO351" s="2" t="s">
        <v>142</v>
      </c>
      <c r="MP351" s="2" t="s">
        <v>132</v>
      </c>
      <c r="MQ351" s="4"/>
      <c r="MR351" s="8"/>
      <c r="MS351" s="4"/>
      <c r="MT351" s="8"/>
      <c r="MU351" s="7"/>
      <c r="MV351" s="7"/>
      <c r="MW351" s="2" t="s">
        <v>132</v>
      </c>
      <c r="MX351" s="2" t="s">
        <v>132</v>
      </c>
      <c r="MY351" s="2" t="s">
        <v>132</v>
      </c>
      <c r="MZ351" s="2" t="s">
        <v>132</v>
      </c>
      <c r="NA351" s="2" t="s">
        <v>132</v>
      </c>
      <c r="NB351" s="2" t="s">
        <v>132</v>
      </c>
      <c r="NC351" s="4"/>
      <c r="ND351" s="8"/>
      <c r="NE351" s="4"/>
      <c r="NF351" s="8"/>
      <c r="NG351" s="7"/>
      <c r="NH351" s="7"/>
      <c r="NI351" s="2" t="s">
        <v>132</v>
      </c>
      <c r="NJ351" s="2" t="s">
        <v>132</v>
      </c>
      <c r="NK351" s="2" t="s">
        <v>132</v>
      </c>
      <c r="NL351" s="2" t="s">
        <v>132</v>
      </c>
      <c r="NM351" s="2" t="s">
        <v>132</v>
      </c>
      <c r="NN351" s="2" t="s">
        <v>132</v>
      </c>
      <c r="NO351" s="4"/>
      <c r="NP351" s="8"/>
      <c r="NQ351" s="4"/>
      <c r="NR351" s="8"/>
      <c r="NS351" s="7"/>
      <c r="NT351" s="7"/>
      <c r="NU351" s="2" t="s">
        <v>178</v>
      </c>
      <c r="NV351" s="2" t="s">
        <v>166</v>
      </c>
      <c r="NW351" s="2" t="s">
        <v>132</v>
      </c>
      <c r="NX351" s="2" t="s">
        <v>132</v>
      </c>
      <c r="NY351" s="2" t="s">
        <v>142</v>
      </c>
      <c r="NZ351" s="2" t="s">
        <v>132</v>
      </c>
      <c r="OA351" s="4"/>
      <c r="OB351" s="8"/>
      <c r="OC351" s="4"/>
      <c r="OD351" s="8"/>
      <c r="OE351" s="7"/>
      <c r="OF351" s="7"/>
      <c r="OG351" s="2" t="s">
        <v>132</v>
      </c>
      <c r="OH351" s="2" t="s">
        <v>132</v>
      </c>
      <c r="OI351" s="2" t="s">
        <v>132</v>
      </c>
      <c r="OJ351" s="2" t="s">
        <v>132</v>
      </c>
      <c r="OK351" s="2" t="s">
        <v>132</v>
      </c>
      <c r="OL351" s="2" t="s">
        <v>132</v>
      </c>
      <c r="OM351" s="4"/>
      <c r="ON351" s="8"/>
      <c r="OO351" s="4"/>
      <c r="OP351" s="8"/>
      <c r="OQ351" s="7"/>
      <c r="OR351" s="7"/>
      <c r="OS351" s="2" t="s">
        <v>181</v>
      </c>
      <c r="OT351" s="2" t="s">
        <v>166</v>
      </c>
      <c r="OU351" s="2" t="s">
        <v>132</v>
      </c>
      <c r="OV351" s="2" t="s">
        <v>132</v>
      </c>
      <c r="OW351" s="2" t="s">
        <v>142</v>
      </c>
      <c r="OX351" s="2" t="s">
        <v>132</v>
      </c>
      <c r="OY351" s="4"/>
      <c r="OZ351" s="8"/>
      <c r="PA351" s="4"/>
      <c r="PB351" s="8"/>
      <c r="PC351" s="7"/>
      <c r="PD351" s="7"/>
      <c r="PE351" s="2" t="s">
        <v>181</v>
      </c>
      <c r="PF351" s="2" t="s">
        <v>166</v>
      </c>
      <c r="PG351" s="2" t="s">
        <v>132</v>
      </c>
      <c r="PH351" s="2" t="s">
        <v>132</v>
      </c>
      <c r="PI351" s="2" t="s">
        <v>142</v>
      </c>
      <c r="PJ351" s="2" t="s">
        <v>132</v>
      </c>
      <c r="PK351" s="4"/>
      <c r="PL351" s="8"/>
      <c r="PM351" s="4"/>
      <c r="PN351" s="8"/>
      <c r="PO351" s="7"/>
      <c r="PP351" s="7"/>
      <c r="PQ351" s="2" t="s">
        <v>178</v>
      </c>
      <c r="PR351" s="2" t="s">
        <v>166</v>
      </c>
      <c r="PS351" s="2" t="s">
        <v>132</v>
      </c>
      <c r="PT351" s="2" t="s">
        <v>132</v>
      </c>
      <c r="PU351" s="2" t="s">
        <v>142</v>
      </c>
      <c r="PV351" s="2" t="s">
        <v>132</v>
      </c>
      <c r="PW351" s="4"/>
      <c r="PX351" s="8"/>
      <c r="PY351" s="4"/>
      <c r="PZ351" s="8"/>
      <c r="QA351" s="7"/>
      <c r="QB351" s="7"/>
      <c r="QC351" s="2" t="s">
        <v>132</v>
      </c>
      <c r="QD351" s="2" t="s">
        <v>132</v>
      </c>
      <c r="QE351" s="2" t="s">
        <v>132</v>
      </c>
      <c r="QF351" s="2" t="s">
        <v>132</v>
      </c>
      <c r="QG351" s="2" t="s">
        <v>132</v>
      </c>
      <c r="QH351" s="2" t="s">
        <v>132</v>
      </c>
      <c r="QI351" s="4"/>
      <c r="QJ351" s="8"/>
      <c r="QK351" s="4"/>
      <c r="QL351" s="8"/>
      <c r="QM351" s="7"/>
      <c r="QN351" s="7"/>
      <c r="QO351" s="2" t="s">
        <v>132</v>
      </c>
      <c r="QP351" s="2" t="s">
        <v>132</v>
      </c>
      <c r="QQ351" s="2" t="s">
        <v>132</v>
      </c>
      <c r="QR351" s="2" t="s">
        <v>132</v>
      </c>
      <c r="QS351" s="2" t="s">
        <v>132</v>
      </c>
      <c r="QT351" s="2" t="s">
        <v>132</v>
      </c>
      <c r="QU351" s="4"/>
      <c r="QV351" s="8"/>
      <c r="QW351" s="4"/>
      <c r="QX351" s="8"/>
      <c r="QY351" s="7"/>
      <c r="QZ351" s="7"/>
      <c r="RA351" s="2" t="s">
        <v>178</v>
      </c>
      <c r="RB351" s="2" t="s">
        <v>166</v>
      </c>
      <c r="RC351" s="2" t="s">
        <v>132</v>
      </c>
      <c r="RD351" s="2" t="s">
        <v>132</v>
      </c>
      <c r="RE351" s="2" t="s">
        <v>142</v>
      </c>
      <c r="RF351" s="2" t="s">
        <v>132</v>
      </c>
      <c r="RG351" s="4"/>
      <c r="RH351" s="8"/>
      <c r="RI351" s="4"/>
      <c r="RJ351" s="8"/>
      <c r="RK351" s="7"/>
      <c r="RL351" s="7"/>
      <c r="RM351" s="2" t="s">
        <v>178</v>
      </c>
      <c r="RN351" s="2" t="s">
        <v>166</v>
      </c>
      <c r="RO351" s="2" t="s">
        <v>132</v>
      </c>
      <c r="RP351" s="2" t="s">
        <v>132</v>
      </c>
      <c r="RQ351" s="2" t="s">
        <v>142</v>
      </c>
      <c r="RR351" s="2" t="s">
        <v>132</v>
      </c>
    </row>
    <row r="352">
      <c r="A352" s="2" t="s">
        <v>3787</v>
      </c>
      <c r="B352" s="2" t="s">
        <v>121</v>
      </c>
      <c r="C352" s="2" t="s">
        <v>3783</v>
      </c>
      <c r="D352" s="2" t="s">
        <v>1104</v>
      </c>
      <c r="E352" s="2" t="s">
        <v>1105</v>
      </c>
      <c r="F352" s="2" t="s">
        <v>3788</v>
      </c>
      <c r="G352" s="2" t="s">
        <v>3788</v>
      </c>
      <c r="H352" s="2" t="s">
        <v>3788</v>
      </c>
      <c r="I352" s="2" t="s">
        <v>3789</v>
      </c>
      <c r="J352" s="2" t="s">
        <v>127</v>
      </c>
      <c r="K352" s="2" t="s">
        <v>924</v>
      </c>
      <c r="L352" s="3">
        <v>20.63</v>
      </c>
      <c r="M352" s="3">
        <v>21.66</v>
      </c>
      <c r="N352" s="3">
        <v>44.99</v>
      </c>
      <c r="O352" s="2" t="s">
        <v>727</v>
      </c>
      <c r="P352" s="2" t="s">
        <v>422</v>
      </c>
      <c r="Q352" s="2" t="s">
        <v>131</v>
      </c>
      <c r="R352" s="2" t="s">
        <v>132</v>
      </c>
      <c r="S352" s="2" t="s">
        <v>3790</v>
      </c>
      <c r="T352" s="2" t="s">
        <v>132</v>
      </c>
      <c r="U352" s="2" t="s">
        <v>468</v>
      </c>
      <c r="V352" s="2" t="s">
        <v>890</v>
      </c>
      <c r="W352" s="2" t="s">
        <v>441</v>
      </c>
      <c r="X352" s="2" t="s">
        <v>132</v>
      </c>
      <c r="Y352" s="2" t="s">
        <v>2362</v>
      </c>
      <c r="Z352" s="4"/>
      <c r="AA352" s="4">
        <f>=ROUNDDOWN({0},0)</f>
      </c>
      <c r="AB352" s="5">
        <v>0.1</v>
      </c>
      <c r="AC352" s="2" t="s">
        <v>132</v>
      </c>
      <c r="AD352" s="4"/>
      <c r="AE352" s="4"/>
      <c r="AF352" s="6">
        <v>63</v>
      </c>
      <c r="AG352" s="6"/>
      <c r="AH352" s="7">
        <v>0.8219</v>
      </c>
      <c r="AI352" s="4"/>
      <c r="AJ352" s="4">
        <f>=ROUNDDOWN({0},0)</f>
      </c>
      <c r="AK352" s="5"/>
      <c r="AL352" s="2" t="s">
        <v>132</v>
      </c>
      <c r="AM352" s="4"/>
      <c r="AN352" s="4"/>
      <c r="AO352" s="7"/>
      <c r="AP352" s="4"/>
      <c r="AQ352" s="8"/>
      <c r="AR352" s="4">
        <v>297</v>
      </c>
      <c r="AS352" s="8">
        <v>6216.84</v>
      </c>
      <c r="AT352" s="7">
        <v>-1</v>
      </c>
      <c r="AU352" s="7">
        <v>-1</v>
      </c>
      <c r="AV352" s="4"/>
      <c r="AW352" s="8"/>
      <c r="AX352" s="4">
        <v>297</v>
      </c>
      <c r="AY352" s="8">
        <v>6216.84</v>
      </c>
      <c r="AZ352" s="7">
        <v>-1</v>
      </c>
      <c r="BA352" s="7">
        <v>-1</v>
      </c>
      <c r="BB352" s="7"/>
      <c r="BC352" s="4"/>
      <c r="BD352" s="8"/>
      <c r="BE352" s="4">
        <v>297</v>
      </c>
      <c r="BF352" s="8">
        <v>6216.84</v>
      </c>
      <c r="BG352" s="7">
        <v>-1</v>
      </c>
      <c r="BH352" s="7">
        <v>-1</v>
      </c>
      <c r="BI352" s="7"/>
      <c r="BJ352" s="4"/>
      <c r="BK352" s="8"/>
      <c r="BL352" s="2" t="s">
        <v>3791</v>
      </c>
      <c r="BM352" s="7"/>
      <c r="BN352" s="7"/>
      <c r="BO352" s="4"/>
      <c r="BP352" s="8"/>
      <c r="BQ352" s="4"/>
      <c r="BR352" s="8"/>
      <c r="BS352" s="7"/>
      <c r="BT352" s="7"/>
      <c r="BU352" s="2" t="s">
        <v>558</v>
      </c>
      <c r="BV352" s="2" t="s">
        <v>166</v>
      </c>
      <c r="BW352" s="2" t="s">
        <v>132</v>
      </c>
      <c r="BX352" s="2" t="s">
        <v>1671</v>
      </c>
      <c r="BY352" s="2" t="s">
        <v>142</v>
      </c>
      <c r="BZ352" s="2" t="s">
        <v>132</v>
      </c>
      <c r="CA352" s="4"/>
      <c r="CB352" s="8"/>
      <c r="CC352" s="4">
        <v>12</v>
      </c>
      <c r="CD352" s="8">
        <v>175.13</v>
      </c>
      <c r="CE352" s="7">
        <v>-1</v>
      </c>
      <c r="CF352" s="7">
        <v>-1</v>
      </c>
      <c r="CG352" s="2" t="s">
        <v>140</v>
      </c>
      <c r="CH352" s="2" t="s">
        <v>166</v>
      </c>
      <c r="CI352" s="2" t="s">
        <v>3390</v>
      </c>
      <c r="CJ352" s="2" t="s">
        <v>3792</v>
      </c>
      <c r="CK352" s="2" t="s">
        <v>183</v>
      </c>
      <c r="CL352" s="2" t="s">
        <v>132</v>
      </c>
      <c r="CM352" s="4"/>
      <c r="CN352" s="8"/>
      <c r="CO352" s="4">
        <v>17</v>
      </c>
      <c r="CP352" s="8">
        <v>411.92</v>
      </c>
      <c r="CQ352" s="7">
        <v>-1</v>
      </c>
      <c r="CR352" s="7">
        <v>-1</v>
      </c>
      <c r="CS352" s="2" t="s">
        <v>140</v>
      </c>
      <c r="CT352" s="2" t="s">
        <v>166</v>
      </c>
      <c r="CU352" s="2" t="s">
        <v>3397</v>
      </c>
      <c r="CV352" s="2" t="s">
        <v>2521</v>
      </c>
      <c r="CW352" s="2" t="s">
        <v>142</v>
      </c>
      <c r="CX352" s="2" t="s">
        <v>132</v>
      </c>
      <c r="CY352" s="4"/>
      <c r="CZ352" s="8"/>
      <c r="DA352" s="4">
        <v>26</v>
      </c>
      <c r="DB352" s="8">
        <v>591.24</v>
      </c>
      <c r="DC352" s="7">
        <v>-1</v>
      </c>
      <c r="DD352" s="7">
        <v>-1</v>
      </c>
      <c r="DE352" s="2" t="s">
        <v>140</v>
      </c>
      <c r="DF352" s="2" t="s">
        <v>166</v>
      </c>
      <c r="DG352" s="2" t="s">
        <v>1160</v>
      </c>
      <c r="DH352" s="2" t="s">
        <v>988</v>
      </c>
      <c r="DI352" s="2" t="s">
        <v>142</v>
      </c>
      <c r="DJ352" s="2" t="s">
        <v>132</v>
      </c>
      <c r="DK352" s="4"/>
      <c r="DL352" s="8"/>
      <c r="DM352" s="4">
        <v>133</v>
      </c>
      <c r="DN352" s="8">
        <v>2713.2</v>
      </c>
      <c r="DO352" s="7">
        <v>-1</v>
      </c>
      <c r="DP352" s="7">
        <v>-1</v>
      </c>
      <c r="DQ352" s="2" t="s">
        <v>140</v>
      </c>
      <c r="DR352" s="2" t="s">
        <v>166</v>
      </c>
      <c r="DS352" s="2" t="s">
        <v>935</v>
      </c>
      <c r="DT352" s="2" t="s">
        <v>3793</v>
      </c>
      <c r="DU352" s="2" t="s">
        <v>142</v>
      </c>
      <c r="DV352" s="2" t="s">
        <v>132</v>
      </c>
      <c r="DW352" s="4"/>
      <c r="DX352" s="8"/>
      <c r="DY352" s="4">
        <v>7</v>
      </c>
      <c r="DZ352" s="8">
        <v>83.37</v>
      </c>
      <c r="EA352" s="7">
        <v>-1</v>
      </c>
      <c r="EB352" s="7">
        <v>-1</v>
      </c>
      <c r="EC352" s="2" t="s">
        <v>140</v>
      </c>
      <c r="ED352" s="2" t="s">
        <v>166</v>
      </c>
      <c r="EE352" s="2" t="s">
        <v>3394</v>
      </c>
      <c r="EF352" s="2" t="s">
        <v>3794</v>
      </c>
      <c r="EG352" s="2" t="s">
        <v>142</v>
      </c>
      <c r="EH352" s="2" t="s">
        <v>132</v>
      </c>
      <c r="EI352" s="4"/>
      <c r="EJ352" s="8"/>
      <c r="EK352" s="4"/>
      <c r="EL352" s="8"/>
      <c r="EM352" s="7"/>
      <c r="EN352" s="7"/>
      <c r="EO352" s="2" t="s">
        <v>558</v>
      </c>
      <c r="EP352" s="2" t="s">
        <v>166</v>
      </c>
      <c r="EQ352" s="2" t="s">
        <v>1983</v>
      </c>
      <c r="ER352" s="2" t="s">
        <v>3677</v>
      </c>
      <c r="ES352" s="2" t="s">
        <v>142</v>
      </c>
      <c r="ET352" s="2" t="s">
        <v>132</v>
      </c>
      <c r="EU352" s="4"/>
      <c r="EV352" s="8"/>
      <c r="EW352" s="4"/>
      <c r="EX352" s="8"/>
      <c r="EY352" s="7"/>
      <c r="EZ352" s="7"/>
      <c r="FA352" s="2" t="s">
        <v>140</v>
      </c>
      <c r="FB352" s="2" t="s">
        <v>166</v>
      </c>
      <c r="FC352" s="2" t="s">
        <v>1262</v>
      </c>
      <c r="FD352" s="2" t="s">
        <v>1802</v>
      </c>
      <c r="FE352" s="2" t="s">
        <v>142</v>
      </c>
      <c r="FF352" s="2" t="s">
        <v>132</v>
      </c>
      <c r="FG352" s="4"/>
      <c r="FH352" s="8"/>
      <c r="FI352" s="4"/>
      <c r="FJ352" s="8"/>
      <c r="FK352" s="7"/>
      <c r="FL352" s="7"/>
      <c r="FM352" s="2" t="s">
        <v>178</v>
      </c>
      <c r="FN352" s="2" t="s">
        <v>166</v>
      </c>
      <c r="FO352" s="2" t="s">
        <v>132</v>
      </c>
      <c r="FP352" s="2" t="s">
        <v>132</v>
      </c>
      <c r="FQ352" s="2" t="s">
        <v>142</v>
      </c>
      <c r="FR352" s="2" t="s">
        <v>132</v>
      </c>
      <c r="FS352" s="4"/>
      <c r="FT352" s="8"/>
      <c r="FU352" s="4"/>
      <c r="FV352" s="8"/>
      <c r="FW352" s="7"/>
      <c r="FX352" s="7"/>
      <c r="FY352" s="2" t="s">
        <v>178</v>
      </c>
      <c r="FZ352" s="2" t="s">
        <v>166</v>
      </c>
      <c r="GA352" s="2" t="s">
        <v>132</v>
      </c>
      <c r="GB352" s="2" t="s">
        <v>132</v>
      </c>
      <c r="GC352" s="2" t="s">
        <v>142</v>
      </c>
      <c r="GD352" s="2" t="s">
        <v>132</v>
      </c>
      <c r="GE352" s="4"/>
      <c r="GF352" s="8"/>
      <c r="GG352" s="4">
        <v>8</v>
      </c>
      <c r="GH352" s="8">
        <v>181.92</v>
      </c>
      <c r="GI352" s="7">
        <v>-1</v>
      </c>
      <c r="GJ352" s="7">
        <v>-1</v>
      </c>
      <c r="GK352" s="2" t="s">
        <v>140</v>
      </c>
      <c r="GL352" s="2" t="s">
        <v>166</v>
      </c>
      <c r="GM352" s="2" t="s">
        <v>1860</v>
      </c>
      <c r="GN352" s="2" t="s">
        <v>3545</v>
      </c>
      <c r="GO352" s="2" t="s">
        <v>142</v>
      </c>
      <c r="GP352" s="2" t="s">
        <v>132</v>
      </c>
      <c r="GQ352" s="4"/>
      <c r="GR352" s="8"/>
      <c r="GS352" s="4">
        <v>2</v>
      </c>
      <c r="GT352" s="8">
        <v>43.32</v>
      </c>
      <c r="GU352" s="7">
        <v>-1</v>
      </c>
      <c r="GV352" s="7">
        <v>-1</v>
      </c>
      <c r="GW352" s="2" t="s">
        <v>140</v>
      </c>
      <c r="GX352" s="2" t="s">
        <v>166</v>
      </c>
      <c r="GY352" s="2" t="s">
        <v>334</v>
      </c>
      <c r="GZ352" s="2" t="s">
        <v>1264</v>
      </c>
      <c r="HA352" s="2" t="s">
        <v>142</v>
      </c>
      <c r="HB352" s="2" t="s">
        <v>132</v>
      </c>
      <c r="HC352" s="4"/>
      <c r="HD352" s="8"/>
      <c r="HE352" s="4">
        <v>10</v>
      </c>
      <c r="HF352" s="8">
        <v>227.4</v>
      </c>
      <c r="HG352" s="7">
        <v>-1</v>
      </c>
      <c r="HH352" s="7">
        <v>-1</v>
      </c>
      <c r="HI352" s="2" t="s">
        <v>140</v>
      </c>
      <c r="HJ352" s="2" t="s">
        <v>166</v>
      </c>
      <c r="HK352" s="2" t="s">
        <v>944</v>
      </c>
      <c r="HL352" s="2" t="s">
        <v>2034</v>
      </c>
      <c r="HM352" s="2" t="s">
        <v>142</v>
      </c>
      <c r="HN352" s="2" t="s">
        <v>132</v>
      </c>
      <c r="HO352" s="4"/>
      <c r="HP352" s="8"/>
      <c r="HQ352" s="4"/>
      <c r="HR352" s="8"/>
      <c r="HS352" s="7"/>
      <c r="HT352" s="7"/>
      <c r="HU352" s="2" t="s">
        <v>165</v>
      </c>
      <c r="HV352" s="2" t="s">
        <v>166</v>
      </c>
      <c r="HW352" s="2" t="s">
        <v>132</v>
      </c>
      <c r="HX352" s="2" t="s">
        <v>132</v>
      </c>
      <c r="HY352" s="2" t="s">
        <v>142</v>
      </c>
      <c r="HZ352" s="2" t="s">
        <v>132</v>
      </c>
      <c r="IA352" s="4"/>
      <c r="IB352" s="8"/>
      <c r="IC352" s="4">
        <v>7</v>
      </c>
      <c r="ID352" s="8">
        <v>151.62</v>
      </c>
      <c r="IE352" s="7">
        <v>-1</v>
      </c>
      <c r="IF352" s="7">
        <v>-1</v>
      </c>
      <c r="IG352" s="2" t="s">
        <v>140</v>
      </c>
      <c r="IH352" s="2" t="s">
        <v>166</v>
      </c>
      <c r="II352" s="2" t="s">
        <v>947</v>
      </c>
      <c r="IJ352" s="2" t="s">
        <v>948</v>
      </c>
      <c r="IK352" s="2" t="s">
        <v>142</v>
      </c>
      <c r="IL352" s="2" t="s">
        <v>132</v>
      </c>
      <c r="IM352" s="4"/>
      <c r="IN352" s="8"/>
      <c r="IO352" s="4">
        <v>5</v>
      </c>
      <c r="IP352" s="8">
        <v>116.95</v>
      </c>
      <c r="IQ352" s="7">
        <v>-1</v>
      </c>
      <c r="IR352" s="7">
        <v>-1</v>
      </c>
      <c r="IS352" s="2" t="s">
        <v>140</v>
      </c>
      <c r="IT352" s="2" t="s">
        <v>166</v>
      </c>
      <c r="IU352" s="2" t="s">
        <v>614</v>
      </c>
      <c r="IV352" s="2" t="s">
        <v>291</v>
      </c>
      <c r="IW352" s="2" t="s">
        <v>142</v>
      </c>
      <c r="IX352" s="2" t="s">
        <v>132</v>
      </c>
      <c r="IY352" s="4"/>
      <c r="IZ352" s="8"/>
      <c r="JA352" s="4"/>
      <c r="JB352" s="8"/>
      <c r="JC352" s="7"/>
      <c r="JD352" s="7"/>
      <c r="JE352" s="2" t="s">
        <v>178</v>
      </c>
      <c r="JF352" s="2" t="s">
        <v>166</v>
      </c>
      <c r="JG352" s="2" t="s">
        <v>132</v>
      </c>
      <c r="JH352" s="2" t="s">
        <v>132</v>
      </c>
      <c r="JI352" s="2" t="s">
        <v>142</v>
      </c>
      <c r="JJ352" s="2" t="s">
        <v>132</v>
      </c>
      <c r="JK352" s="4"/>
      <c r="JL352" s="8"/>
      <c r="JM352" s="4"/>
      <c r="JN352" s="8"/>
      <c r="JO352" s="7"/>
      <c r="JP352" s="7"/>
      <c r="JQ352" s="2" t="s">
        <v>140</v>
      </c>
      <c r="JR352" s="2" t="s">
        <v>166</v>
      </c>
      <c r="JS352" s="2" t="s">
        <v>341</v>
      </c>
      <c r="JT352" s="2" t="s">
        <v>132</v>
      </c>
      <c r="JU352" s="2" t="s">
        <v>142</v>
      </c>
      <c r="JV352" s="2" t="s">
        <v>132</v>
      </c>
      <c r="JW352" s="4"/>
      <c r="JX352" s="8"/>
      <c r="JY352" s="4">
        <v>1</v>
      </c>
      <c r="JZ352" s="8">
        <v>22.49</v>
      </c>
      <c r="KA352" s="7">
        <v>-1</v>
      </c>
      <c r="KB352" s="7">
        <v>-1</v>
      </c>
      <c r="KC352" s="2" t="s">
        <v>140</v>
      </c>
      <c r="KD352" s="2" t="s">
        <v>166</v>
      </c>
      <c r="KE352" s="2" t="s">
        <v>3397</v>
      </c>
      <c r="KF352" s="2" t="s">
        <v>3392</v>
      </c>
      <c r="KG352" s="2" t="s">
        <v>142</v>
      </c>
      <c r="KH352" s="2" t="s">
        <v>132</v>
      </c>
      <c r="KI352" s="4"/>
      <c r="KJ352" s="8"/>
      <c r="KK352" s="4"/>
      <c r="KL352" s="8"/>
      <c r="KM352" s="7"/>
      <c r="KN352" s="7"/>
      <c r="KO352" s="2" t="s">
        <v>178</v>
      </c>
      <c r="KP352" s="2" t="s">
        <v>166</v>
      </c>
      <c r="KQ352" s="2" t="s">
        <v>132</v>
      </c>
      <c r="KR352" s="2" t="s">
        <v>132</v>
      </c>
      <c r="KS352" s="2" t="s">
        <v>142</v>
      </c>
      <c r="KT352" s="2" t="s">
        <v>132</v>
      </c>
      <c r="KU352" s="4"/>
      <c r="KV352" s="8"/>
      <c r="KW352" s="4">
        <v>12</v>
      </c>
      <c r="KX352" s="8">
        <v>215.06</v>
      </c>
      <c r="KY352" s="7">
        <v>-1</v>
      </c>
      <c r="KZ352" s="7">
        <v>-1</v>
      </c>
      <c r="LA352" s="2" t="s">
        <v>140</v>
      </c>
      <c r="LB352" s="2" t="s">
        <v>166</v>
      </c>
      <c r="LC352" s="2" t="s">
        <v>3399</v>
      </c>
      <c r="LD352" s="2" t="s">
        <v>3395</v>
      </c>
      <c r="LE352" s="2" t="s">
        <v>183</v>
      </c>
      <c r="LF352" s="2" t="s">
        <v>132</v>
      </c>
      <c r="LG352" s="4"/>
      <c r="LH352" s="8"/>
      <c r="LI352" s="4">
        <v>12</v>
      </c>
      <c r="LJ352" s="8">
        <v>259.92</v>
      </c>
      <c r="LK352" s="7">
        <v>-1</v>
      </c>
      <c r="LL352" s="7">
        <v>-1</v>
      </c>
      <c r="LM352" s="2" t="s">
        <v>140</v>
      </c>
      <c r="LN352" s="2" t="s">
        <v>166</v>
      </c>
      <c r="LO352" s="2" t="s">
        <v>2268</v>
      </c>
      <c r="LP352" s="2" t="s">
        <v>3795</v>
      </c>
      <c r="LQ352" s="2" t="s">
        <v>142</v>
      </c>
      <c r="LR352" s="2" t="s">
        <v>132</v>
      </c>
      <c r="LS352" s="4"/>
      <c r="LT352" s="8"/>
      <c r="LU352" s="4">
        <v>45</v>
      </c>
      <c r="LV352" s="8">
        <v>1023.3</v>
      </c>
      <c r="LW352" s="7">
        <v>-1</v>
      </c>
      <c r="LX352" s="7">
        <v>-1</v>
      </c>
      <c r="LY352" s="2" t="s">
        <v>140</v>
      </c>
      <c r="LZ352" s="2" t="s">
        <v>166</v>
      </c>
      <c r="MA352" s="2" t="s">
        <v>995</v>
      </c>
      <c r="MB352" s="2" t="s">
        <v>193</v>
      </c>
      <c r="MC352" s="2" t="s">
        <v>142</v>
      </c>
      <c r="MD352" s="2" t="s">
        <v>132</v>
      </c>
      <c r="ME352" s="4"/>
      <c r="MF352" s="8"/>
      <c r="MG352" s="4"/>
      <c r="MH352" s="8"/>
      <c r="MI352" s="7"/>
      <c r="MJ352" s="7"/>
      <c r="MK352" s="2" t="s">
        <v>159</v>
      </c>
      <c r="ML352" s="2" t="s">
        <v>166</v>
      </c>
      <c r="MM352" s="2" t="s">
        <v>132</v>
      </c>
      <c r="MN352" s="2" t="s">
        <v>132</v>
      </c>
      <c r="MO352" s="2" t="s">
        <v>142</v>
      </c>
      <c r="MP352" s="2" t="s">
        <v>132</v>
      </c>
      <c r="MQ352" s="4"/>
      <c r="MR352" s="8"/>
      <c r="MS352" s="4"/>
      <c r="MT352" s="8"/>
      <c r="MU352" s="7"/>
      <c r="MV352" s="7"/>
      <c r="MW352" s="2" t="s">
        <v>132</v>
      </c>
      <c r="MX352" s="2" t="s">
        <v>132</v>
      </c>
      <c r="MY352" s="2" t="s">
        <v>132</v>
      </c>
      <c r="MZ352" s="2" t="s">
        <v>132</v>
      </c>
      <c r="NA352" s="2" t="s">
        <v>132</v>
      </c>
      <c r="NB352" s="2" t="s">
        <v>132</v>
      </c>
      <c r="NC352" s="4"/>
      <c r="ND352" s="8"/>
      <c r="NE352" s="4"/>
      <c r="NF352" s="8"/>
      <c r="NG352" s="7"/>
      <c r="NH352" s="7"/>
      <c r="NI352" s="2" t="s">
        <v>132</v>
      </c>
      <c r="NJ352" s="2" t="s">
        <v>132</v>
      </c>
      <c r="NK352" s="2" t="s">
        <v>132</v>
      </c>
      <c r="NL352" s="2" t="s">
        <v>132</v>
      </c>
      <c r="NM352" s="2" t="s">
        <v>132</v>
      </c>
      <c r="NN352" s="2" t="s">
        <v>132</v>
      </c>
      <c r="NO352" s="4"/>
      <c r="NP352" s="8"/>
      <c r="NQ352" s="4"/>
      <c r="NR352" s="8"/>
      <c r="NS352" s="7"/>
      <c r="NT352" s="7"/>
      <c r="NU352" s="2" t="s">
        <v>178</v>
      </c>
      <c r="NV352" s="2" t="s">
        <v>166</v>
      </c>
      <c r="NW352" s="2" t="s">
        <v>132</v>
      </c>
      <c r="NX352" s="2" t="s">
        <v>132</v>
      </c>
      <c r="NY352" s="2" t="s">
        <v>142</v>
      </c>
      <c r="NZ352" s="2" t="s">
        <v>132</v>
      </c>
      <c r="OA352" s="4"/>
      <c r="OB352" s="8"/>
      <c r="OC352" s="4"/>
      <c r="OD352" s="8"/>
      <c r="OE352" s="7"/>
      <c r="OF352" s="7"/>
      <c r="OG352" s="2" t="s">
        <v>132</v>
      </c>
      <c r="OH352" s="2" t="s">
        <v>132</v>
      </c>
      <c r="OI352" s="2" t="s">
        <v>132</v>
      </c>
      <c r="OJ352" s="2" t="s">
        <v>132</v>
      </c>
      <c r="OK352" s="2" t="s">
        <v>132</v>
      </c>
      <c r="OL352" s="2" t="s">
        <v>132</v>
      </c>
      <c r="OM352" s="4"/>
      <c r="ON352" s="8"/>
      <c r="OO352" s="4"/>
      <c r="OP352" s="8"/>
      <c r="OQ352" s="7"/>
      <c r="OR352" s="7"/>
      <c r="OS352" s="2" t="s">
        <v>132</v>
      </c>
      <c r="OT352" s="2" t="s">
        <v>132</v>
      </c>
      <c r="OU352" s="2" t="s">
        <v>132</v>
      </c>
      <c r="OV352" s="2" t="s">
        <v>132</v>
      </c>
      <c r="OW352" s="2" t="s">
        <v>132</v>
      </c>
      <c r="OX352" s="2" t="s">
        <v>132</v>
      </c>
      <c r="OY352" s="4"/>
      <c r="OZ352" s="8"/>
      <c r="PA352" s="4"/>
      <c r="PB352" s="8"/>
      <c r="PC352" s="7"/>
      <c r="PD352" s="7"/>
      <c r="PE352" s="2" t="s">
        <v>181</v>
      </c>
      <c r="PF352" s="2" t="s">
        <v>166</v>
      </c>
      <c r="PG352" s="2" t="s">
        <v>132</v>
      </c>
      <c r="PH352" s="2" t="s">
        <v>132</v>
      </c>
      <c r="PI352" s="2" t="s">
        <v>142</v>
      </c>
      <c r="PJ352" s="2" t="s">
        <v>132</v>
      </c>
      <c r="PK352" s="4"/>
      <c r="PL352" s="8"/>
      <c r="PM352" s="4"/>
      <c r="PN352" s="8"/>
      <c r="PO352" s="7"/>
      <c r="PP352" s="7"/>
      <c r="PQ352" s="2" t="s">
        <v>178</v>
      </c>
      <c r="PR352" s="2" t="s">
        <v>166</v>
      </c>
      <c r="PS352" s="2" t="s">
        <v>132</v>
      </c>
      <c r="PT352" s="2" t="s">
        <v>132</v>
      </c>
      <c r="PU352" s="2" t="s">
        <v>142</v>
      </c>
      <c r="PV352" s="2" t="s">
        <v>132</v>
      </c>
      <c r="PW352" s="4"/>
      <c r="PX352" s="8"/>
      <c r="PY352" s="4"/>
      <c r="PZ352" s="8"/>
      <c r="QA352" s="7"/>
      <c r="QB352" s="7"/>
      <c r="QC352" s="2" t="s">
        <v>132</v>
      </c>
      <c r="QD352" s="2" t="s">
        <v>132</v>
      </c>
      <c r="QE352" s="2" t="s">
        <v>132</v>
      </c>
      <c r="QF352" s="2" t="s">
        <v>132</v>
      </c>
      <c r="QG352" s="2" t="s">
        <v>132</v>
      </c>
      <c r="QH352" s="2" t="s">
        <v>132</v>
      </c>
      <c r="QI352" s="4"/>
      <c r="QJ352" s="8"/>
      <c r="QK352" s="4"/>
      <c r="QL352" s="8"/>
      <c r="QM352" s="7"/>
      <c r="QN352" s="7"/>
      <c r="QO352" s="2" t="s">
        <v>132</v>
      </c>
      <c r="QP352" s="2" t="s">
        <v>132</v>
      </c>
      <c r="QQ352" s="2" t="s">
        <v>132</v>
      </c>
      <c r="QR352" s="2" t="s">
        <v>132</v>
      </c>
      <c r="QS352" s="2" t="s">
        <v>132</v>
      </c>
      <c r="QT352" s="2" t="s">
        <v>132</v>
      </c>
      <c r="QU352" s="4"/>
      <c r="QV352" s="8"/>
      <c r="QW352" s="4"/>
      <c r="QX352" s="8"/>
      <c r="QY352" s="7"/>
      <c r="QZ352" s="7"/>
      <c r="RA352" s="2" t="s">
        <v>140</v>
      </c>
      <c r="RB352" s="2" t="s">
        <v>166</v>
      </c>
      <c r="RC352" s="2" t="s">
        <v>957</v>
      </c>
      <c r="RD352" s="2" t="s">
        <v>1291</v>
      </c>
      <c r="RE352" s="2" t="s">
        <v>142</v>
      </c>
      <c r="RF352" s="2" t="s">
        <v>132</v>
      </c>
      <c r="RG352" s="4"/>
      <c r="RH352" s="8"/>
      <c r="RI352" s="4"/>
      <c r="RJ352" s="8"/>
      <c r="RK352" s="7"/>
      <c r="RL352" s="7"/>
      <c r="RM352" s="2" t="s">
        <v>178</v>
      </c>
      <c r="RN352" s="2" t="s">
        <v>166</v>
      </c>
      <c r="RO352" s="2" t="s">
        <v>132</v>
      </c>
      <c r="RP352" s="2" t="s">
        <v>132</v>
      </c>
      <c r="RQ352" s="2" t="s">
        <v>142</v>
      </c>
      <c r="RR352" s="2" t="s">
        <v>132</v>
      </c>
    </row>
    <row r="353">
      <c r="A353" s="2" t="s">
        <v>3796</v>
      </c>
      <c r="B353" s="2" t="s">
        <v>121</v>
      </c>
      <c r="C353" s="2" t="s">
        <v>1068</v>
      </c>
      <c r="D353" s="2" t="s">
        <v>2745</v>
      </c>
      <c r="E353" s="2" t="s">
        <v>1068</v>
      </c>
      <c r="F353" s="2" t="s">
        <v>890</v>
      </c>
      <c r="G353" s="2" t="s">
        <v>132</v>
      </c>
      <c r="H353" s="2" t="s">
        <v>132</v>
      </c>
      <c r="I353" s="2" t="s">
        <v>132</v>
      </c>
      <c r="J353" s="2" t="s">
        <v>3797</v>
      </c>
      <c r="K353" s="2" t="s">
        <v>281</v>
      </c>
      <c r="L353" s="3">
        <v>7.35</v>
      </c>
      <c r="M353" s="3"/>
      <c r="N353" s="3"/>
      <c r="O353" s="2" t="s">
        <v>129</v>
      </c>
      <c r="P353" s="2" t="s">
        <v>132</v>
      </c>
      <c r="Q353" s="2" t="s">
        <v>132</v>
      </c>
      <c r="R353" s="2" t="s">
        <v>3772</v>
      </c>
      <c r="S353" s="2" t="s">
        <v>132</v>
      </c>
      <c r="T353" s="2" t="s">
        <v>132</v>
      </c>
      <c r="U353" s="2" t="s">
        <v>132</v>
      </c>
      <c r="V353" s="2" t="s">
        <v>132</v>
      </c>
      <c r="W353" s="2" t="s">
        <v>132</v>
      </c>
      <c r="X353" s="2" t="s">
        <v>132</v>
      </c>
      <c r="Y353" s="2" t="s">
        <v>132</v>
      </c>
      <c r="Z353" s="4"/>
      <c r="AA353" s="4">
        <f>=ROUNDDOWN({0},0)</f>
      </c>
      <c r="AB353" s="5"/>
      <c r="AC353" s="2" t="s">
        <v>132</v>
      </c>
      <c r="AD353" s="4"/>
      <c r="AE353" s="4"/>
      <c r="AF353" s="6"/>
      <c r="AG353" s="6"/>
      <c r="AH353" s="7"/>
      <c r="AI353" s="4"/>
      <c r="AJ353" s="4">
        <f>=ROUNDDOWN({0},0)</f>
      </c>
      <c r="AK353" s="5"/>
      <c r="AL353" s="2" t="s">
        <v>132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132</v>
      </c>
      <c r="BM353" s="7"/>
      <c r="BN353" s="7"/>
      <c r="BO353" s="4"/>
      <c r="BP353" s="8"/>
      <c r="BQ353" s="4"/>
      <c r="BR353" s="8"/>
      <c r="BS353" s="7"/>
      <c r="BT353" s="7"/>
      <c r="BU353" s="2" t="s">
        <v>132</v>
      </c>
      <c r="BV353" s="2" t="s">
        <v>132</v>
      </c>
      <c r="BW353" s="2" t="s">
        <v>132</v>
      </c>
      <c r="BX353" s="2" t="s">
        <v>132</v>
      </c>
      <c r="BY353" s="2" t="s">
        <v>132</v>
      </c>
      <c r="BZ353" s="2" t="s">
        <v>132</v>
      </c>
      <c r="CA353" s="4"/>
      <c r="CB353" s="8"/>
      <c r="CC353" s="4"/>
      <c r="CD353" s="8"/>
      <c r="CE353" s="7"/>
      <c r="CF353" s="7"/>
      <c r="CG353" s="2" t="s">
        <v>132</v>
      </c>
      <c r="CH353" s="2" t="s">
        <v>132</v>
      </c>
      <c r="CI353" s="2" t="s">
        <v>132</v>
      </c>
      <c r="CJ353" s="2" t="s">
        <v>132</v>
      </c>
      <c r="CK353" s="2" t="s">
        <v>132</v>
      </c>
      <c r="CL353" s="2" t="s">
        <v>132</v>
      </c>
      <c r="CM353" s="4"/>
      <c r="CN353" s="8"/>
      <c r="CO353" s="4"/>
      <c r="CP353" s="8"/>
      <c r="CQ353" s="7"/>
      <c r="CR353" s="7"/>
      <c r="CS353" s="2" t="s">
        <v>132</v>
      </c>
      <c r="CT353" s="2" t="s">
        <v>132</v>
      </c>
      <c r="CU353" s="2" t="s">
        <v>132</v>
      </c>
      <c r="CV353" s="2" t="s">
        <v>132</v>
      </c>
      <c r="CW353" s="2" t="s">
        <v>132</v>
      </c>
      <c r="CX353" s="2" t="s">
        <v>132</v>
      </c>
      <c r="CY353" s="4"/>
      <c r="CZ353" s="8"/>
      <c r="DA353" s="4"/>
      <c r="DB353" s="8"/>
      <c r="DC353" s="7"/>
      <c r="DD353" s="7"/>
      <c r="DE353" s="2" t="s">
        <v>132</v>
      </c>
      <c r="DF353" s="2" t="s">
        <v>132</v>
      </c>
      <c r="DG353" s="2" t="s">
        <v>132</v>
      </c>
      <c r="DH353" s="2" t="s">
        <v>132</v>
      </c>
      <c r="DI353" s="2" t="s">
        <v>132</v>
      </c>
      <c r="DJ353" s="2" t="s">
        <v>132</v>
      </c>
      <c r="DK353" s="4"/>
      <c r="DL353" s="8"/>
      <c r="DM353" s="4"/>
      <c r="DN353" s="8"/>
      <c r="DO353" s="7"/>
      <c r="DP353" s="7"/>
      <c r="DQ353" s="2" t="s">
        <v>132</v>
      </c>
      <c r="DR353" s="2" t="s">
        <v>132</v>
      </c>
      <c r="DS353" s="2" t="s">
        <v>132</v>
      </c>
      <c r="DT353" s="2" t="s">
        <v>132</v>
      </c>
      <c r="DU353" s="2" t="s">
        <v>132</v>
      </c>
      <c r="DV353" s="2" t="s">
        <v>132</v>
      </c>
      <c r="DW353" s="4"/>
      <c r="DX353" s="8"/>
      <c r="DY353" s="4"/>
      <c r="DZ353" s="8"/>
      <c r="EA353" s="7"/>
      <c r="EB353" s="7"/>
      <c r="EC353" s="2" t="s">
        <v>132</v>
      </c>
      <c r="ED353" s="2" t="s">
        <v>132</v>
      </c>
      <c r="EE353" s="2" t="s">
        <v>132</v>
      </c>
      <c r="EF353" s="2" t="s">
        <v>132</v>
      </c>
      <c r="EG353" s="2" t="s">
        <v>132</v>
      </c>
      <c r="EH353" s="2" t="s">
        <v>132</v>
      </c>
      <c r="EI353" s="4"/>
      <c r="EJ353" s="8"/>
      <c r="EK353" s="4"/>
      <c r="EL353" s="8"/>
      <c r="EM353" s="7"/>
      <c r="EN353" s="7"/>
      <c r="EO353" s="2" t="s">
        <v>132</v>
      </c>
      <c r="EP353" s="2" t="s">
        <v>132</v>
      </c>
      <c r="EQ353" s="2" t="s">
        <v>132</v>
      </c>
      <c r="ER353" s="2" t="s">
        <v>132</v>
      </c>
      <c r="ES353" s="2" t="s">
        <v>132</v>
      </c>
      <c r="ET353" s="2" t="s">
        <v>132</v>
      </c>
      <c r="EU353" s="4"/>
      <c r="EV353" s="8"/>
      <c r="EW353" s="4"/>
      <c r="EX353" s="8"/>
      <c r="EY353" s="7"/>
      <c r="EZ353" s="7"/>
      <c r="FA353" s="2" t="s">
        <v>132</v>
      </c>
      <c r="FB353" s="2" t="s">
        <v>132</v>
      </c>
      <c r="FC353" s="2" t="s">
        <v>132</v>
      </c>
      <c r="FD353" s="2" t="s">
        <v>132</v>
      </c>
      <c r="FE353" s="2" t="s">
        <v>132</v>
      </c>
      <c r="FF353" s="2" t="s">
        <v>132</v>
      </c>
      <c r="FG353" s="4"/>
      <c r="FH353" s="8"/>
      <c r="FI353" s="4"/>
      <c r="FJ353" s="8"/>
      <c r="FK353" s="7"/>
      <c r="FL353" s="7"/>
      <c r="FM353" s="2" t="s">
        <v>132</v>
      </c>
      <c r="FN353" s="2" t="s">
        <v>132</v>
      </c>
      <c r="FO353" s="2" t="s">
        <v>132</v>
      </c>
      <c r="FP353" s="2" t="s">
        <v>132</v>
      </c>
      <c r="FQ353" s="2" t="s">
        <v>132</v>
      </c>
      <c r="FR353" s="2" t="s">
        <v>132</v>
      </c>
      <c r="FS353" s="4"/>
      <c r="FT353" s="8"/>
      <c r="FU353" s="4"/>
      <c r="FV353" s="8"/>
      <c r="FW353" s="7"/>
      <c r="FX353" s="7"/>
      <c r="FY353" s="2" t="s">
        <v>132</v>
      </c>
      <c r="FZ353" s="2" t="s">
        <v>132</v>
      </c>
      <c r="GA353" s="2" t="s">
        <v>132</v>
      </c>
      <c r="GB353" s="2" t="s">
        <v>132</v>
      </c>
      <c r="GC353" s="2" t="s">
        <v>132</v>
      </c>
      <c r="GD353" s="2" t="s">
        <v>132</v>
      </c>
      <c r="GE353" s="4"/>
      <c r="GF353" s="8"/>
      <c r="GG353" s="4"/>
      <c r="GH353" s="8"/>
      <c r="GI353" s="7"/>
      <c r="GJ353" s="7"/>
      <c r="GK353" s="2" t="s">
        <v>132</v>
      </c>
      <c r="GL353" s="2" t="s">
        <v>132</v>
      </c>
      <c r="GM353" s="2" t="s">
        <v>132</v>
      </c>
      <c r="GN353" s="2" t="s">
        <v>132</v>
      </c>
      <c r="GO353" s="2" t="s">
        <v>132</v>
      </c>
      <c r="GP353" s="2" t="s">
        <v>132</v>
      </c>
      <c r="GQ353" s="4"/>
      <c r="GR353" s="8"/>
      <c r="GS353" s="4"/>
      <c r="GT353" s="8"/>
      <c r="GU353" s="7"/>
      <c r="GV353" s="7"/>
      <c r="GW353" s="2" t="s">
        <v>132</v>
      </c>
      <c r="GX353" s="2" t="s">
        <v>132</v>
      </c>
      <c r="GY353" s="2" t="s">
        <v>132</v>
      </c>
      <c r="GZ353" s="2" t="s">
        <v>132</v>
      </c>
      <c r="HA353" s="2" t="s">
        <v>132</v>
      </c>
      <c r="HB353" s="2" t="s">
        <v>132</v>
      </c>
      <c r="HC353" s="4"/>
      <c r="HD353" s="8"/>
      <c r="HE353" s="4"/>
      <c r="HF353" s="8"/>
      <c r="HG353" s="7"/>
      <c r="HH353" s="7"/>
      <c r="HI353" s="2" t="s">
        <v>132</v>
      </c>
      <c r="HJ353" s="2" t="s">
        <v>132</v>
      </c>
      <c r="HK353" s="2" t="s">
        <v>132</v>
      </c>
      <c r="HL353" s="2" t="s">
        <v>132</v>
      </c>
      <c r="HM353" s="2" t="s">
        <v>132</v>
      </c>
      <c r="HN353" s="2" t="s">
        <v>132</v>
      </c>
      <c r="HO353" s="4"/>
      <c r="HP353" s="8"/>
      <c r="HQ353" s="4"/>
      <c r="HR353" s="8"/>
      <c r="HS353" s="7"/>
      <c r="HT353" s="7"/>
      <c r="HU353" s="2" t="s">
        <v>132</v>
      </c>
      <c r="HV353" s="2" t="s">
        <v>132</v>
      </c>
      <c r="HW353" s="2" t="s">
        <v>132</v>
      </c>
      <c r="HX353" s="2" t="s">
        <v>132</v>
      </c>
      <c r="HY353" s="2" t="s">
        <v>132</v>
      </c>
      <c r="HZ353" s="2" t="s">
        <v>132</v>
      </c>
      <c r="IA353" s="4"/>
      <c r="IB353" s="8"/>
      <c r="IC353" s="4"/>
      <c r="ID353" s="8"/>
      <c r="IE353" s="7"/>
      <c r="IF353" s="7"/>
      <c r="IG353" s="2" t="s">
        <v>132</v>
      </c>
      <c r="IH353" s="2" t="s">
        <v>132</v>
      </c>
      <c r="II353" s="2" t="s">
        <v>132</v>
      </c>
      <c r="IJ353" s="2" t="s">
        <v>132</v>
      </c>
      <c r="IK353" s="2" t="s">
        <v>132</v>
      </c>
      <c r="IL353" s="2" t="s">
        <v>132</v>
      </c>
      <c r="IM353" s="4"/>
      <c r="IN353" s="8"/>
      <c r="IO353" s="4"/>
      <c r="IP353" s="8"/>
      <c r="IQ353" s="7"/>
      <c r="IR353" s="7"/>
      <c r="IS353" s="2" t="s">
        <v>132</v>
      </c>
      <c r="IT353" s="2" t="s">
        <v>132</v>
      </c>
      <c r="IU353" s="2" t="s">
        <v>132</v>
      </c>
      <c r="IV353" s="2" t="s">
        <v>132</v>
      </c>
      <c r="IW353" s="2" t="s">
        <v>132</v>
      </c>
      <c r="IX353" s="2" t="s">
        <v>132</v>
      </c>
      <c r="IY353" s="4"/>
      <c r="IZ353" s="8"/>
      <c r="JA353" s="4"/>
      <c r="JB353" s="8"/>
      <c r="JC353" s="7"/>
      <c r="JD353" s="7"/>
      <c r="JE353" s="2" t="s">
        <v>132</v>
      </c>
      <c r="JF353" s="2" t="s">
        <v>132</v>
      </c>
      <c r="JG353" s="2" t="s">
        <v>132</v>
      </c>
      <c r="JH353" s="2" t="s">
        <v>132</v>
      </c>
      <c r="JI353" s="2" t="s">
        <v>132</v>
      </c>
      <c r="JJ353" s="2" t="s">
        <v>132</v>
      </c>
      <c r="JK353" s="4"/>
      <c r="JL353" s="8"/>
      <c r="JM353" s="4"/>
      <c r="JN353" s="8"/>
      <c r="JO353" s="7"/>
      <c r="JP353" s="7"/>
      <c r="JQ353" s="2" t="s">
        <v>132</v>
      </c>
      <c r="JR353" s="2" t="s">
        <v>132</v>
      </c>
      <c r="JS353" s="2" t="s">
        <v>132</v>
      </c>
      <c r="JT353" s="2" t="s">
        <v>132</v>
      </c>
      <c r="JU353" s="2" t="s">
        <v>132</v>
      </c>
      <c r="JV353" s="2" t="s">
        <v>132</v>
      </c>
      <c r="JW353" s="4"/>
      <c r="JX353" s="8"/>
      <c r="JY353" s="4"/>
      <c r="JZ353" s="8"/>
      <c r="KA353" s="7"/>
      <c r="KB353" s="7"/>
      <c r="KC353" s="2" t="s">
        <v>132</v>
      </c>
      <c r="KD353" s="2" t="s">
        <v>132</v>
      </c>
      <c r="KE353" s="2" t="s">
        <v>132</v>
      </c>
      <c r="KF353" s="2" t="s">
        <v>132</v>
      </c>
      <c r="KG353" s="2" t="s">
        <v>132</v>
      </c>
      <c r="KH353" s="2" t="s">
        <v>132</v>
      </c>
      <c r="KI353" s="4"/>
      <c r="KJ353" s="8"/>
      <c r="KK353" s="4"/>
      <c r="KL353" s="8"/>
      <c r="KM353" s="7"/>
      <c r="KN353" s="7"/>
      <c r="KO353" s="2" t="s">
        <v>132</v>
      </c>
      <c r="KP353" s="2" t="s">
        <v>132</v>
      </c>
      <c r="KQ353" s="2" t="s">
        <v>132</v>
      </c>
      <c r="KR353" s="2" t="s">
        <v>132</v>
      </c>
      <c r="KS353" s="2" t="s">
        <v>132</v>
      </c>
      <c r="KT353" s="2" t="s">
        <v>132</v>
      </c>
      <c r="KU353" s="4"/>
      <c r="KV353" s="8"/>
      <c r="KW353" s="4"/>
      <c r="KX353" s="8"/>
      <c r="KY353" s="7"/>
      <c r="KZ353" s="7"/>
      <c r="LA353" s="2" t="s">
        <v>132</v>
      </c>
      <c r="LB353" s="2" t="s">
        <v>132</v>
      </c>
      <c r="LC353" s="2" t="s">
        <v>132</v>
      </c>
      <c r="LD353" s="2" t="s">
        <v>132</v>
      </c>
      <c r="LE353" s="2" t="s">
        <v>132</v>
      </c>
      <c r="LF353" s="2" t="s">
        <v>132</v>
      </c>
      <c r="LG353" s="4"/>
      <c r="LH353" s="8"/>
      <c r="LI353" s="4"/>
      <c r="LJ353" s="8"/>
      <c r="LK353" s="7"/>
      <c r="LL353" s="7"/>
      <c r="LM353" s="2" t="s">
        <v>132</v>
      </c>
      <c r="LN353" s="2" t="s">
        <v>132</v>
      </c>
      <c r="LO353" s="2" t="s">
        <v>132</v>
      </c>
      <c r="LP353" s="2" t="s">
        <v>132</v>
      </c>
      <c r="LQ353" s="2" t="s">
        <v>132</v>
      </c>
      <c r="LR353" s="2" t="s">
        <v>132</v>
      </c>
      <c r="LS353" s="4"/>
      <c r="LT353" s="8"/>
      <c r="LU353" s="4"/>
      <c r="LV353" s="8"/>
      <c r="LW353" s="7"/>
      <c r="LX353" s="7"/>
      <c r="LY353" s="2" t="s">
        <v>132</v>
      </c>
      <c r="LZ353" s="2" t="s">
        <v>132</v>
      </c>
      <c r="MA353" s="2" t="s">
        <v>132</v>
      </c>
      <c r="MB353" s="2" t="s">
        <v>132</v>
      </c>
      <c r="MC353" s="2" t="s">
        <v>132</v>
      </c>
      <c r="MD353" s="2" t="s">
        <v>132</v>
      </c>
      <c r="ME353" s="4"/>
      <c r="MF353" s="8"/>
      <c r="MG353" s="4"/>
      <c r="MH353" s="8"/>
      <c r="MI353" s="7"/>
      <c r="MJ353" s="7"/>
      <c r="MK353" s="2" t="s">
        <v>132</v>
      </c>
      <c r="ML353" s="2" t="s">
        <v>132</v>
      </c>
      <c r="MM353" s="2" t="s">
        <v>132</v>
      </c>
      <c r="MN353" s="2" t="s">
        <v>132</v>
      </c>
      <c r="MO353" s="2" t="s">
        <v>132</v>
      </c>
      <c r="MP353" s="2" t="s">
        <v>132</v>
      </c>
      <c r="MQ353" s="4"/>
      <c r="MR353" s="8"/>
      <c r="MS353" s="4"/>
      <c r="MT353" s="8"/>
      <c r="MU353" s="7"/>
      <c r="MV353" s="7"/>
      <c r="MW353" s="2" t="s">
        <v>132</v>
      </c>
      <c r="MX353" s="2" t="s">
        <v>132</v>
      </c>
      <c r="MY353" s="2" t="s">
        <v>132</v>
      </c>
      <c r="MZ353" s="2" t="s">
        <v>132</v>
      </c>
      <c r="NA353" s="2" t="s">
        <v>132</v>
      </c>
      <c r="NB353" s="2" t="s">
        <v>132</v>
      </c>
      <c r="NC353" s="4"/>
      <c r="ND353" s="8"/>
      <c r="NE353" s="4"/>
      <c r="NF353" s="8"/>
      <c r="NG353" s="7"/>
      <c r="NH353" s="7"/>
      <c r="NI353" s="2" t="s">
        <v>132</v>
      </c>
      <c r="NJ353" s="2" t="s">
        <v>132</v>
      </c>
      <c r="NK353" s="2" t="s">
        <v>132</v>
      </c>
      <c r="NL353" s="2" t="s">
        <v>132</v>
      </c>
      <c r="NM353" s="2" t="s">
        <v>132</v>
      </c>
      <c r="NN353" s="2" t="s">
        <v>132</v>
      </c>
      <c r="NO353" s="4"/>
      <c r="NP353" s="8"/>
      <c r="NQ353" s="4"/>
      <c r="NR353" s="8"/>
      <c r="NS353" s="7"/>
      <c r="NT353" s="7"/>
      <c r="NU353" s="2" t="s">
        <v>132</v>
      </c>
      <c r="NV353" s="2" t="s">
        <v>132</v>
      </c>
      <c r="NW353" s="2" t="s">
        <v>132</v>
      </c>
      <c r="NX353" s="2" t="s">
        <v>132</v>
      </c>
      <c r="NY353" s="2" t="s">
        <v>132</v>
      </c>
      <c r="NZ353" s="2" t="s">
        <v>132</v>
      </c>
      <c r="OA353" s="4"/>
      <c r="OB353" s="8"/>
      <c r="OC353" s="4"/>
      <c r="OD353" s="8"/>
      <c r="OE353" s="7"/>
      <c r="OF353" s="7"/>
      <c r="OG353" s="2" t="s">
        <v>132</v>
      </c>
      <c r="OH353" s="2" t="s">
        <v>132</v>
      </c>
      <c r="OI353" s="2" t="s">
        <v>132</v>
      </c>
      <c r="OJ353" s="2" t="s">
        <v>132</v>
      </c>
      <c r="OK353" s="2" t="s">
        <v>132</v>
      </c>
      <c r="OL353" s="2" t="s">
        <v>132</v>
      </c>
      <c r="OM353" s="4"/>
      <c r="ON353" s="8"/>
      <c r="OO353" s="4"/>
      <c r="OP353" s="8"/>
      <c r="OQ353" s="7"/>
      <c r="OR353" s="7"/>
      <c r="OS353" s="2" t="s">
        <v>132</v>
      </c>
      <c r="OT353" s="2" t="s">
        <v>132</v>
      </c>
      <c r="OU353" s="2" t="s">
        <v>132</v>
      </c>
      <c r="OV353" s="2" t="s">
        <v>132</v>
      </c>
      <c r="OW353" s="2" t="s">
        <v>132</v>
      </c>
      <c r="OX353" s="2" t="s">
        <v>132</v>
      </c>
      <c r="OY353" s="4"/>
      <c r="OZ353" s="8"/>
      <c r="PA353" s="4"/>
      <c r="PB353" s="8"/>
      <c r="PC353" s="7"/>
      <c r="PD353" s="7"/>
      <c r="PE353" s="2" t="s">
        <v>132</v>
      </c>
      <c r="PF353" s="2" t="s">
        <v>132</v>
      </c>
      <c r="PG353" s="2" t="s">
        <v>132</v>
      </c>
      <c r="PH353" s="2" t="s">
        <v>132</v>
      </c>
      <c r="PI353" s="2" t="s">
        <v>132</v>
      </c>
      <c r="PJ353" s="2" t="s">
        <v>132</v>
      </c>
      <c r="PK353" s="4"/>
      <c r="PL353" s="8"/>
      <c r="PM353" s="4"/>
      <c r="PN353" s="8"/>
      <c r="PO353" s="7"/>
      <c r="PP353" s="7"/>
      <c r="PQ353" s="2" t="s">
        <v>132</v>
      </c>
      <c r="PR353" s="2" t="s">
        <v>132</v>
      </c>
      <c r="PS353" s="2" t="s">
        <v>132</v>
      </c>
      <c r="PT353" s="2" t="s">
        <v>132</v>
      </c>
      <c r="PU353" s="2" t="s">
        <v>132</v>
      </c>
      <c r="PV353" s="2" t="s">
        <v>132</v>
      </c>
      <c r="PW353" s="4"/>
      <c r="PX353" s="8"/>
      <c r="PY353" s="4"/>
      <c r="PZ353" s="8"/>
      <c r="QA353" s="7"/>
      <c r="QB353" s="7"/>
      <c r="QC353" s="2" t="s">
        <v>132</v>
      </c>
      <c r="QD353" s="2" t="s">
        <v>132</v>
      </c>
      <c r="QE353" s="2" t="s">
        <v>132</v>
      </c>
      <c r="QF353" s="2" t="s">
        <v>132</v>
      </c>
      <c r="QG353" s="2" t="s">
        <v>132</v>
      </c>
      <c r="QH353" s="2" t="s">
        <v>132</v>
      </c>
      <c r="QI353" s="4"/>
      <c r="QJ353" s="8"/>
      <c r="QK353" s="4"/>
      <c r="QL353" s="8"/>
      <c r="QM353" s="7"/>
      <c r="QN353" s="7"/>
      <c r="QO353" s="2" t="s">
        <v>132</v>
      </c>
      <c r="QP353" s="2" t="s">
        <v>132</v>
      </c>
      <c r="QQ353" s="2" t="s">
        <v>132</v>
      </c>
      <c r="QR353" s="2" t="s">
        <v>132</v>
      </c>
      <c r="QS353" s="2" t="s">
        <v>132</v>
      </c>
      <c r="QT353" s="2" t="s">
        <v>132</v>
      </c>
      <c r="QU353" s="4"/>
      <c r="QV353" s="8"/>
      <c r="QW353" s="4"/>
      <c r="QX353" s="8"/>
      <c r="QY353" s="7"/>
      <c r="QZ353" s="7"/>
      <c r="RA353" s="2" t="s">
        <v>132</v>
      </c>
      <c r="RB353" s="2" t="s">
        <v>132</v>
      </c>
      <c r="RC353" s="2" t="s">
        <v>132</v>
      </c>
      <c r="RD353" s="2" t="s">
        <v>132</v>
      </c>
      <c r="RE353" s="2" t="s">
        <v>132</v>
      </c>
      <c r="RF353" s="2" t="s">
        <v>132</v>
      </c>
      <c r="RG353" s="4"/>
      <c r="RH353" s="8"/>
      <c r="RI353" s="4"/>
      <c r="RJ353" s="8"/>
      <c r="RK353" s="7"/>
      <c r="RL353" s="7"/>
      <c r="RM353" s="2" t="s">
        <v>132</v>
      </c>
      <c r="RN353" s="2" t="s">
        <v>132</v>
      </c>
      <c r="RO353" s="2" t="s">
        <v>132</v>
      </c>
      <c r="RP353" s="2" t="s">
        <v>132</v>
      </c>
      <c r="RQ353" s="2" t="s">
        <v>132</v>
      </c>
      <c r="RR353" s="2" t="s">
        <v>132</v>
      </c>
    </row>
    <row r="354">
      <c r="A354" s="2" t="s">
        <v>3798</v>
      </c>
      <c r="B354" s="2" t="s">
        <v>121</v>
      </c>
      <c r="C354" s="2" t="s">
        <v>1068</v>
      </c>
      <c r="D354" s="2" t="s">
        <v>3770</v>
      </c>
      <c r="E354" s="2" t="s">
        <v>1068</v>
      </c>
      <c r="F354" s="2" t="s">
        <v>3799</v>
      </c>
      <c r="G354" s="2" t="s">
        <v>132</v>
      </c>
      <c r="H354" s="2" t="s">
        <v>132</v>
      </c>
      <c r="I354" s="2" t="s">
        <v>132</v>
      </c>
      <c r="J354" s="2" t="s">
        <v>3800</v>
      </c>
      <c r="K354" s="2" t="s">
        <v>1274</v>
      </c>
      <c r="L354" s="3">
        <v>5.55</v>
      </c>
      <c r="M354" s="3"/>
      <c r="N354" s="3"/>
      <c r="O354" s="2" t="s">
        <v>129</v>
      </c>
      <c r="P354" s="2" t="s">
        <v>132</v>
      </c>
      <c r="Q354" s="2" t="s">
        <v>132</v>
      </c>
      <c r="R354" s="2" t="s">
        <v>3772</v>
      </c>
      <c r="S354" s="2" t="s">
        <v>132</v>
      </c>
      <c r="T354" s="2" t="s">
        <v>132</v>
      </c>
      <c r="U354" s="2" t="s">
        <v>132</v>
      </c>
      <c r="V354" s="2" t="s">
        <v>132</v>
      </c>
      <c r="W354" s="2" t="s">
        <v>132</v>
      </c>
      <c r="X354" s="2" t="s">
        <v>132</v>
      </c>
      <c r="Y354" s="2" t="s">
        <v>132</v>
      </c>
      <c r="Z354" s="4"/>
      <c r="AA354" s="4">
        <f>=ROUNDDOWN({0},0)</f>
      </c>
      <c r="AB354" s="5"/>
      <c r="AC354" s="2" t="s">
        <v>132</v>
      </c>
      <c r="AD354" s="4"/>
      <c r="AE354" s="4"/>
      <c r="AF354" s="6"/>
      <c r="AG354" s="6"/>
      <c r="AH354" s="7"/>
      <c r="AI354" s="4"/>
      <c r="AJ354" s="4">
        <f>=ROUNDDOWN({0},0)</f>
      </c>
      <c r="AK354" s="5"/>
      <c r="AL354" s="2" t="s">
        <v>132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132</v>
      </c>
      <c r="BM354" s="7"/>
      <c r="BN354" s="7"/>
      <c r="BO354" s="4"/>
      <c r="BP354" s="8"/>
      <c r="BQ354" s="4"/>
      <c r="BR354" s="8"/>
      <c r="BS354" s="7"/>
      <c r="BT354" s="7"/>
      <c r="BU354" s="2" t="s">
        <v>132</v>
      </c>
      <c r="BV354" s="2" t="s">
        <v>132</v>
      </c>
      <c r="BW354" s="2" t="s">
        <v>132</v>
      </c>
      <c r="BX354" s="2" t="s">
        <v>132</v>
      </c>
      <c r="BY354" s="2" t="s">
        <v>132</v>
      </c>
      <c r="BZ354" s="2" t="s">
        <v>132</v>
      </c>
      <c r="CA354" s="4"/>
      <c r="CB354" s="8"/>
      <c r="CC354" s="4"/>
      <c r="CD354" s="8"/>
      <c r="CE354" s="7"/>
      <c r="CF354" s="7"/>
      <c r="CG354" s="2" t="s">
        <v>132</v>
      </c>
      <c r="CH354" s="2" t="s">
        <v>132</v>
      </c>
      <c r="CI354" s="2" t="s">
        <v>132</v>
      </c>
      <c r="CJ354" s="2" t="s">
        <v>132</v>
      </c>
      <c r="CK354" s="2" t="s">
        <v>132</v>
      </c>
      <c r="CL354" s="2" t="s">
        <v>132</v>
      </c>
      <c r="CM354" s="4"/>
      <c r="CN354" s="8"/>
      <c r="CO354" s="4"/>
      <c r="CP354" s="8"/>
      <c r="CQ354" s="7"/>
      <c r="CR354" s="7"/>
      <c r="CS354" s="2" t="s">
        <v>132</v>
      </c>
      <c r="CT354" s="2" t="s">
        <v>132</v>
      </c>
      <c r="CU354" s="2" t="s">
        <v>132</v>
      </c>
      <c r="CV354" s="2" t="s">
        <v>132</v>
      </c>
      <c r="CW354" s="2" t="s">
        <v>132</v>
      </c>
      <c r="CX354" s="2" t="s">
        <v>132</v>
      </c>
      <c r="CY354" s="4"/>
      <c r="CZ354" s="8"/>
      <c r="DA354" s="4"/>
      <c r="DB354" s="8"/>
      <c r="DC354" s="7"/>
      <c r="DD354" s="7"/>
      <c r="DE354" s="2" t="s">
        <v>132</v>
      </c>
      <c r="DF354" s="2" t="s">
        <v>132</v>
      </c>
      <c r="DG354" s="2" t="s">
        <v>132</v>
      </c>
      <c r="DH354" s="2" t="s">
        <v>132</v>
      </c>
      <c r="DI354" s="2" t="s">
        <v>132</v>
      </c>
      <c r="DJ354" s="2" t="s">
        <v>132</v>
      </c>
      <c r="DK354" s="4"/>
      <c r="DL354" s="8"/>
      <c r="DM354" s="4"/>
      <c r="DN354" s="8"/>
      <c r="DO354" s="7"/>
      <c r="DP354" s="7"/>
      <c r="DQ354" s="2" t="s">
        <v>132</v>
      </c>
      <c r="DR354" s="2" t="s">
        <v>132</v>
      </c>
      <c r="DS354" s="2" t="s">
        <v>132</v>
      </c>
      <c r="DT354" s="2" t="s">
        <v>132</v>
      </c>
      <c r="DU354" s="2" t="s">
        <v>132</v>
      </c>
      <c r="DV354" s="2" t="s">
        <v>132</v>
      </c>
      <c r="DW354" s="4"/>
      <c r="DX354" s="8"/>
      <c r="DY354" s="4"/>
      <c r="DZ354" s="8"/>
      <c r="EA354" s="7"/>
      <c r="EB354" s="7"/>
      <c r="EC354" s="2" t="s">
        <v>132</v>
      </c>
      <c r="ED354" s="2" t="s">
        <v>132</v>
      </c>
      <c r="EE354" s="2" t="s">
        <v>132</v>
      </c>
      <c r="EF354" s="2" t="s">
        <v>132</v>
      </c>
      <c r="EG354" s="2" t="s">
        <v>132</v>
      </c>
      <c r="EH354" s="2" t="s">
        <v>132</v>
      </c>
      <c r="EI354" s="4"/>
      <c r="EJ354" s="8"/>
      <c r="EK354" s="4"/>
      <c r="EL354" s="8"/>
      <c r="EM354" s="7"/>
      <c r="EN354" s="7"/>
      <c r="EO354" s="2" t="s">
        <v>132</v>
      </c>
      <c r="EP354" s="2" t="s">
        <v>132</v>
      </c>
      <c r="EQ354" s="2" t="s">
        <v>132</v>
      </c>
      <c r="ER354" s="2" t="s">
        <v>132</v>
      </c>
      <c r="ES354" s="2" t="s">
        <v>132</v>
      </c>
      <c r="ET354" s="2" t="s">
        <v>132</v>
      </c>
      <c r="EU354" s="4"/>
      <c r="EV354" s="8"/>
      <c r="EW354" s="4"/>
      <c r="EX354" s="8"/>
      <c r="EY354" s="7"/>
      <c r="EZ354" s="7"/>
      <c r="FA354" s="2" t="s">
        <v>132</v>
      </c>
      <c r="FB354" s="2" t="s">
        <v>132</v>
      </c>
      <c r="FC354" s="2" t="s">
        <v>132</v>
      </c>
      <c r="FD354" s="2" t="s">
        <v>132</v>
      </c>
      <c r="FE354" s="2" t="s">
        <v>132</v>
      </c>
      <c r="FF354" s="2" t="s">
        <v>132</v>
      </c>
      <c r="FG354" s="4"/>
      <c r="FH354" s="8"/>
      <c r="FI354" s="4"/>
      <c r="FJ354" s="8"/>
      <c r="FK354" s="7"/>
      <c r="FL354" s="7"/>
      <c r="FM354" s="2" t="s">
        <v>132</v>
      </c>
      <c r="FN354" s="2" t="s">
        <v>132</v>
      </c>
      <c r="FO354" s="2" t="s">
        <v>132</v>
      </c>
      <c r="FP354" s="2" t="s">
        <v>132</v>
      </c>
      <c r="FQ354" s="2" t="s">
        <v>132</v>
      </c>
      <c r="FR354" s="2" t="s">
        <v>132</v>
      </c>
      <c r="FS354" s="4"/>
      <c r="FT354" s="8"/>
      <c r="FU354" s="4"/>
      <c r="FV354" s="8"/>
      <c r="FW354" s="7"/>
      <c r="FX354" s="7"/>
      <c r="FY354" s="2" t="s">
        <v>132</v>
      </c>
      <c r="FZ354" s="2" t="s">
        <v>132</v>
      </c>
      <c r="GA354" s="2" t="s">
        <v>132</v>
      </c>
      <c r="GB354" s="2" t="s">
        <v>132</v>
      </c>
      <c r="GC354" s="2" t="s">
        <v>132</v>
      </c>
      <c r="GD354" s="2" t="s">
        <v>132</v>
      </c>
      <c r="GE354" s="4"/>
      <c r="GF354" s="8"/>
      <c r="GG354" s="4"/>
      <c r="GH354" s="8"/>
      <c r="GI354" s="7"/>
      <c r="GJ354" s="7"/>
      <c r="GK354" s="2" t="s">
        <v>132</v>
      </c>
      <c r="GL354" s="2" t="s">
        <v>132</v>
      </c>
      <c r="GM354" s="2" t="s">
        <v>132</v>
      </c>
      <c r="GN354" s="2" t="s">
        <v>132</v>
      </c>
      <c r="GO354" s="2" t="s">
        <v>132</v>
      </c>
      <c r="GP354" s="2" t="s">
        <v>132</v>
      </c>
      <c r="GQ354" s="4"/>
      <c r="GR354" s="8"/>
      <c r="GS354" s="4"/>
      <c r="GT354" s="8"/>
      <c r="GU354" s="7"/>
      <c r="GV354" s="7"/>
      <c r="GW354" s="2" t="s">
        <v>132</v>
      </c>
      <c r="GX354" s="2" t="s">
        <v>132</v>
      </c>
      <c r="GY354" s="2" t="s">
        <v>132</v>
      </c>
      <c r="GZ354" s="2" t="s">
        <v>132</v>
      </c>
      <c r="HA354" s="2" t="s">
        <v>132</v>
      </c>
      <c r="HB354" s="2" t="s">
        <v>132</v>
      </c>
      <c r="HC354" s="4"/>
      <c r="HD354" s="8"/>
      <c r="HE354" s="4"/>
      <c r="HF354" s="8"/>
      <c r="HG354" s="7"/>
      <c r="HH354" s="7"/>
      <c r="HI354" s="2" t="s">
        <v>132</v>
      </c>
      <c r="HJ354" s="2" t="s">
        <v>132</v>
      </c>
      <c r="HK354" s="2" t="s">
        <v>132</v>
      </c>
      <c r="HL354" s="2" t="s">
        <v>132</v>
      </c>
      <c r="HM354" s="2" t="s">
        <v>132</v>
      </c>
      <c r="HN354" s="2" t="s">
        <v>132</v>
      </c>
      <c r="HO354" s="4"/>
      <c r="HP354" s="8"/>
      <c r="HQ354" s="4"/>
      <c r="HR354" s="8"/>
      <c r="HS354" s="7"/>
      <c r="HT354" s="7"/>
      <c r="HU354" s="2" t="s">
        <v>132</v>
      </c>
      <c r="HV354" s="2" t="s">
        <v>132</v>
      </c>
      <c r="HW354" s="2" t="s">
        <v>132</v>
      </c>
      <c r="HX354" s="2" t="s">
        <v>132</v>
      </c>
      <c r="HY354" s="2" t="s">
        <v>132</v>
      </c>
      <c r="HZ354" s="2" t="s">
        <v>132</v>
      </c>
      <c r="IA354" s="4"/>
      <c r="IB354" s="8"/>
      <c r="IC354" s="4"/>
      <c r="ID354" s="8"/>
      <c r="IE354" s="7"/>
      <c r="IF354" s="7"/>
      <c r="IG354" s="2" t="s">
        <v>132</v>
      </c>
      <c r="IH354" s="2" t="s">
        <v>132</v>
      </c>
      <c r="II354" s="2" t="s">
        <v>132</v>
      </c>
      <c r="IJ354" s="2" t="s">
        <v>132</v>
      </c>
      <c r="IK354" s="2" t="s">
        <v>132</v>
      </c>
      <c r="IL354" s="2" t="s">
        <v>132</v>
      </c>
      <c r="IM354" s="4"/>
      <c r="IN354" s="8"/>
      <c r="IO354" s="4"/>
      <c r="IP354" s="8"/>
      <c r="IQ354" s="7"/>
      <c r="IR354" s="7"/>
      <c r="IS354" s="2" t="s">
        <v>132</v>
      </c>
      <c r="IT354" s="2" t="s">
        <v>132</v>
      </c>
      <c r="IU354" s="2" t="s">
        <v>132</v>
      </c>
      <c r="IV354" s="2" t="s">
        <v>132</v>
      </c>
      <c r="IW354" s="2" t="s">
        <v>132</v>
      </c>
      <c r="IX354" s="2" t="s">
        <v>132</v>
      </c>
      <c r="IY354" s="4"/>
      <c r="IZ354" s="8"/>
      <c r="JA354" s="4"/>
      <c r="JB354" s="8"/>
      <c r="JC354" s="7"/>
      <c r="JD354" s="7"/>
      <c r="JE354" s="2" t="s">
        <v>132</v>
      </c>
      <c r="JF354" s="2" t="s">
        <v>132</v>
      </c>
      <c r="JG354" s="2" t="s">
        <v>132</v>
      </c>
      <c r="JH354" s="2" t="s">
        <v>132</v>
      </c>
      <c r="JI354" s="2" t="s">
        <v>132</v>
      </c>
      <c r="JJ354" s="2" t="s">
        <v>132</v>
      </c>
      <c r="JK354" s="4"/>
      <c r="JL354" s="8"/>
      <c r="JM354" s="4"/>
      <c r="JN354" s="8"/>
      <c r="JO354" s="7"/>
      <c r="JP354" s="7"/>
      <c r="JQ354" s="2" t="s">
        <v>132</v>
      </c>
      <c r="JR354" s="2" t="s">
        <v>132</v>
      </c>
      <c r="JS354" s="2" t="s">
        <v>132</v>
      </c>
      <c r="JT354" s="2" t="s">
        <v>132</v>
      </c>
      <c r="JU354" s="2" t="s">
        <v>132</v>
      </c>
      <c r="JV354" s="2" t="s">
        <v>132</v>
      </c>
      <c r="JW354" s="4"/>
      <c r="JX354" s="8"/>
      <c r="JY354" s="4"/>
      <c r="JZ354" s="8"/>
      <c r="KA354" s="7"/>
      <c r="KB354" s="7"/>
      <c r="KC354" s="2" t="s">
        <v>132</v>
      </c>
      <c r="KD354" s="2" t="s">
        <v>132</v>
      </c>
      <c r="KE354" s="2" t="s">
        <v>132</v>
      </c>
      <c r="KF354" s="2" t="s">
        <v>132</v>
      </c>
      <c r="KG354" s="2" t="s">
        <v>132</v>
      </c>
      <c r="KH354" s="2" t="s">
        <v>132</v>
      </c>
      <c r="KI354" s="4"/>
      <c r="KJ354" s="8"/>
      <c r="KK354" s="4"/>
      <c r="KL354" s="8"/>
      <c r="KM354" s="7"/>
      <c r="KN354" s="7"/>
      <c r="KO354" s="2" t="s">
        <v>132</v>
      </c>
      <c r="KP354" s="2" t="s">
        <v>132</v>
      </c>
      <c r="KQ354" s="2" t="s">
        <v>132</v>
      </c>
      <c r="KR354" s="2" t="s">
        <v>132</v>
      </c>
      <c r="KS354" s="2" t="s">
        <v>132</v>
      </c>
      <c r="KT354" s="2" t="s">
        <v>132</v>
      </c>
      <c r="KU354" s="4"/>
      <c r="KV354" s="8"/>
      <c r="KW354" s="4"/>
      <c r="KX354" s="8"/>
      <c r="KY354" s="7"/>
      <c r="KZ354" s="7"/>
      <c r="LA354" s="2" t="s">
        <v>132</v>
      </c>
      <c r="LB354" s="2" t="s">
        <v>132</v>
      </c>
      <c r="LC354" s="2" t="s">
        <v>132</v>
      </c>
      <c r="LD354" s="2" t="s">
        <v>132</v>
      </c>
      <c r="LE354" s="2" t="s">
        <v>132</v>
      </c>
      <c r="LF354" s="2" t="s">
        <v>132</v>
      </c>
      <c r="LG354" s="4"/>
      <c r="LH354" s="8"/>
      <c r="LI354" s="4"/>
      <c r="LJ354" s="8"/>
      <c r="LK354" s="7"/>
      <c r="LL354" s="7"/>
      <c r="LM354" s="2" t="s">
        <v>132</v>
      </c>
      <c r="LN354" s="2" t="s">
        <v>132</v>
      </c>
      <c r="LO354" s="2" t="s">
        <v>132</v>
      </c>
      <c r="LP354" s="2" t="s">
        <v>132</v>
      </c>
      <c r="LQ354" s="2" t="s">
        <v>132</v>
      </c>
      <c r="LR354" s="2" t="s">
        <v>132</v>
      </c>
      <c r="LS354" s="4"/>
      <c r="LT354" s="8"/>
      <c r="LU354" s="4"/>
      <c r="LV354" s="8"/>
      <c r="LW354" s="7"/>
      <c r="LX354" s="7"/>
      <c r="LY354" s="2" t="s">
        <v>132</v>
      </c>
      <c r="LZ354" s="2" t="s">
        <v>132</v>
      </c>
      <c r="MA354" s="2" t="s">
        <v>132</v>
      </c>
      <c r="MB354" s="2" t="s">
        <v>132</v>
      </c>
      <c r="MC354" s="2" t="s">
        <v>132</v>
      </c>
      <c r="MD354" s="2" t="s">
        <v>132</v>
      </c>
      <c r="ME354" s="4"/>
      <c r="MF354" s="8"/>
      <c r="MG354" s="4"/>
      <c r="MH354" s="8"/>
      <c r="MI354" s="7"/>
      <c r="MJ354" s="7"/>
      <c r="MK354" s="2" t="s">
        <v>132</v>
      </c>
      <c r="ML354" s="2" t="s">
        <v>132</v>
      </c>
      <c r="MM354" s="2" t="s">
        <v>132</v>
      </c>
      <c r="MN354" s="2" t="s">
        <v>132</v>
      </c>
      <c r="MO354" s="2" t="s">
        <v>132</v>
      </c>
      <c r="MP354" s="2" t="s">
        <v>132</v>
      </c>
      <c r="MQ354" s="4"/>
      <c r="MR354" s="8"/>
      <c r="MS354" s="4"/>
      <c r="MT354" s="8"/>
      <c r="MU354" s="7"/>
      <c r="MV354" s="7"/>
      <c r="MW354" s="2" t="s">
        <v>132</v>
      </c>
      <c r="MX354" s="2" t="s">
        <v>132</v>
      </c>
      <c r="MY354" s="2" t="s">
        <v>132</v>
      </c>
      <c r="MZ354" s="2" t="s">
        <v>132</v>
      </c>
      <c r="NA354" s="2" t="s">
        <v>132</v>
      </c>
      <c r="NB354" s="2" t="s">
        <v>132</v>
      </c>
      <c r="NC354" s="4"/>
      <c r="ND354" s="8"/>
      <c r="NE354" s="4"/>
      <c r="NF354" s="8"/>
      <c r="NG354" s="7"/>
      <c r="NH354" s="7"/>
      <c r="NI354" s="2" t="s">
        <v>132</v>
      </c>
      <c r="NJ354" s="2" t="s">
        <v>132</v>
      </c>
      <c r="NK354" s="2" t="s">
        <v>132</v>
      </c>
      <c r="NL354" s="2" t="s">
        <v>132</v>
      </c>
      <c r="NM354" s="2" t="s">
        <v>132</v>
      </c>
      <c r="NN354" s="2" t="s">
        <v>132</v>
      </c>
      <c r="NO354" s="4"/>
      <c r="NP354" s="8"/>
      <c r="NQ354" s="4"/>
      <c r="NR354" s="8"/>
      <c r="NS354" s="7"/>
      <c r="NT354" s="7"/>
      <c r="NU354" s="2" t="s">
        <v>132</v>
      </c>
      <c r="NV354" s="2" t="s">
        <v>132</v>
      </c>
      <c r="NW354" s="2" t="s">
        <v>132</v>
      </c>
      <c r="NX354" s="2" t="s">
        <v>132</v>
      </c>
      <c r="NY354" s="2" t="s">
        <v>132</v>
      </c>
      <c r="NZ354" s="2" t="s">
        <v>132</v>
      </c>
      <c r="OA354" s="4"/>
      <c r="OB354" s="8"/>
      <c r="OC354" s="4"/>
      <c r="OD354" s="8"/>
      <c r="OE354" s="7"/>
      <c r="OF354" s="7"/>
      <c r="OG354" s="2" t="s">
        <v>132</v>
      </c>
      <c r="OH354" s="2" t="s">
        <v>132</v>
      </c>
      <c r="OI354" s="2" t="s">
        <v>132</v>
      </c>
      <c r="OJ354" s="2" t="s">
        <v>132</v>
      </c>
      <c r="OK354" s="2" t="s">
        <v>132</v>
      </c>
      <c r="OL354" s="2" t="s">
        <v>132</v>
      </c>
      <c r="OM354" s="4"/>
      <c r="ON354" s="8"/>
      <c r="OO354" s="4"/>
      <c r="OP354" s="8"/>
      <c r="OQ354" s="7"/>
      <c r="OR354" s="7"/>
      <c r="OS354" s="2" t="s">
        <v>132</v>
      </c>
      <c r="OT354" s="2" t="s">
        <v>132</v>
      </c>
      <c r="OU354" s="2" t="s">
        <v>132</v>
      </c>
      <c r="OV354" s="2" t="s">
        <v>132</v>
      </c>
      <c r="OW354" s="2" t="s">
        <v>132</v>
      </c>
      <c r="OX354" s="2" t="s">
        <v>132</v>
      </c>
      <c r="OY354" s="4"/>
      <c r="OZ354" s="8"/>
      <c r="PA354" s="4"/>
      <c r="PB354" s="8"/>
      <c r="PC354" s="7"/>
      <c r="PD354" s="7"/>
      <c r="PE354" s="2" t="s">
        <v>132</v>
      </c>
      <c r="PF354" s="2" t="s">
        <v>132</v>
      </c>
      <c r="PG354" s="2" t="s">
        <v>132</v>
      </c>
      <c r="PH354" s="2" t="s">
        <v>132</v>
      </c>
      <c r="PI354" s="2" t="s">
        <v>132</v>
      </c>
      <c r="PJ354" s="2" t="s">
        <v>132</v>
      </c>
      <c r="PK354" s="4"/>
      <c r="PL354" s="8"/>
      <c r="PM354" s="4"/>
      <c r="PN354" s="8"/>
      <c r="PO354" s="7"/>
      <c r="PP354" s="7"/>
      <c r="PQ354" s="2" t="s">
        <v>132</v>
      </c>
      <c r="PR354" s="2" t="s">
        <v>132</v>
      </c>
      <c r="PS354" s="2" t="s">
        <v>132</v>
      </c>
      <c r="PT354" s="2" t="s">
        <v>132</v>
      </c>
      <c r="PU354" s="2" t="s">
        <v>132</v>
      </c>
      <c r="PV354" s="2" t="s">
        <v>132</v>
      </c>
      <c r="PW354" s="4"/>
      <c r="PX354" s="8"/>
      <c r="PY354" s="4"/>
      <c r="PZ354" s="8"/>
      <c r="QA354" s="7"/>
      <c r="QB354" s="7"/>
      <c r="QC354" s="2" t="s">
        <v>132</v>
      </c>
      <c r="QD354" s="2" t="s">
        <v>132</v>
      </c>
      <c r="QE354" s="2" t="s">
        <v>132</v>
      </c>
      <c r="QF354" s="2" t="s">
        <v>132</v>
      </c>
      <c r="QG354" s="2" t="s">
        <v>132</v>
      </c>
      <c r="QH354" s="2" t="s">
        <v>132</v>
      </c>
      <c r="QI354" s="4"/>
      <c r="QJ354" s="8"/>
      <c r="QK354" s="4"/>
      <c r="QL354" s="8"/>
      <c r="QM354" s="7"/>
      <c r="QN354" s="7"/>
      <c r="QO354" s="2" t="s">
        <v>132</v>
      </c>
      <c r="QP354" s="2" t="s">
        <v>132</v>
      </c>
      <c r="QQ354" s="2" t="s">
        <v>132</v>
      </c>
      <c r="QR354" s="2" t="s">
        <v>132</v>
      </c>
      <c r="QS354" s="2" t="s">
        <v>132</v>
      </c>
      <c r="QT354" s="2" t="s">
        <v>132</v>
      </c>
      <c r="QU354" s="4"/>
      <c r="QV354" s="8"/>
      <c r="QW354" s="4"/>
      <c r="QX354" s="8"/>
      <c r="QY354" s="7"/>
      <c r="QZ354" s="7"/>
      <c r="RA354" s="2" t="s">
        <v>132</v>
      </c>
      <c r="RB354" s="2" t="s">
        <v>132</v>
      </c>
      <c r="RC354" s="2" t="s">
        <v>132</v>
      </c>
      <c r="RD354" s="2" t="s">
        <v>132</v>
      </c>
      <c r="RE354" s="2" t="s">
        <v>132</v>
      </c>
      <c r="RF354" s="2" t="s">
        <v>132</v>
      </c>
      <c r="RG354" s="4"/>
      <c r="RH354" s="8"/>
      <c r="RI354" s="4"/>
      <c r="RJ354" s="8"/>
      <c r="RK354" s="7"/>
      <c r="RL354" s="7"/>
      <c r="RM354" s="2" t="s">
        <v>132</v>
      </c>
      <c r="RN354" s="2" t="s">
        <v>132</v>
      </c>
      <c r="RO354" s="2" t="s">
        <v>132</v>
      </c>
      <c r="RP354" s="2" t="s">
        <v>132</v>
      </c>
      <c r="RQ354" s="2" t="s">
        <v>132</v>
      </c>
      <c r="RR354" s="2" t="s">
        <v>132</v>
      </c>
    </row>
    <row r="355">
      <c r="A355" s="2" t="s">
        <v>3801</v>
      </c>
      <c r="B355" s="2" t="s">
        <v>121</v>
      </c>
      <c r="C355" s="2" t="s">
        <v>1068</v>
      </c>
      <c r="D355" s="2" t="s">
        <v>3770</v>
      </c>
      <c r="E355" s="2" t="s">
        <v>1068</v>
      </c>
      <c r="F355" s="2" t="s">
        <v>3802</v>
      </c>
      <c r="G355" s="2" t="s">
        <v>132</v>
      </c>
      <c r="H355" s="2" t="s">
        <v>132</v>
      </c>
      <c r="I355" s="2" t="s">
        <v>132</v>
      </c>
      <c r="J355" s="2" t="s">
        <v>3800</v>
      </c>
      <c r="K355" s="2" t="s">
        <v>1381</v>
      </c>
      <c r="L355" s="3">
        <v>5.55</v>
      </c>
      <c r="M355" s="3"/>
      <c r="N355" s="3"/>
      <c r="O355" s="2" t="s">
        <v>129</v>
      </c>
      <c r="P355" s="2" t="s">
        <v>132</v>
      </c>
      <c r="Q355" s="2" t="s">
        <v>132</v>
      </c>
      <c r="R355" s="2" t="s">
        <v>3772</v>
      </c>
      <c r="S355" s="2" t="s">
        <v>132</v>
      </c>
      <c r="T355" s="2" t="s">
        <v>132</v>
      </c>
      <c r="U355" s="2" t="s">
        <v>132</v>
      </c>
      <c r="V355" s="2" t="s">
        <v>132</v>
      </c>
      <c r="W355" s="2" t="s">
        <v>132</v>
      </c>
      <c r="X355" s="2" t="s">
        <v>132</v>
      </c>
      <c r="Y355" s="2" t="s">
        <v>132</v>
      </c>
      <c r="Z355" s="4"/>
      <c r="AA355" s="4">
        <f>=ROUNDDOWN({0},0)</f>
      </c>
      <c r="AB355" s="5"/>
      <c r="AC355" s="2" t="s">
        <v>132</v>
      </c>
      <c r="AD355" s="4"/>
      <c r="AE355" s="4"/>
      <c r="AF355" s="6"/>
      <c r="AG355" s="6"/>
      <c r="AH355" s="7"/>
      <c r="AI355" s="4"/>
      <c r="AJ355" s="4">
        <f>=ROUNDDOWN({0},0)</f>
      </c>
      <c r="AK355" s="5"/>
      <c r="AL355" s="2" t="s">
        <v>132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132</v>
      </c>
      <c r="BM355" s="7"/>
      <c r="BN355" s="7"/>
      <c r="BO355" s="4"/>
      <c r="BP355" s="8"/>
      <c r="BQ355" s="4"/>
      <c r="BR355" s="8"/>
      <c r="BS355" s="7"/>
      <c r="BT355" s="7"/>
      <c r="BU355" s="2" t="s">
        <v>132</v>
      </c>
      <c r="BV355" s="2" t="s">
        <v>132</v>
      </c>
      <c r="BW355" s="2" t="s">
        <v>132</v>
      </c>
      <c r="BX355" s="2" t="s">
        <v>132</v>
      </c>
      <c r="BY355" s="2" t="s">
        <v>132</v>
      </c>
      <c r="BZ355" s="2" t="s">
        <v>132</v>
      </c>
      <c r="CA355" s="4"/>
      <c r="CB355" s="8"/>
      <c r="CC355" s="4"/>
      <c r="CD355" s="8"/>
      <c r="CE355" s="7"/>
      <c r="CF355" s="7"/>
      <c r="CG355" s="2" t="s">
        <v>132</v>
      </c>
      <c r="CH355" s="2" t="s">
        <v>132</v>
      </c>
      <c r="CI355" s="2" t="s">
        <v>132</v>
      </c>
      <c r="CJ355" s="2" t="s">
        <v>132</v>
      </c>
      <c r="CK355" s="2" t="s">
        <v>132</v>
      </c>
      <c r="CL355" s="2" t="s">
        <v>132</v>
      </c>
      <c r="CM355" s="4"/>
      <c r="CN355" s="8"/>
      <c r="CO355" s="4"/>
      <c r="CP355" s="8"/>
      <c r="CQ355" s="7"/>
      <c r="CR355" s="7"/>
      <c r="CS355" s="2" t="s">
        <v>132</v>
      </c>
      <c r="CT355" s="2" t="s">
        <v>132</v>
      </c>
      <c r="CU355" s="2" t="s">
        <v>132</v>
      </c>
      <c r="CV355" s="2" t="s">
        <v>132</v>
      </c>
      <c r="CW355" s="2" t="s">
        <v>132</v>
      </c>
      <c r="CX355" s="2" t="s">
        <v>132</v>
      </c>
      <c r="CY355" s="4"/>
      <c r="CZ355" s="8"/>
      <c r="DA355" s="4"/>
      <c r="DB355" s="8"/>
      <c r="DC355" s="7"/>
      <c r="DD355" s="7"/>
      <c r="DE355" s="2" t="s">
        <v>132</v>
      </c>
      <c r="DF355" s="2" t="s">
        <v>132</v>
      </c>
      <c r="DG355" s="2" t="s">
        <v>132</v>
      </c>
      <c r="DH355" s="2" t="s">
        <v>132</v>
      </c>
      <c r="DI355" s="2" t="s">
        <v>132</v>
      </c>
      <c r="DJ355" s="2" t="s">
        <v>132</v>
      </c>
      <c r="DK355" s="4"/>
      <c r="DL355" s="8"/>
      <c r="DM355" s="4"/>
      <c r="DN355" s="8"/>
      <c r="DO355" s="7"/>
      <c r="DP355" s="7"/>
      <c r="DQ355" s="2" t="s">
        <v>132</v>
      </c>
      <c r="DR355" s="2" t="s">
        <v>132</v>
      </c>
      <c r="DS355" s="2" t="s">
        <v>132</v>
      </c>
      <c r="DT355" s="2" t="s">
        <v>132</v>
      </c>
      <c r="DU355" s="2" t="s">
        <v>132</v>
      </c>
      <c r="DV355" s="2" t="s">
        <v>132</v>
      </c>
      <c r="DW355" s="4"/>
      <c r="DX355" s="8"/>
      <c r="DY355" s="4"/>
      <c r="DZ355" s="8"/>
      <c r="EA355" s="7"/>
      <c r="EB355" s="7"/>
      <c r="EC355" s="2" t="s">
        <v>132</v>
      </c>
      <c r="ED355" s="2" t="s">
        <v>132</v>
      </c>
      <c r="EE355" s="2" t="s">
        <v>132</v>
      </c>
      <c r="EF355" s="2" t="s">
        <v>132</v>
      </c>
      <c r="EG355" s="2" t="s">
        <v>132</v>
      </c>
      <c r="EH355" s="2" t="s">
        <v>132</v>
      </c>
      <c r="EI355" s="4"/>
      <c r="EJ355" s="8"/>
      <c r="EK355" s="4"/>
      <c r="EL355" s="8"/>
      <c r="EM355" s="7"/>
      <c r="EN355" s="7"/>
      <c r="EO355" s="2" t="s">
        <v>132</v>
      </c>
      <c r="EP355" s="2" t="s">
        <v>132</v>
      </c>
      <c r="EQ355" s="2" t="s">
        <v>132</v>
      </c>
      <c r="ER355" s="2" t="s">
        <v>132</v>
      </c>
      <c r="ES355" s="2" t="s">
        <v>132</v>
      </c>
      <c r="ET355" s="2" t="s">
        <v>132</v>
      </c>
      <c r="EU355" s="4"/>
      <c r="EV355" s="8"/>
      <c r="EW355" s="4"/>
      <c r="EX355" s="8"/>
      <c r="EY355" s="7"/>
      <c r="EZ355" s="7"/>
      <c r="FA355" s="2" t="s">
        <v>132</v>
      </c>
      <c r="FB355" s="2" t="s">
        <v>132</v>
      </c>
      <c r="FC355" s="2" t="s">
        <v>132</v>
      </c>
      <c r="FD355" s="2" t="s">
        <v>132</v>
      </c>
      <c r="FE355" s="2" t="s">
        <v>132</v>
      </c>
      <c r="FF355" s="2" t="s">
        <v>132</v>
      </c>
      <c r="FG355" s="4"/>
      <c r="FH355" s="8"/>
      <c r="FI355" s="4"/>
      <c r="FJ355" s="8"/>
      <c r="FK355" s="7"/>
      <c r="FL355" s="7"/>
      <c r="FM355" s="2" t="s">
        <v>132</v>
      </c>
      <c r="FN355" s="2" t="s">
        <v>132</v>
      </c>
      <c r="FO355" s="2" t="s">
        <v>132</v>
      </c>
      <c r="FP355" s="2" t="s">
        <v>132</v>
      </c>
      <c r="FQ355" s="2" t="s">
        <v>132</v>
      </c>
      <c r="FR355" s="2" t="s">
        <v>132</v>
      </c>
      <c r="FS355" s="4"/>
      <c r="FT355" s="8"/>
      <c r="FU355" s="4"/>
      <c r="FV355" s="8"/>
      <c r="FW355" s="7"/>
      <c r="FX355" s="7"/>
      <c r="FY355" s="2" t="s">
        <v>132</v>
      </c>
      <c r="FZ355" s="2" t="s">
        <v>132</v>
      </c>
      <c r="GA355" s="2" t="s">
        <v>132</v>
      </c>
      <c r="GB355" s="2" t="s">
        <v>132</v>
      </c>
      <c r="GC355" s="2" t="s">
        <v>132</v>
      </c>
      <c r="GD355" s="2" t="s">
        <v>132</v>
      </c>
      <c r="GE355" s="4"/>
      <c r="GF355" s="8"/>
      <c r="GG355" s="4"/>
      <c r="GH355" s="8"/>
      <c r="GI355" s="7"/>
      <c r="GJ355" s="7"/>
      <c r="GK355" s="2" t="s">
        <v>132</v>
      </c>
      <c r="GL355" s="2" t="s">
        <v>132</v>
      </c>
      <c r="GM355" s="2" t="s">
        <v>132</v>
      </c>
      <c r="GN355" s="2" t="s">
        <v>132</v>
      </c>
      <c r="GO355" s="2" t="s">
        <v>132</v>
      </c>
      <c r="GP355" s="2" t="s">
        <v>132</v>
      </c>
      <c r="GQ355" s="4"/>
      <c r="GR355" s="8"/>
      <c r="GS355" s="4"/>
      <c r="GT355" s="8"/>
      <c r="GU355" s="7"/>
      <c r="GV355" s="7"/>
      <c r="GW355" s="2" t="s">
        <v>132</v>
      </c>
      <c r="GX355" s="2" t="s">
        <v>132</v>
      </c>
      <c r="GY355" s="2" t="s">
        <v>132</v>
      </c>
      <c r="GZ355" s="2" t="s">
        <v>132</v>
      </c>
      <c r="HA355" s="2" t="s">
        <v>132</v>
      </c>
      <c r="HB355" s="2" t="s">
        <v>132</v>
      </c>
      <c r="HC355" s="4"/>
      <c r="HD355" s="8"/>
      <c r="HE355" s="4"/>
      <c r="HF355" s="8"/>
      <c r="HG355" s="7"/>
      <c r="HH355" s="7"/>
      <c r="HI355" s="2" t="s">
        <v>132</v>
      </c>
      <c r="HJ355" s="2" t="s">
        <v>132</v>
      </c>
      <c r="HK355" s="2" t="s">
        <v>132</v>
      </c>
      <c r="HL355" s="2" t="s">
        <v>132</v>
      </c>
      <c r="HM355" s="2" t="s">
        <v>132</v>
      </c>
      <c r="HN355" s="2" t="s">
        <v>132</v>
      </c>
      <c r="HO355" s="4"/>
      <c r="HP355" s="8"/>
      <c r="HQ355" s="4"/>
      <c r="HR355" s="8"/>
      <c r="HS355" s="7"/>
      <c r="HT355" s="7"/>
      <c r="HU355" s="2" t="s">
        <v>132</v>
      </c>
      <c r="HV355" s="2" t="s">
        <v>132</v>
      </c>
      <c r="HW355" s="2" t="s">
        <v>132</v>
      </c>
      <c r="HX355" s="2" t="s">
        <v>132</v>
      </c>
      <c r="HY355" s="2" t="s">
        <v>132</v>
      </c>
      <c r="HZ355" s="2" t="s">
        <v>132</v>
      </c>
      <c r="IA355" s="4"/>
      <c r="IB355" s="8"/>
      <c r="IC355" s="4"/>
      <c r="ID355" s="8"/>
      <c r="IE355" s="7"/>
      <c r="IF355" s="7"/>
      <c r="IG355" s="2" t="s">
        <v>132</v>
      </c>
      <c r="IH355" s="2" t="s">
        <v>132</v>
      </c>
      <c r="II355" s="2" t="s">
        <v>132</v>
      </c>
      <c r="IJ355" s="2" t="s">
        <v>132</v>
      </c>
      <c r="IK355" s="2" t="s">
        <v>132</v>
      </c>
      <c r="IL355" s="2" t="s">
        <v>132</v>
      </c>
      <c r="IM355" s="4"/>
      <c r="IN355" s="8"/>
      <c r="IO355" s="4"/>
      <c r="IP355" s="8"/>
      <c r="IQ355" s="7"/>
      <c r="IR355" s="7"/>
      <c r="IS355" s="2" t="s">
        <v>132</v>
      </c>
      <c r="IT355" s="2" t="s">
        <v>132</v>
      </c>
      <c r="IU355" s="2" t="s">
        <v>132</v>
      </c>
      <c r="IV355" s="2" t="s">
        <v>132</v>
      </c>
      <c r="IW355" s="2" t="s">
        <v>132</v>
      </c>
      <c r="IX355" s="2" t="s">
        <v>132</v>
      </c>
      <c r="IY355" s="4"/>
      <c r="IZ355" s="8"/>
      <c r="JA355" s="4"/>
      <c r="JB355" s="8"/>
      <c r="JC355" s="7"/>
      <c r="JD355" s="7"/>
      <c r="JE355" s="2" t="s">
        <v>132</v>
      </c>
      <c r="JF355" s="2" t="s">
        <v>132</v>
      </c>
      <c r="JG355" s="2" t="s">
        <v>132</v>
      </c>
      <c r="JH355" s="2" t="s">
        <v>132</v>
      </c>
      <c r="JI355" s="2" t="s">
        <v>132</v>
      </c>
      <c r="JJ355" s="2" t="s">
        <v>132</v>
      </c>
      <c r="JK355" s="4"/>
      <c r="JL355" s="8"/>
      <c r="JM355" s="4"/>
      <c r="JN355" s="8"/>
      <c r="JO355" s="7"/>
      <c r="JP355" s="7"/>
      <c r="JQ355" s="2" t="s">
        <v>132</v>
      </c>
      <c r="JR355" s="2" t="s">
        <v>132</v>
      </c>
      <c r="JS355" s="2" t="s">
        <v>132</v>
      </c>
      <c r="JT355" s="2" t="s">
        <v>132</v>
      </c>
      <c r="JU355" s="2" t="s">
        <v>132</v>
      </c>
      <c r="JV355" s="2" t="s">
        <v>132</v>
      </c>
      <c r="JW355" s="4"/>
      <c r="JX355" s="8"/>
      <c r="JY355" s="4"/>
      <c r="JZ355" s="8"/>
      <c r="KA355" s="7"/>
      <c r="KB355" s="7"/>
      <c r="KC355" s="2" t="s">
        <v>132</v>
      </c>
      <c r="KD355" s="2" t="s">
        <v>132</v>
      </c>
      <c r="KE355" s="2" t="s">
        <v>132</v>
      </c>
      <c r="KF355" s="2" t="s">
        <v>132</v>
      </c>
      <c r="KG355" s="2" t="s">
        <v>132</v>
      </c>
      <c r="KH355" s="2" t="s">
        <v>132</v>
      </c>
      <c r="KI355" s="4"/>
      <c r="KJ355" s="8"/>
      <c r="KK355" s="4"/>
      <c r="KL355" s="8"/>
      <c r="KM355" s="7"/>
      <c r="KN355" s="7"/>
      <c r="KO355" s="2" t="s">
        <v>132</v>
      </c>
      <c r="KP355" s="2" t="s">
        <v>132</v>
      </c>
      <c r="KQ355" s="2" t="s">
        <v>132</v>
      </c>
      <c r="KR355" s="2" t="s">
        <v>132</v>
      </c>
      <c r="KS355" s="2" t="s">
        <v>132</v>
      </c>
      <c r="KT355" s="2" t="s">
        <v>132</v>
      </c>
      <c r="KU355" s="4"/>
      <c r="KV355" s="8"/>
      <c r="KW355" s="4"/>
      <c r="KX355" s="8"/>
      <c r="KY355" s="7"/>
      <c r="KZ355" s="7"/>
      <c r="LA355" s="2" t="s">
        <v>132</v>
      </c>
      <c r="LB355" s="2" t="s">
        <v>132</v>
      </c>
      <c r="LC355" s="2" t="s">
        <v>132</v>
      </c>
      <c r="LD355" s="2" t="s">
        <v>132</v>
      </c>
      <c r="LE355" s="2" t="s">
        <v>132</v>
      </c>
      <c r="LF355" s="2" t="s">
        <v>132</v>
      </c>
      <c r="LG355" s="4"/>
      <c r="LH355" s="8"/>
      <c r="LI355" s="4"/>
      <c r="LJ355" s="8"/>
      <c r="LK355" s="7"/>
      <c r="LL355" s="7"/>
      <c r="LM355" s="2" t="s">
        <v>132</v>
      </c>
      <c r="LN355" s="2" t="s">
        <v>132</v>
      </c>
      <c r="LO355" s="2" t="s">
        <v>132</v>
      </c>
      <c r="LP355" s="2" t="s">
        <v>132</v>
      </c>
      <c r="LQ355" s="2" t="s">
        <v>132</v>
      </c>
      <c r="LR355" s="2" t="s">
        <v>132</v>
      </c>
      <c r="LS355" s="4"/>
      <c r="LT355" s="8"/>
      <c r="LU355" s="4"/>
      <c r="LV355" s="8"/>
      <c r="LW355" s="7"/>
      <c r="LX355" s="7"/>
      <c r="LY355" s="2" t="s">
        <v>132</v>
      </c>
      <c r="LZ355" s="2" t="s">
        <v>132</v>
      </c>
      <c r="MA355" s="2" t="s">
        <v>132</v>
      </c>
      <c r="MB355" s="2" t="s">
        <v>132</v>
      </c>
      <c r="MC355" s="2" t="s">
        <v>132</v>
      </c>
      <c r="MD355" s="2" t="s">
        <v>132</v>
      </c>
      <c r="ME355" s="4"/>
      <c r="MF355" s="8"/>
      <c r="MG355" s="4"/>
      <c r="MH355" s="8"/>
      <c r="MI355" s="7"/>
      <c r="MJ355" s="7"/>
      <c r="MK355" s="2" t="s">
        <v>132</v>
      </c>
      <c r="ML355" s="2" t="s">
        <v>132</v>
      </c>
      <c r="MM355" s="2" t="s">
        <v>132</v>
      </c>
      <c r="MN355" s="2" t="s">
        <v>132</v>
      </c>
      <c r="MO355" s="2" t="s">
        <v>132</v>
      </c>
      <c r="MP355" s="2" t="s">
        <v>132</v>
      </c>
      <c r="MQ355" s="4"/>
      <c r="MR355" s="8"/>
      <c r="MS355" s="4"/>
      <c r="MT355" s="8"/>
      <c r="MU355" s="7"/>
      <c r="MV355" s="7"/>
      <c r="MW355" s="2" t="s">
        <v>132</v>
      </c>
      <c r="MX355" s="2" t="s">
        <v>132</v>
      </c>
      <c r="MY355" s="2" t="s">
        <v>132</v>
      </c>
      <c r="MZ355" s="2" t="s">
        <v>132</v>
      </c>
      <c r="NA355" s="2" t="s">
        <v>132</v>
      </c>
      <c r="NB355" s="2" t="s">
        <v>132</v>
      </c>
      <c r="NC355" s="4"/>
      <c r="ND355" s="8"/>
      <c r="NE355" s="4"/>
      <c r="NF355" s="8"/>
      <c r="NG355" s="7"/>
      <c r="NH355" s="7"/>
      <c r="NI355" s="2" t="s">
        <v>132</v>
      </c>
      <c r="NJ355" s="2" t="s">
        <v>132</v>
      </c>
      <c r="NK355" s="2" t="s">
        <v>132</v>
      </c>
      <c r="NL355" s="2" t="s">
        <v>132</v>
      </c>
      <c r="NM355" s="2" t="s">
        <v>132</v>
      </c>
      <c r="NN355" s="2" t="s">
        <v>132</v>
      </c>
      <c r="NO355" s="4"/>
      <c r="NP355" s="8"/>
      <c r="NQ355" s="4"/>
      <c r="NR355" s="8"/>
      <c r="NS355" s="7"/>
      <c r="NT355" s="7"/>
      <c r="NU355" s="2" t="s">
        <v>132</v>
      </c>
      <c r="NV355" s="2" t="s">
        <v>132</v>
      </c>
      <c r="NW355" s="2" t="s">
        <v>132</v>
      </c>
      <c r="NX355" s="2" t="s">
        <v>132</v>
      </c>
      <c r="NY355" s="2" t="s">
        <v>132</v>
      </c>
      <c r="NZ355" s="2" t="s">
        <v>132</v>
      </c>
      <c r="OA355" s="4"/>
      <c r="OB355" s="8"/>
      <c r="OC355" s="4"/>
      <c r="OD355" s="8"/>
      <c r="OE355" s="7"/>
      <c r="OF355" s="7"/>
      <c r="OG355" s="2" t="s">
        <v>132</v>
      </c>
      <c r="OH355" s="2" t="s">
        <v>132</v>
      </c>
      <c r="OI355" s="2" t="s">
        <v>132</v>
      </c>
      <c r="OJ355" s="2" t="s">
        <v>132</v>
      </c>
      <c r="OK355" s="2" t="s">
        <v>132</v>
      </c>
      <c r="OL355" s="2" t="s">
        <v>132</v>
      </c>
      <c r="OM355" s="4"/>
      <c r="ON355" s="8"/>
      <c r="OO355" s="4"/>
      <c r="OP355" s="8"/>
      <c r="OQ355" s="7"/>
      <c r="OR355" s="7"/>
      <c r="OS355" s="2" t="s">
        <v>132</v>
      </c>
      <c r="OT355" s="2" t="s">
        <v>132</v>
      </c>
      <c r="OU355" s="2" t="s">
        <v>132</v>
      </c>
      <c r="OV355" s="2" t="s">
        <v>132</v>
      </c>
      <c r="OW355" s="2" t="s">
        <v>132</v>
      </c>
      <c r="OX355" s="2" t="s">
        <v>132</v>
      </c>
      <c r="OY355" s="4"/>
      <c r="OZ355" s="8"/>
      <c r="PA355" s="4"/>
      <c r="PB355" s="8"/>
      <c r="PC355" s="7"/>
      <c r="PD355" s="7"/>
      <c r="PE355" s="2" t="s">
        <v>132</v>
      </c>
      <c r="PF355" s="2" t="s">
        <v>132</v>
      </c>
      <c r="PG355" s="2" t="s">
        <v>132</v>
      </c>
      <c r="PH355" s="2" t="s">
        <v>132</v>
      </c>
      <c r="PI355" s="2" t="s">
        <v>132</v>
      </c>
      <c r="PJ355" s="2" t="s">
        <v>132</v>
      </c>
      <c r="PK355" s="4"/>
      <c r="PL355" s="8"/>
      <c r="PM355" s="4"/>
      <c r="PN355" s="8"/>
      <c r="PO355" s="7"/>
      <c r="PP355" s="7"/>
      <c r="PQ355" s="2" t="s">
        <v>132</v>
      </c>
      <c r="PR355" s="2" t="s">
        <v>132</v>
      </c>
      <c r="PS355" s="2" t="s">
        <v>132</v>
      </c>
      <c r="PT355" s="2" t="s">
        <v>132</v>
      </c>
      <c r="PU355" s="2" t="s">
        <v>132</v>
      </c>
      <c r="PV355" s="2" t="s">
        <v>132</v>
      </c>
      <c r="PW355" s="4"/>
      <c r="PX355" s="8"/>
      <c r="PY355" s="4"/>
      <c r="PZ355" s="8"/>
      <c r="QA355" s="7"/>
      <c r="QB355" s="7"/>
      <c r="QC355" s="2" t="s">
        <v>132</v>
      </c>
      <c r="QD355" s="2" t="s">
        <v>132</v>
      </c>
      <c r="QE355" s="2" t="s">
        <v>132</v>
      </c>
      <c r="QF355" s="2" t="s">
        <v>132</v>
      </c>
      <c r="QG355" s="2" t="s">
        <v>132</v>
      </c>
      <c r="QH355" s="2" t="s">
        <v>132</v>
      </c>
      <c r="QI355" s="4"/>
      <c r="QJ355" s="8"/>
      <c r="QK355" s="4"/>
      <c r="QL355" s="8"/>
      <c r="QM355" s="7"/>
      <c r="QN355" s="7"/>
      <c r="QO355" s="2" t="s">
        <v>132</v>
      </c>
      <c r="QP355" s="2" t="s">
        <v>132</v>
      </c>
      <c r="QQ355" s="2" t="s">
        <v>132</v>
      </c>
      <c r="QR355" s="2" t="s">
        <v>132</v>
      </c>
      <c r="QS355" s="2" t="s">
        <v>132</v>
      </c>
      <c r="QT355" s="2" t="s">
        <v>132</v>
      </c>
      <c r="QU355" s="4"/>
      <c r="QV355" s="8"/>
      <c r="QW355" s="4"/>
      <c r="QX355" s="8"/>
      <c r="QY355" s="7"/>
      <c r="QZ355" s="7"/>
      <c r="RA355" s="2" t="s">
        <v>132</v>
      </c>
      <c r="RB355" s="2" t="s">
        <v>132</v>
      </c>
      <c r="RC355" s="2" t="s">
        <v>132</v>
      </c>
      <c r="RD355" s="2" t="s">
        <v>132</v>
      </c>
      <c r="RE355" s="2" t="s">
        <v>132</v>
      </c>
      <c r="RF355" s="2" t="s">
        <v>132</v>
      </c>
      <c r="RG355" s="4"/>
      <c r="RH355" s="8"/>
      <c r="RI355" s="4"/>
      <c r="RJ355" s="8"/>
      <c r="RK355" s="7"/>
      <c r="RL355" s="7"/>
      <c r="RM355" s="2" t="s">
        <v>132</v>
      </c>
      <c r="RN355" s="2" t="s">
        <v>132</v>
      </c>
      <c r="RO355" s="2" t="s">
        <v>132</v>
      </c>
      <c r="RP355" s="2" t="s">
        <v>132</v>
      </c>
      <c r="RQ355" s="2" t="s">
        <v>132</v>
      </c>
      <c r="RR355" s="2" t="s">
        <v>132</v>
      </c>
    </row>
    <row r="356">
      <c r="A356" s="2" t="s">
        <v>3803</v>
      </c>
      <c r="B356" s="2" t="s">
        <v>121</v>
      </c>
      <c r="C356" s="2" t="s">
        <v>1068</v>
      </c>
      <c r="D356" s="2" t="s">
        <v>3770</v>
      </c>
      <c r="E356" s="2" t="s">
        <v>1068</v>
      </c>
      <c r="F356" s="2" t="s">
        <v>440</v>
      </c>
      <c r="G356" s="2" t="s">
        <v>132</v>
      </c>
      <c r="H356" s="2" t="s">
        <v>132</v>
      </c>
      <c r="I356" s="2" t="s">
        <v>132</v>
      </c>
      <c r="J356" s="2" t="s">
        <v>3800</v>
      </c>
      <c r="K356" s="2" t="s">
        <v>1381</v>
      </c>
      <c r="L356" s="3">
        <v>5.55</v>
      </c>
      <c r="M356" s="3"/>
      <c r="N356" s="3"/>
      <c r="O356" s="2" t="s">
        <v>129</v>
      </c>
      <c r="P356" s="2" t="s">
        <v>132</v>
      </c>
      <c r="Q356" s="2" t="s">
        <v>132</v>
      </c>
      <c r="R356" s="2" t="s">
        <v>3772</v>
      </c>
      <c r="S356" s="2" t="s">
        <v>132</v>
      </c>
      <c r="T356" s="2" t="s">
        <v>132</v>
      </c>
      <c r="U356" s="2" t="s">
        <v>132</v>
      </c>
      <c r="V356" s="2" t="s">
        <v>132</v>
      </c>
      <c r="W356" s="2" t="s">
        <v>132</v>
      </c>
      <c r="X356" s="2" t="s">
        <v>132</v>
      </c>
      <c r="Y356" s="2" t="s">
        <v>132</v>
      </c>
      <c r="Z356" s="4"/>
      <c r="AA356" s="4">
        <f>=ROUNDDOWN({0},0)</f>
      </c>
      <c r="AB356" s="5"/>
      <c r="AC356" s="2" t="s">
        <v>132</v>
      </c>
      <c r="AD356" s="4"/>
      <c r="AE356" s="4"/>
      <c r="AF356" s="6"/>
      <c r="AG356" s="6"/>
      <c r="AH356" s="7"/>
      <c r="AI356" s="4"/>
      <c r="AJ356" s="4">
        <f>=ROUNDDOWN({0},0)</f>
      </c>
      <c r="AK356" s="5"/>
      <c r="AL356" s="2" t="s">
        <v>132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132</v>
      </c>
      <c r="BD356" s="8" t="s">
        <v>132</v>
      </c>
      <c r="BE356" s="4" t="s">
        <v>132</v>
      </c>
      <c r="BF356" s="8" t="s">
        <v>132</v>
      </c>
      <c r="BG356" s="7" t="s">
        <v>132</v>
      </c>
      <c r="BH356" s="7" t="s">
        <v>132</v>
      </c>
      <c r="BI356" s="7"/>
      <c r="BJ356" s="4"/>
      <c r="BK356" s="8"/>
      <c r="BL356" s="2" t="s">
        <v>132</v>
      </c>
      <c r="BM356" s="7"/>
      <c r="BN356" s="7"/>
      <c r="BO356" s="4"/>
      <c r="BP356" s="8"/>
      <c r="BQ356" s="4"/>
      <c r="BR356" s="8"/>
      <c r="BS356" s="7"/>
      <c r="BT356" s="7"/>
      <c r="BU356" s="2" t="s">
        <v>132</v>
      </c>
      <c r="BV356" s="2" t="s">
        <v>132</v>
      </c>
      <c r="BW356" s="2" t="s">
        <v>132</v>
      </c>
      <c r="BX356" s="2" t="s">
        <v>132</v>
      </c>
      <c r="BY356" s="2" t="s">
        <v>132</v>
      </c>
      <c r="BZ356" s="2" t="s">
        <v>132</v>
      </c>
      <c r="CA356" s="4"/>
      <c r="CB356" s="8"/>
      <c r="CC356" s="4"/>
      <c r="CD356" s="8"/>
      <c r="CE356" s="7"/>
      <c r="CF356" s="7"/>
      <c r="CG356" s="2" t="s">
        <v>132</v>
      </c>
      <c r="CH356" s="2" t="s">
        <v>132</v>
      </c>
      <c r="CI356" s="2" t="s">
        <v>132</v>
      </c>
      <c r="CJ356" s="2" t="s">
        <v>132</v>
      </c>
      <c r="CK356" s="2" t="s">
        <v>132</v>
      </c>
      <c r="CL356" s="2" t="s">
        <v>132</v>
      </c>
      <c r="CM356" s="4"/>
      <c r="CN356" s="8"/>
      <c r="CO356" s="4"/>
      <c r="CP356" s="8"/>
      <c r="CQ356" s="7"/>
      <c r="CR356" s="7"/>
      <c r="CS356" s="2" t="s">
        <v>132</v>
      </c>
      <c r="CT356" s="2" t="s">
        <v>132</v>
      </c>
      <c r="CU356" s="2" t="s">
        <v>132</v>
      </c>
      <c r="CV356" s="2" t="s">
        <v>132</v>
      </c>
      <c r="CW356" s="2" t="s">
        <v>132</v>
      </c>
      <c r="CX356" s="2" t="s">
        <v>132</v>
      </c>
      <c r="CY356" s="4"/>
      <c r="CZ356" s="8"/>
      <c r="DA356" s="4"/>
      <c r="DB356" s="8"/>
      <c r="DC356" s="7"/>
      <c r="DD356" s="7"/>
      <c r="DE356" s="2" t="s">
        <v>132</v>
      </c>
      <c r="DF356" s="2" t="s">
        <v>132</v>
      </c>
      <c r="DG356" s="2" t="s">
        <v>132</v>
      </c>
      <c r="DH356" s="2" t="s">
        <v>132</v>
      </c>
      <c r="DI356" s="2" t="s">
        <v>132</v>
      </c>
      <c r="DJ356" s="2" t="s">
        <v>132</v>
      </c>
      <c r="DK356" s="4"/>
      <c r="DL356" s="8"/>
      <c r="DM356" s="4"/>
      <c r="DN356" s="8"/>
      <c r="DO356" s="7"/>
      <c r="DP356" s="7"/>
      <c r="DQ356" s="2" t="s">
        <v>132</v>
      </c>
      <c r="DR356" s="2" t="s">
        <v>132</v>
      </c>
      <c r="DS356" s="2" t="s">
        <v>132</v>
      </c>
      <c r="DT356" s="2" t="s">
        <v>132</v>
      </c>
      <c r="DU356" s="2" t="s">
        <v>132</v>
      </c>
      <c r="DV356" s="2" t="s">
        <v>132</v>
      </c>
      <c r="DW356" s="4"/>
      <c r="DX356" s="8"/>
      <c r="DY356" s="4"/>
      <c r="DZ356" s="8"/>
      <c r="EA356" s="7"/>
      <c r="EB356" s="7"/>
      <c r="EC356" s="2" t="s">
        <v>132</v>
      </c>
      <c r="ED356" s="2" t="s">
        <v>132</v>
      </c>
      <c r="EE356" s="2" t="s">
        <v>132</v>
      </c>
      <c r="EF356" s="2" t="s">
        <v>132</v>
      </c>
      <c r="EG356" s="2" t="s">
        <v>132</v>
      </c>
      <c r="EH356" s="2" t="s">
        <v>132</v>
      </c>
      <c r="EI356" s="4"/>
      <c r="EJ356" s="8"/>
      <c r="EK356" s="4"/>
      <c r="EL356" s="8"/>
      <c r="EM356" s="7"/>
      <c r="EN356" s="7"/>
      <c r="EO356" s="2" t="s">
        <v>132</v>
      </c>
      <c r="EP356" s="2" t="s">
        <v>132</v>
      </c>
      <c r="EQ356" s="2" t="s">
        <v>132</v>
      </c>
      <c r="ER356" s="2" t="s">
        <v>132</v>
      </c>
      <c r="ES356" s="2" t="s">
        <v>132</v>
      </c>
      <c r="ET356" s="2" t="s">
        <v>132</v>
      </c>
      <c r="EU356" s="4"/>
      <c r="EV356" s="8"/>
      <c r="EW356" s="4"/>
      <c r="EX356" s="8"/>
      <c r="EY356" s="7"/>
      <c r="EZ356" s="7"/>
      <c r="FA356" s="2" t="s">
        <v>132</v>
      </c>
      <c r="FB356" s="2" t="s">
        <v>132</v>
      </c>
      <c r="FC356" s="2" t="s">
        <v>132</v>
      </c>
      <c r="FD356" s="2" t="s">
        <v>132</v>
      </c>
      <c r="FE356" s="2" t="s">
        <v>132</v>
      </c>
      <c r="FF356" s="2" t="s">
        <v>132</v>
      </c>
      <c r="FG356" s="4"/>
      <c r="FH356" s="8"/>
      <c r="FI356" s="4"/>
      <c r="FJ356" s="8"/>
      <c r="FK356" s="7"/>
      <c r="FL356" s="7"/>
      <c r="FM356" s="2" t="s">
        <v>132</v>
      </c>
      <c r="FN356" s="2" t="s">
        <v>132</v>
      </c>
      <c r="FO356" s="2" t="s">
        <v>132</v>
      </c>
      <c r="FP356" s="2" t="s">
        <v>132</v>
      </c>
      <c r="FQ356" s="2" t="s">
        <v>132</v>
      </c>
      <c r="FR356" s="2" t="s">
        <v>132</v>
      </c>
      <c r="FS356" s="4"/>
      <c r="FT356" s="8"/>
      <c r="FU356" s="4"/>
      <c r="FV356" s="8"/>
      <c r="FW356" s="7"/>
      <c r="FX356" s="7"/>
      <c r="FY356" s="2" t="s">
        <v>132</v>
      </c>
      <c r="FZ356" s="2" t="s">
        <v>132</v>
      </c>
      <c r="GA356" s="2" t="s">
        <v>132</v>
      </c>
      <c r="GB356" s="2" t="s">
        <v>132</v>
      </c>
      <c r="GC356" s="2" t="s">
        <v>132</v>
      </c>
      <c r="GD356" s="2" t="s">
        <v>132</v>
      </c>
      <c r="GE356" s="4"/>
      <c r="GF356" s="8"/>
      <c r="GG356" s="4"/>
      <c r="GH356" s="8"/>
      <c r="GI356" s="7"/>
      <c r="GJ356" s="7"/>
      <c r="GK356" s="2" t="s">
        <v>132</v>
      </c>
      <c r="GL356" s="2" t="s">
        <v>132</v>
      </c>
      <c r="GM356" s="2" t="s">
        <v>132</v>
      </c>
      <c r="GN356" s="2" t="s">
        <v>132</v>
      </c>
      <c r="GO356" s="2" t="s">
        <v>132</v>
      </c>
      <c r="GP356" s="2" t="s">
        <v>132</v>
      </c>
      <c r="GQ356" s="4"/>
      <c r="GR356" s="8"/>
      <c r="GS356" s="4"/>
      <c r="GT356" s="8"/>
      <c r="GU356" s="7"/>
      <c r="GV356" s="7"/>
      <c r="GW356" s="2" t="s">
        <v>132</v>
      </c>
      <c r="GX356" s="2" t="s">
        <v>132</v>
      </c>
      <c r="GY356" s="2" t="s">
        <v>132</v>
      </c>
      <c r="GZ356" s="2" t="s">
        <v>132</v>
      </c>
      <c r="HA356" s="2" t="s">
        <v>132</v>
      </c>
      <c r="HB356" s="2" t="s">
        <v>132</v>
      </c>
      <c r="HC356" s="4"/>
      <c r="HD356" s="8"/>
      <c r="HE356" s="4"/>
      <c r="HF356" s="8"/>
      <c r="HG356" s="7"/>
      <c r="HH356" s="7"/>
      <c r="HI356" s="2" t="s">
        <v>132</v>
      </c>
      <c r="HJ356" s="2" t="s">
        <v>132</v>
      </c>
      <c r="HK356" s="2" t="s">
        <v>132</v>
      </c>
      <c r="HL356" s="2" t="s">
        <v>132</v>
      </c>
      <c r="HM356" s="2" t="s">
        <v>132</v>
      </c>
      <c r="HN356" s="2" t="s">
        <v>132</v>
      </c>
      <c r="HO356" s="4"/>
      <c r="HP356" s="8"/>
      <c r="HQ356" s="4"/>
      <c r="HR356" s="8"/>
      <c r="HS356" s="7"/>
      <c r="HT356" s="7"/>
      <c r="HU356" s="2" t="s">
        <v>132</v>
      </c>
      <c r="HV356" s="2" t="s">
        <v>132</v>
      </c>
      <c r="HW356" s="2" t="s">
        <v>132</v>
      </c>
      <c r="HX356" s="2" t="s">
        <v>132</v>
      </c>
      <c r="HY356" s="2" t="s">
        <v>132</v>
      </c>
      <c r="HZ356" s="2" t="s">
        <v>132</v>
      </c>
      <c r="IA356" s="4"/>
      <c r="IB356" s="8"/>
      <c r="IC356" s="4"/>
      <c r="ID356" s="8"/>
      <c r="IE356" s="7"/>
      <c r="IF356" s="7"/>
      <c r="IG356" s="2" t="s">
        <v>132</v>
      </c>
      <c r="IH356" s="2" t="s">
        <v>132</v>
      </c>
      <c r="II356" s="2" t="s">
        <v>132</v>
      </c>
      <c r="IJ356" s="2" t="s">
        <v>132</v>
      </c>
      <c r="IK356" s="2" t="s">
        <v>132</v>
      </c>
      <c r="IL356" s="2" t="s">
        <v>132</v>
      </c>
      <c r="IM356" s="4"/>
      <c r="IN356" s="8"/>
      <c r="IO356" s="4"/>
      <c r="IP356" s="8"/>
      <c r="IQ356" s="7"/>
      <c r="IR356" s="7"/>
      <c r="IS356" s="2" t="s">
        <v>132</v>
      </c>
      <c r="IT356" s="2" t="s">
        <v>132</v>
      </c>
      <c r="IU356" s="2" t="s">
        <v>132</v>
      </c>
      <c r="IV356" s="2" t="s">
        <v>132</v>
      </c>
      <c r="IW356" s="2" t="s">
        <v>132</v>
      </c>
      <c r="IX356" s="2" t="s">
        <v>132</v>
      </c>
      <c r="IY356" s="4"/>
      <c r="IZ356" s="8"/>
      <c r="JA356" s="4"/>
      <c r="JB356" s="8"/>
      <c r="JC356" s="7"/>
      <c r="JD356" s="7"/>
      <c r="JE356" s="2" t="s">
        <v>132</v>
      </c>
      <c r="JF356" s="2" t="s">
        <v>132</v>
      </c>
      <c r="JG356" s="2" t="s">
        <v>132</v>
      </c>
      <c r="JH356" s="2" t="s">
        <v>132</v>
      </c>
      <c r="JI356" s="2" t="s">
        <v>132</v>
      </c>
      <c r="JJ356" s="2" t="s">
        <v>132</v>
      </c>
      <c r="JK356" s="4"/>
      <c r="JL356" s="8"/>
      <c r="JM356" s="4"/>
      <c r="JN356" s="8"/>
      <c r="JO356" s="7"/>
      <c r="JP356" s="7"/>
      <c r="JQ356" s="2" t="s">
        <v>132</v>
      </c>
      <c r="JR356" s="2" t="s">
        <v>132</v>
      </c>
      <c r="JS356" s="2" t="s">
        <v>132</v>
      </c>
      <c r="JT356" s="2" t="s">
        <v>132</v>
      </c>
      <c r="JU356" s="2" t="s">
        <v>132</v>
      </c>
      <c r="JV356" s="2" t="s">
        <v>132</v>
      </c>
      <c r="JW356" s="4"/>
      <c r="JX356" s="8"/>
      <c r="JY356" s="4"/>
      <c r="JZ356" s="8"/>
      <c r="KA356" s="7"/>
      <c r="KB356" s="7"/>
      <c r="KC356" s="2" t="s">
        <v>132</v>
      </c>
      <c r="KD356" s="2" t="s">
        <v>132</v>
      </c>
      <c r="KE356" s="2" t="s">
        <v>132</v>
      </c>
      <c r="KF356" s="2" t="s">
        <v>132</v>
      </c>
      <c r="KG356" s="2" t="s">
        <v>132</v>
      </c>
      <c r="KH356" s="2" t="s">
        <v>132</v>
      </c>
      <c r="KI356" s="4"/>
      <c r="KJ356" s="8"/>
      <c r="KK356" s="4"/>
      <c r="KL356" s="8"/>
      <c r="KM356" s="7"/>
      <c r="KN356" s="7"/>
      <c r="KO356" s="2" t="s">
        <v>132</v>
      </c>
      <c r="KP356" s="2" t="s">
        <v>132</v>
      </c>
      <c r="KQ356" s="2" t="s">
        <v>132</v>
      </c>
      <c r="KR356" s="2" t="s">
        <v>132</v>
      </c>
      <c r="KS356" s="2" t="s">
        <v>132</v>
      </c>
      <c r="KT356" s="2" t="s">
        <v>132</v>
      </c>
      <c r="KU356" s="4"/>
      <c r="KV356" s="8"/>
      <c r="KW356" s="4"/>
      <c r="KX356" s="8"/>
      <c r="KY356" s="7"/>
      <c r="KZ356" s="7"/>
      <c r="LA356" s="2" t="s">
        <v>132</v>
      </c>
      <c r="LB356" s="2" t="s">
        <v>132</v>
      </c>
      <c r="LC356" s="2" t="s">
        <v>132</v>
      </c>
      <c r="LD356" s="2" t="s">
        <v>132</v>
      </c>
      <c r="LE356" s="2" t="s">
        <v>132</v>
      </c>
      <c r="LF356" s="2" t="s">
        <v>132</v>
      </c>
      <c r="LG356" s="4"/>
      <c r="LH356" s="8"/>
      <c r="LI356" s="4"/>
      <c r="LJ356" s="8"/>
      <c r="LK356" s="7"/>
      <c r="LL356" s="7"/>
      <c r="LM356" s="2" t="s">
        <v>132</v>
      </c>
      <c r="LN356" s="2" t="s">
        <v>132</v>
      </c>
      <c r="LO356" s="2" t="s">
        <v>132</v>
      </c>
      <c r="LP356" s="2" t="s">
        <v>132</v>
      </c>
      <c r="LQ356" s="2" t="s">
        <v>132</v>
      </c>
      <c r="LR356" s="2" t="s">
        <v>132</v>
      </c>
      <c r="LS356" s="4"/>
      <c r="LT356" s="8"/>
      <c r="LU356" s="4"/>
      <c r="LV356" s="8"/>
      <c r="LW356" s="7"/>
      <c r="LX356" s="7"/>
      <c r="LY356" s="2" t="s">
        <v>132</v>
      </c>
      <c r="LZ356" s="2" t="s">
        <v>132</v>
      </c>
      <c r="MA356" s="2" t="s">
        <v>132</v>
      </c>
      <c r="MB356" s="2" t="s">
        <v>132</v>
      </c>
      <c r="MC356" s="2" t="s">
        <v>132</v>
      </c>
      <c r="MD356" s="2" t="s">
        <v>132</v>
      </c>
      <c r="ME356" s="4"/>
      <c r="MF356" s="8"/>
      <c r="MG356" s="4"/>
      <c r="MH356" s="8"/>
      <c r="MI356" s="7"/>
      <c r="MJ356" s="7"/>
      <c r="MK356" s="2" t="s">
        <v>132</v>
      </c>
      <c r="ML356" s="2" t="s">
        <v>132</v>
      </c>
      <c r="MM356" s="2" t="s">
        <v>132</v>
      </c>
      <c r="MN356" s="2" t="s">
        <v>132</v>
      </c>
      <c r="MO356" s="2" t="s">
        <v>132</v>
      </c>
      <c r="MP356" s="2" t="s">
        <v>132</v>
      </c>
      <c r="MQ356" s="4"/>
      <c r="MR356" s="8"/>
      <c r="MS356" s="4"/>
      <c r="MT356" s="8"/>
      <c r="MU356" s="7"/>
      <c r="MV356" s="7"/>
      <c r="MW356" s="2" t="s">
        <v>132</v>
      </c>
      <c r="MX356" s="2" t="s">
        <v>132</v>
      </c>
      <c r="MY356" s="2" t="s">
        <v>132</v>
      </c>
      <c r="MZ356" s="2" t="s">
        <v>132</v>
      </c>
      <c r="NA356" s="2" t="s">
        <v>132</v>
      </c>
      <c r="NB356" s="2" t="s">
        <v>132</v>
      </c>
      <c r="NC356" s="4"/>
      <c r="ND356" s="8"/>
      <c r="NE356" s="4"/>
      <c r="NF356" s="8"/>
      <c r="NG356" s="7"/>
      <c r="NH356" s="7"/>
      <c r="NI356" s="2" t="s">
        <v>132</v>
      </c>
      <c r="NJ356" s="2" t="s">
        <v>132</v>
      </c>
      <c r="NK356" s="2" t="s">
        <v>132</v>
      </c>
      <c r="NL356" s="2" t="s">
        <v>132</v>
      </c>
      <c r="NM356" s="2" t="s">
        <v>132</v>
      </c>
      <c r="NN356" s="2" t="s">
        <v>132</v>
      </c>
      <c r="NO356" s="4"/>
      <c r="NP356" s="8"/>
      <c r="NQ356" s="4"/>
      <c r="NR356" s="8"/>
      <c r="NS356" s="7"/>
      <c r="NT356" s="7"/>
      <c r="NU356" s="2" t="s">
        <v>132</v>
      </c>
      <c r="NV356" s="2" t="s">
        <v>132</v>
      </c>
      <c r="NW356" s="2" t="s">
        <v>132</v>
      </c>
      <c r="NX356" s="2" t="s">
        <v>132</v>
      </c>
      <c r="NY356" s="2" t="s">
        <v>132</v>
      </c>
      <c r="NZ356" s="2" t="s">
        <v>132</v>
      </c>
      <c r="OA356" s="4"/>
      <c r="OB356" s="8"/>
      <c r="OC356" s="4"/>
      <c r="OD356" s="8"/>
      <c r="OE356" s="7"/>
      <c r="OF356" s="7"/>
      <c r="OG356" s="2" t="s">
        <v>132</v>
      </c>
      <c r="OH356" s="2" t="s">
        <v>132</v>
      </c>
      <c r="OI356" s="2" t="s">
        <v>132</v>
      </c>
      <c r="OJ356" s="2" t="s">
        <v>132</v>
      </c>
      <c r="OK356" s="2" t="s">
        <v>132</v>
      </c>
      <c r="OL356" s="2" t="s">
        <v>132</v>
      </c>
      <c r="OM356" s="4"/>
      <c r="ON356" s="8"/>
      <c r="OO356" s="4"/>
      <c r="OP356" s="8"/>
      <c r="OQ356" s="7"/>
      <c r="OR356" s="7"/>
      <c r="OS356" s="2" t="s">
        <v>132</v>
      </c>
      <c r="OT356" s="2" t="s">
        <v>132</v>
      </c>
      <c r="OU356" s="2" t="s">
        <v>132</v>
      </c>
      <c r="OV356" s="2" t="s">
        <v>132</v>
      </c>
      <c r="OW356" s="2" t="s">
        <v>132</v>
      </c>
      <c r="OX356" s="2" t="s">
        <v>132</v>
      </c>
      <c r="OY356" s="4"/>
      <c r="OZ356" s="8"/>
      <c r="PA356" s="4"/>
      <c r="PB356" s="8"/>
      <c r="PC356" s="7"/>
      <c r="PD356" s="7"/>
      <c r="PE356" s="2" t="s">
        <v>132</v>
      </c>
      <c r="PF356" s="2" t="s">
        <v>132</v>
      </c>
      <c r="PG356" s="2" t="s">
        <v>132</v>
      </c>
      <c r="PH356" s="2" t="s">
        <v>132</v>
      </c>
      <c r="PI356" s="2" t="s">
        <v>132</v>
      </c>
      <c r="PJ356" s="2" t="s">
        <v>132</v>
      </c>
      <c r="PK356" s="4"/>
      <c r="PL356" s="8"/>
      <c r="PM356" s="4"/>
      <c r="PN356" s="8"/>
      <c r="PO356" s="7"/>
      <c r="PP356" s="7"/>
      <c r="PQ356" s="2" t="s">
        <v>132</v>
      </c>
      <c r="PR356" s="2" t="s">
        <v>132</v>
      </c>
      <c r="PS356" s="2" t="s">
        <v>132</v>
      </c>
      <c r="PT356" s="2" t="s">
        <v>132</v>
      </c>
      <c r="PU356" s="2" t="s">
        <v>132</v>
      </c>
      <c r="PV356" s="2" t="s">
        <v>132</v>
      </c>
      <c r="PW356" s="4"/>
      <c r="PX356" s="8"/>
      <c r="PY356" s="4"/>
      <c r="PZ356" s="8"/>
      <c r="QA356" s="7"/>
      <c r="QB356" s="7"/>
      <c r="QC356" s="2" t="s">
        <v>132</v>
      </c>
      <c r="QD356" s="2" t="s">
        <v>132</v>
      </c>
      <c r="QE356" s="2" t="s">
        <v>132</v>
      </c>
      <c r="QF356" s="2" t="s">
        <v>132</v>
      </c>
      <c r="QG356" s="2" t="s">
        <v>132</v>
      </c>
      <c r="QH356" s="2" t="s">
        <v>132</v>
      </c>
      <c r="QI356" s="4"/>
      <c r="QJ356" s="8"/>
      <c r="QK356" s="4"/>
      <c r="QL356" s="8"/>
      <c r="QM356" s="7"/>
      <c r="QN356" s="7"/>
      <c r="QO356" s="2" t="s">
        <v>132</v>
      </c>
      <c r="QP356" s="2" t="s">
        <v>132</v>
      </c>
      <c r="QQ356" s="2" t="s">
        <v>132</v>
      </c>
      <c r="QR356" s="2" t="s">
        <v>132</v>
      </c>
      <c r="QS356" s="2" t="s">
        <v>132</v>
      </c>
      <c r="QT356" s="2" t="s">
        <v>132</v>
      </c>
      <c r="QU356" s="4"/>
      <c r="QV356" s="8"/>
      <c r="QW356" s="4"/>
      <c r="QX356" s="8"/>
      <c r="QY356" s="7"/>
      <c r="QZ356" s="7"/>
      <c r="RA356" s="2" t="s">
        <v>132</v>
      </c>
      <c r="RB356" s="2" t="s">
        <v>132</v>
      </c>
      <c r="RC356" s="2" t="s">
        <v>132</v>
      </c>
      <c r="RD356" s="2" t="s">
        <v>132</v>
      </c>
      <c r="RE356" s="2" t="s">
        <v>132</v>
      </c>
      <c r="RF356" s="2" t="s">
        <v>132</v>
      </c>
      <c r="RG356" s="4"/>
      <c r="RH356" s="8"/>
      <c r="RI356" s="4"/>
      <c r="RJ356" s="8"/>
      <c r="RK356" s="7"/>
      <c r="RL356" s="7"/>
      <c r="RM356" s="2" t="s">
        <v>132</v>
      </c>
      <c r="RN356" s="2" t="s">
        <v>132</v>
      </c>
      <c r="RO356" s="2" t="s">
        <v>132</v>
      </c>
      <c r="RP356" s="2" t="s">
        <v>132</v>
      </c>
      <c r="RQ356" s="2" t="s">
        <v>132</v>
      </c>
      <c r="RR356" s="2" t="s">
        <v>132</v>
      </c>
    </row>
    <row r="357">
      <c r="A357" s="2" t="s">
        <v>3804</v>
      </c>
      <c r="B357" s="2" t="s">
        <v>121</v>
      </c>
      <c r="C357" s="2" t="s">
        <v>1068</v>
      </c>
      <c r="D357" s="2" t="s">
        <v>3770</v>
      </c>
      <c r="E357" s="2" t="s">
        <v>1068</v>
      </c>
      <c r="F357" s="2" t="s">
        <v>440</v>
      </c>
      <c r="G357" s="2" t="s">
        <v>132</v>
      </c>
      <c r="H357" s="2" t="s">
        <v>132</v>
      </c>
      <c r="I357" s="2" t="s">
        <v>132</v>
      </c>
      <c r="J357" s="2" t="s">
        <v>3800</v>
      </c>
      <c r="K357" s="2" t="s">
        <v>1868</v>
      </c>
      <c r="L357" s="3">
        <v>5.55</v>
      </c>
      <c r="M357" s="3"/>
      <c r="N357" s="3"/>
      <c r="O357" s="2" t="s">
        <v>129</v>
      </c>
      <c r="P357" s="2" t="s">
        <v>132</v>
      </c>
      <c r="Q357" s="2" t="s">
        <v>132</v>
      </c>
      <c r="R357" s="2" t="s">
        <v>3772</v>
      </c>
      <c r="S357" s="2" t="s">
        <v>132</v>
      </c>
      <c r="T357" s="2" t="s">
        <v>132</v>
      </c>
      <c r="U357" s="2" t="s">
        <v>132</v>
      </c>
      <c r="V357" s="2" t="s">
        <v>132</v>
      </c>
      <c r="W357" s="2" t="s">
        <v>132</v>
      </c>
      <c r="X357" s="2" t="s">
        <v>132</v>
      </c>
      <c r="Y357" s="2" t="s">
        <v>132</v>
      </c>
      <c r="Z357" s="4"/>
      <c r="AA357" s="4">
        <f>=ROUNDDOWN({0},0)</f>
      </c>
      <c r="AB357" s="5"/>
      <c r="AC357" s="2" t="s">
        <v>132</v>
      </c>
      <c r="AD357" s="4"/>
      <c r="AE357" s="4"/>
      <c r="AF357" s="6"/>
      <c r="AG357" s="6"/>
      <c r="AH357" s="7"/>
      <c r="AI357" s="4"/>
      <c r="AJ357" s="4">
        <f>=ROUNDDOWN({0},0)</f>
      </c>
      <c r="AK357" s="5"/>
      <c r="AL357" s="2" t="s">
        <v>132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132</v>
      </c>
      <c r="BD357" s="8" t="s">
        <v>132</v>
      </c>
      <c r="BE357" s="4" t="s">
        <v>132</v>
      </c>
      <c r="BF357" s="8" t="s">
        <v>132</v>
      </c>
      <c r="BG357" s="7" t="s">
        <v>132</v>
      </c>
      <c r="BH357" s="7" t="s">
        <v>132</v>
      </c>
      <c r="BI357" s="7"/>
      <c r="BJ357" s="4"/>
      <c r="BK357" s="8"/>
      <c r="BL357" s="2" t="s">
        <v>132</v>
      </c>
      <c r="BM357" s="7"/>
      <c r="BN357" s="7"/>
      <c r="BO357" s="4"/>
      <c r="BP357" s="8"/>
      <c r="BQ357" s="4"/>
      <c r="BR357" s="8"/>
      <c r="BS357" s="7"/>
      <c r="BT357" s="7"/>
      <c r="BU357" s="2" t="s">
        <v>132</v>
      </c>
      <c r="BV357" s="2" t="s">
        <v>132</v>
      </c>
      <c r="BW357" s="2" t="s">
        <v>132</v>
      </c>
      <c r="BX357" s="2" t="s">
        <v>132</v>
      </c>
      <c r="BY357" s="2" t="s">
        <v>132</v>
      </c>
      <c r="BZ357" s="2" t="s">
        <v>132</v>
      </c>
      <c r="CA357" s="4"/>
      <c r="CB357" s="8"/>
      <c r="CC357" s="4"/>
      <c r="CD357" s="8"/>
      <c r="CE357" s="7"/>
      <c r="CF357" s="7"/>
      <c r="CG357" s="2" t="s">
        <v>132</v>
      </c>
      <c r="CH357" s="2" t="s">
        <v>132</v>
      </c>
      <c r="CI357" s="2" t="s">
        <v>132</v>
      </c>
      <c r="CJ357" s="2" t="s">
        <v>132</v>
      </c>
      <c r="CK357" s="2" t="s">
        <v>132</v>
      </c>
      <c r="CL357" s="2" t="s">
        <v>132</v>
      </c>
      <c r="CM357" s="4"/>
      <c r="CN357" s="8"/>
      <c r="CO357" s="4"/>
      <c r="CP357" s="8"/>
      <c r="CQ357" s="7"/>
      <c r="CR357" s="7"/>
      <c r="CS357" s="2" t="s">
        <v>132</v>
      </c>
      <c r="CT357" s="2" t="s">
        <v>132</v>
      </c>
      <c r="CU357" s="2" t="s">
        <v>132</v>
      </c>
      <c r="CV357" s="2" t="s">
        <v>132</v>
      </c>
      <c r="CW357" s="2" t="s">
        <v>132</v>
      </c>
      <c r="CX357" s="2" t="s">
        <v>132</v>
      </c>
      <c r="CY357" s="4"/>
      <c r="CZ357" s="8"/>
      <c r="DA357" s="4"/>
      <c r="DB357" s="8"/>
      <c r="DC357" s="7"/>
      <c r="DD357" s="7"/>
      <c r="DE357" s="2" t="s">
        <v>132</v>
      </c>
      <c r="DF357" s="2" t="s">
        <v>132</v>
      </c>
      <c r="DG357" s="2" t="s">
        <v>132</v>
      </c>
      <c r="DH357" s="2" t="s">
        <v>132</v>
      </c>
      <c r="DI357" s="2" t="s">
        <v>132</v>
      </c>
      <c r="DJ357" s="2" t="s">
        <v>132</v>
      </c>
      <c r="DK357" s="4"/>
      <c r="DL357" s="8"/>
      <c r="DM357" s="4"/>
      <c r="DN357" s="8"/>
      <c r="DO357" s="7"/>
      <c r="DP357" s="7"/>
      <c r="DQ357" s="2" t="s">
        <v>132</v>
      </c>
      <c r="DR357" s="2" t="s">
        <v>132</v>
      </c>
      <c r="DS357" s="2" t="s">
        <v>132</v>
      </c>
      <c r="DT357" s="2" t="s">
        <v>132</v>
      </c>
      <c r="DU357" s="2" t="s">
        <v>132</v>
      </c>
      <c r="DV357" s="2" t="s">
        <v>132</v>
      </c>
      <c r="DW357" s="4"/>
      <c r="DX357" s="8"/>
      <c r="DY357" s="4"/>
      <c r="DZ357" s="8"/>
      <c r="EA357" s="7"/>
      <c r="EB357" s="7"/>
      <c r="EC357" s="2" t="s">
        <v>132</v>
      </c>
      <c r="ED357" s="2" t="s">
        <v>132</v>
      </c>
      <c r="EE357" s="2" t="s">
        <v>132</v>
      </c>
      <c r="EF357" s="2" t="s">
        <v>132</v>
      </c>
      <c r="EG357" s="2" t="s">
        <v>132</v>
      </c>
      <c r="EH357" s="2" t="s">
        <v>132</v>
      </c>
      <c r="EI357" s="4"/>
      <c r="EJ357" s="8"/>
      <c r="EK357" s="4"/>
      <c r="EL357" s="8"/>
      <c r="EM357" s="7"/>
      <c r="EN357" s="7"/>
      <c r="EO357" s="2" t="s">
        <v>132</v>
      </c>
      <c r="EP357" s="2" t="s">
        <v>132</v>
      </c>
      <c r="EQ357" s="2" t="s">
        <v>132</v>
      </c>
      <c r="ER357" s="2" t="s">
        <v>132</v>
      </c>
      <c r="ES357" s="2" t="s">
        <v>132</v>
      </c>
      <c r="ET357" s="2" t="s">
        <v>132</v>
      </c>
      <c r="EU357" s="4"/>
      <c r="EV357" s="8"/>
      <c r="EW357" s="4"/>
      <c r="EX357" s="8"/>
      <c r="EY357" s="7"/>
      <c r="EZ357" s="7"/>
      <c r="FA357" s="2" t="s">
        <v>132</v>
      </c>
      <c r="FB357" s="2" t="s">
        <v>132</v>
      </c>
      <c r="FC357" s="2" t="s">
        <v>132</v>
      </c>
      <c r="FD357" s="2" t="s">
        <v>132</v>
      </c>
      <c r="FE357" s="2" t="s">
        <v>132</v>
      </c>
      <c r="FF357" s="2" t="s">
        <v>132</v>
      </c>
      <c r="FG357" s="4"/>
      <c r="FH357" s="8"/>
      <c r="FI357" s="4"/>
      <c r="FJ357" s="8"/>
      <c r="FK357" s="7"/>
      <c r="FL357" s="7"/>
      <c r="FM357" s="2" t="s">
        <v>132</v>
      </c>
      <c r="FN357" s="2" t="s">
        <v>132</v>
      </c>
      <c r="FO357" s="2" t="s">
        <v>132</v>
      </c>
      <c r="FP357" s="2" t="s">
        <v>132</v>
      </c>
      <c r="FQ357" s="2" t="s">
        <v>132</v>
      </c>
      <c r="FR357" s="2" t="s">
        <v>132</v>
      </c>
      <c r="FS357" s="4"/>
      <c r="FT357" s="8"/>
      <c r="FU357" s="4"/>
      <c r="FV357" s="8"/>
      <c r="FW357" s="7"/>
      <c r="FX357" s="7"/>
      <c r="FY357" s="2" t="s">
        <v>132</v>
      </c>
      <c r="FZ357" s="2" t="s">
        <v>132</v>
      </c>
      <c r="GA357" s="2" t="s">
        <v>132</v>
      </c>
      <c r="GB357" s="2" t="s">
        <v>132</v>
      </c>
      <c r="GC357" s="2" t="s">
        <v>132</v>
      </c>
      <c r="GD357" s="2" t="s">
        <v>132</v>
      </c>
      <c r="GE357" s="4"/>
      <c r="GF357" s="8"/>
      <c r="GG357" s="4"/>
      <c r="GH357" s="8"/>
      <c r="GI357" s="7"/>
      <c r="GJ357" s="7"/>
      <c r="GK357" s="2" t="s">
        <v>132</v>
      </c>
      <c r="GL357" s="2" t="s">
        <v>132</v>
      </c>
      <c r="GM357" s="2" t="s">
        <v>132</v>
      </c>
      <c r="GN357" s="2" t="s">
        <v>132</v>
      </c>
      <c r="GO357" s="2" t="s">
        <v>132</v>
      </c>
      <c r="GP357" s="2" t="s">
        <v>132</v>
      </c>
      <c r="GQ357" s="4"/>
      <c r="GR357" s="8"/>
      <c r="GS357" s="4"/>
      <c r="GT357" s="8"/>
      <c r="GU357" s="7"/>
      <c r="GV357" s="7"/>
      <c r="GW357" s="2" t="s">
        <v>132</v>
      </c>
      <c r="GX357" s="2" t="s">
        <v>132</v>
      </c>
      <c r="GY357" s="2" t="s">
        <v>132</v>
      </c>
      <c r="GZ357" s="2" t="s">
        <v>132</v>
      </c>
      <c r="HA357" s="2" t="s">
        <v>132</v>
      </c>
      <c r="HB357" s="2" t="s">
        <v>132</v>
      </c>
      <c r="HC357" s="4"/>
      <c r="HD357" s="8"/>
      <c r="HE357" s="4"/>
      <c r="HF357" s="8"/>
      <c r="HG357" s="7"/>
      <c r="HH357" s="7"/>
      <c r="HI357" s="2" t="s">
        <v>132</v>
      </c>
      <c r="HJ357" s="2" t="s">
        <v>132</v>
      </c>
      <c r="HK357" s="2" t="s">
        <v>132</v>
      </c>
      <c r="HL357" s="2" t="s">
        <v>132</v>
      </c>
      <c r="HM357" s="2" t="s">
        <v>132</v>
      </c>
      <c r="HN357" s="2" t="s">
        <v>132</v>
      </c>
      <c r="HO357" s="4"/>
      <c r="HP357" s="8"/>
      <c r="HQ357" s="4"/>
      <c r="HR357" s="8"/>
      <c r="HS357" s="7"/>
      <c r="HT357" s="7"/>
      <c r="HU357" s="2" t="s">
        <v>132</v>
      </c>
      <c r="HV357" s="2" t="s">
        <v>132</v>
      </c>
      <c r="HW357" s="2" t="s">
        <v>132</v>
      </c>
      <c r="HX357" s="2" t="s">
        <v>132</v>
      </c>
      <c r="HY357" s="2" t="s">
        <v>132</v>
      </c>
      <c r="HZ357" s="2" t="s">
        <v>132</v>
      </c>
      <c r="IA357" s="4"/>
      <c r="IB357" s="8"/>
      <c r="IC357" s="4"/>
      <c r="ID357" s="8"/>
      <c r="IE357" s="7"/>
      <c r="IF357" s="7"/>
      <c r="IG357" s="2" t="s">
        <v>132</v>
      </c>
      <c r="IH357" s="2" t="s">
        <v>132</v>
      </c>
      <c r="II357" s="2" t="s">
        <v>132</v>
      </c>
      <c r="IJ357" s="2" t="s">
        <v>132</v>
      </c>
      <c r="IK357" s="2" t="s">
        <v>132</v>
      </c>
      <c r="IL357" s="2" t="s">
        <v>132</v>
      </c>
      <c r="IM357" s="4"/>
      <c r="IN357" s="8"/>
      <c r="IO357" s="4"/>
      <c r="IP357" s="8"/>
      <c r="IQ357" s="7"/>
      <c r="IR357" s="7"/>
      <c r="IS357" s="2" t="s">
        <v>132</v>
      </c>
      <c r="IT357" s="2" t="s">
        <v>132</v>
      </c>
      <c r="IU357" s="2" t="s">
        <v>132</v>
      </c>
      <c r="IV357" s="2" t="s">
        <v>132</v>
      </c>
      <c r="IW357" s="2" t="s">
        <v>132</v>
      </c>
      <c r="IX357" s="2" t="s">
        <v>132</v>
      </c>
      <c r="IY357" s="4"/>
      <c r="IZ357" s="8"/>
      <c r="JA357" s="4"/>
      <c r="JB357" s="8"/>
      <c r="JC357" s="7"/>
      <c r="JD357" s="7"/>
      <c r="JE357" s="2" t="s">
        <v>132</v>
      </c>
      <c r="JF357" s="2" t="s">
        <v>132</v>
      </c>
      <c r="JG357" s="2" t="s">
        <v>132</v>
      </c>
      <c r="JH357" s="2" t="s">
        <v>132</v>
      </c>
      <c r="JI357" s="2" t="s">
        <v>132</v>
      </c>
      <c r="JJ357" s="2" t="s">
        <v>132</v>
      </c>
      <c r="JK357" s="4"/>
      <c r="JL357" s="8"/>
      <c r="JM357" s="4"/>
      <c r="JN357" s="8"/>
      <c r="JO357" s="7"/>
      <c r="JP357" s="7"/>
      <c r="JQ357" s="2" t="s">
        <v>132</v>
      </c>
      <c r="JR357" s="2" t="s">
        <v>132</v>
      </c>
      <c r="JS357" s="2" t="s">
        <v>132</v>
      </c>
      <c r="JT357" s="2" t="s">
        <v>132</v>
      </c>
      <c r="JU357" s="2" t="s">
        <v>132</v>
      </c>
      <c r="JV357" s="2" t="s">
        <v>132</v>
      </c>
      <c r="JW357" s="4"/>
      <c r="JX357" s="8"/>
      <c r="JY357" s="4"/>
      <c r="JZ357" s="8"/>
      <c r="KA357" s="7"/>
      <c r="KB357" s="7"/>
      <c r="KC357" s="2" t="s">
        <v>132</v>
      </c>
      <c r="KD357" s="2" t="s">
        <v>132</v>
      </c>
      <c r="KE357" s="2" t="s">
        <v>132</v>
      </c>
      <c r="KF357" s="2" t="s">
        <v>132</v>
      </c>
      <c r="KG357" s="2" t="s">
        <v>132</v>
      </c>
      <c r="KH357" s="2" t="s">
        <v>132</v>
      </c>
      <c r="KI357" s="4"/>
      <c r="KJ357" s="8"/>
      <c r="KK357" s="4"/>
      <c r="KL357" s="8"/>
      <c r="KM357" s="7"/>
      <c r="KN357" s="7"/>
      <c r="KO357" s="2" t="s">
        <v>132</v>
      </c>
      <c r="KP357" s="2" t="s">
        <v>132</v>
      </c>
      <c r="KQ357" s="2" t="s">
        <v>132</v>
      </c>
      <c r="KR357" s="2" t="s">
        <v>132</v>
      </c>
      <c r="KS357" s="2" t="s">
        <v>132</v>
      </c>
      <c r="KT357" s="2" t="s">
        <v>132</v>
      </c>
      <c r="KU357" s="4"/>
      <c r="KV357" s="8"/>
      <c r="KW357" s="4"/>
      <c r="KX357" s="8"/>
      <c r="KY357" s="7"/>
      <c r="KZ357" s="7"/>
      <c r="LA357" s="2" t="s">
        <v>132</v>
      </c>
      <c r="LB357" s="2" t="s">
        <v>132</v>
      </c>
      <c r="LC357" s="2" t="s">
        <v>132</v>
      </c>
      <c r="LD357" s="2" t="s">
        <v>132</v>
      </c>
      <c r="LE357" s="2" t="s">
        <v>132</v>
      </c>
      <c r="LF357" s="2" t="s">
        <v>132</v>
      </c>
      <c r="LG357" s="4"/>
      <c r="LH357" s="8"/>
      <c r="LI357" s="4"/>
      <c r="LJ357" s="8"/>
      <c r="LK357" s="7"/>
      <c r="LL357" s="7"/>
      <c r="LM357" s="2" t="s">
        <v>132</v>
      </c>
      <c r="LN357" s="2" t="s">
        <v>132</v>
      </c>
      <c r="LO357" s="2" t="s">
        <v>132</v>
      </c>
      <c r="LP357" s="2" t="s">
        <v>132</v>
      </c>
      <c r="LQ357" s="2" t="s">
        <v>132</v>
      </c>
      <c r="LR357" s="2" t="s">
        <v>132</v>
      </c>
      <c r="LS357" s="4"/>
      <c r="LT357" s="8"/>
      <c r="LU357" s="4"/>
      <c r="LV357" s="8"/>
      <c r="LW357" s="7"/>
      <c r="LX357" s="7"/>
      <c r="LY357" s="2" t="s">
        <v>132</v>
      </c>
      <c r="LZ357" s="2" t="s">
        <v>132</v>
      </c>
      <c r="MA357" s="2" t="s">
        <v>132</v>
      </c>
      <c r="MB357" s="2" t="s">
        <v>132</v>
      </c>
      <c r="MC357" s="2" t="s">
        <v>132</v>
      </c>
      <c r="MD357" s="2" t="s">
        <v>132</v>
      </c>
      <c r="ME357" s="4"/>
      <c r="MF357" s="8"/>
      <c r="MG357" s="4"/>
      <c r="MH357" s="8"/>
      <c r="MI357" s="7"/>
      <c r="MJ357" s="7"/>
      <c r="MK357" s="2" t="s">
        <v>132</v>
      </c>
      <c r="ML357" s="2" t="s">
        <v>132</v>
      </c>
      <c r="MM357" s="2" t="s">
        <v>132</v>
      </c>
      <c r="MN357" s="2" t="s">
        <v>132</v>
      </c>
      <c r="MO357" s="2" t="s">
        <v>132</v>
      </c>
      <c r="MP357" s="2" t="s">
        <v>132</v>
      </c>
      <c r="MQ357" s="4"/>
      <c r="MR357" s="8"/>
      <c r="MS357" s="4"/>
      <c r="MT357" s="8"/>
      <c r="MU357" s="7"/>
      <c r="MV357" s="7"/>
      <c r="MW357" s="2" t="s">
        <v>132</v>
      </c>
      <c r="MX357" s="2" t="s">
        <v>132</v>
      </c>
      <c r="MY357" s="2" t="s">
        <v>132</v>
      </c>
      <c r="MZ357" s="2" t="s">
        <v>132</v>
      </c>
      <c r="NA357" s="2" t="s">
        <v>132</v>
      </c>
      <c r="NB357" s="2" t="s">
        <v>132</v>
      </c>
      <c r="NC357" s="4"/>
      <c r="ND357" s="8"/>
      <c r="NE357" s="4"/>
      <c r="NF357" s="8"/>
      <c r="NG357" s="7"/>
      <c r="NH357" s="7"/>
      <c r="NI357" s="2" t="s">
        <v>132</v>
      </c>
      <c r="NJ357" s="2" t="s">
        <v>132</v>
      </c>
      <c r="NK357" s="2" t="s">
        <v>132</v>
      </c>
      <c r="NL357" s="2" t="s">
        <v>132</v>
      </c>
      <c r="NM357" s="2" t="s">
        <v>132</v>
      </c>
      <c r="NN357" s="2" t="s">
        <v>132</v>
      </c>
      <c r="NO357" s="4"/>
      <c r="NP357" s="8"/>
      <c r="NQ357" s="4"/>
      <c r="NR357" s="8"/>
      <c r="NS357" s="7"/>
      <c r="NT357" s="7"/>
      <c r="NU357" s="2" t="s">
        <v>132</v>
      </c>
      <c r="NV357" s="2" t="s">
        <v>132</v>
      </c>
      <c r="NW357" s="2" t="s">
        <v>132</v>
      </c>
      <c r="NX357" s="2" t="s">
        <v>132</v>
      </c>
      <c r="NY357" s="2" t="s">
        <v>132</v>
      </c>
      <c r="NZ357" s="2" t="s">
        <v>132</v>
      </c>
      <c r="OA357" s="4"/>
      <c r="OB357" s="8"/>
      <c r="OC357" s="4"/>
      <c r="OD357" s="8"/>
      <c r="OE357" s="7"/>
      <c r="OF357" s="7"/>
      <c r="OG357" s="2" t="s">
        <v>132</v>
      </c>
      <c r="OH357" s="2" t="s">
        <v>132</v>
      </c>
      <c r="OI357" s="2" t="s">
        <v>132</v>
      </c>
      <c r="OJ357" s="2" t="s">
        <v>132</v>
      </c>
      <c r="OK357" s="2" t="s">
        <v>132</v>
      </c>
      <c r="OL357" s="2" t="s">
        <v>132</v>
      </c>
      <c r="OM357" s="4"/>
      <c r="ON357" s="8"/>
      <c r="OO357" s="4"/>
      <c r="OP357" s="8"/>
      <c r="OQ357" s="7"/>
      <c r="OR357" s="7"/>
      <c r="OS357" s="2" t="s">
        <v>132</v>
      </c>
      <c r="OT357" s="2" t="s">
        <v>132</v>
      </c>
      <c r="OU357" s="2" t="s">
        <v>132</v>
      </c>
      <c r="OV357" s="2" t="s">
        <v>132</v>
      </c>
      <c r="OW357" s="2" t="s">
        <v>132</v>
      </c>
      <c r="OX357" s="2" t="s">
        <v>132</v>
      </c>
      <c r="OY357" s="4"/>
      <c r="OZ357" s="8"/>
      <c r="PA357" s="4"/>
      <c r="PB357" s="8"/>
      <c r="PC357" s="7"/>
      <c r="PD357" s="7"/>
      <c r="PE357" s="2" t="s">
        <v>132</v>
      </c>
      <c r="PF357" s="2" t="s">
        <v>132</v>
      </c>
      <c r="PG357" s="2" t="s">
        <v>132</v>
      </c>
      <c r="PH357" s="2" t="s">
        <v>132</v>
      </c>
      <c r="PI357" s="2" t="s">
        <v>132</v>
      </c>
      <c r="PJ357" s="2" t="s">
        <v>132</v>
      </c>
      <c r="PK357" s="4"/>
      <c r="PL357" s="8"/>
      <c r="PM357" s="4"/>
      <c r="PN357" s="8"/>
      <c r="PO357" s="7"/>
      <c r="PP357" s="7"/>
      <c r="PQ357" s="2" t="s">
        <v>132</v>
      </c>
      <c r="PR357" s="2" t="s">
        <v>132</v>
      </c>
      <c r="PS357" s="2" t="s">
        <v>132</v>
      </c>
      <c r="PT357" s="2" t="s">
        <v>132</v>
      </c>
      <c r="PU357" s="2" t="s">
        <v>132</v>
      </c>
      <c r="PV357" s="2" t="s">
        <v>132</v>
      </c>
      <c r="PW357" s="4"/>
      <c r="PX357" s="8"/>
      <c r="PY357" s="4"/>
      <c r="PZ357" s="8"/>
      <c r="QA357" s="7"/>
      <c r="QB357" s="7"/>
      <c r="QC357" s="2" t="s">
        <v>132</v>
      </c>
      <c r="QD357" s="2" t="s">
        <v>132</v>
      </c>
      <c r="QE357" s="2" t="s">
        <v>132</v>
      </c>
      <c r="QF357" s="2" t="s">
        <v>132</v>
      </c>
      <c r="QG357" s="2" t="s">
        <v>132</v>
      </c>
      <c r="QH357" s="2" t="s">
        <v>132</v>
      </c>
      <c r="QI357" s="4"/>
      <c r="QJ357" s="8"/>
      <c r="QK357" s="4"/>
      <c r="QL357" s="8"/>
      <c r="QM357" s="7"/>
      <c r="QN357" s="7"/>
      <c r="QO357" s="2" t="s">
        <v>132</v>
      </c>
      <c r="QP357" s="2" t="s">
        <v>132</v>
      </c>
      <c r="QQ357" s="2" t="s">
        <v>132</v>
      </c>
      <c r="QR357" s="2" t="s">
        <v>132</v>
      </c>
      <c r="QS357" s="2" t="s">
        <v>132</v>
      </c>
      <c r="QT357" s="2" t="s">
        <v>132</v>
      </c>
      <c r="QU357" s="4"/>
      <c r="QV357" s="8"/>
      <c r="QW357" s="4"/>
      <c r="QX357" s="8"/>
      <c r="QY357" s="7"/>
      <c r="QZ357" s="7"/>
      <c r="RA357" s="2" t="s">
        <v>132</v>
      </c>
      <c r="RB357" s="2" t="s">
        <v>132</v>
      </c>
      <c r="RC357" s="2" t="s">
        <v>132</v>
      </c>
      <c r="RD357" s="2" t="s">
        <v>132</v>
      </c>
      <c r="RE357" s="2" t="s">
        <v>132</v>
      </c>
      <c r="RF357" s="2" t="s">
        <v>132</v>
      </c>
      <c r="RG357" s="4"/>
      <c r="RH357" s="8"/>
      <c r="RI357" s="4"/>
      <c r="RJ357" s="8"/>
      <c r="RK357" s="7"/>
      <c r="RL357" s="7"/>
      <c r="RM357" s="2" t="s">
        <v>132</v>
      </c>
      <c r="RN357" s="2" t="s">
        <v>132</v>
      </c>
      <c r="RO357" s="2" t="s">
        <v>132</v>
      </c>
      <c r="RP357" s="2" t="s">
        <v>132</v>
      </c>
      <c r="RQ357" s="2" t="s">
        <v>132</v>
      </c>
      <c r="RR357" s="2" t="s">
        <v>132</v>
      </c>
    </row>
    <row r="358">
      <c r="A358" s="16" t="s">
        <v>3805</v>
      </c>
      <c r="B358" s="9" t="s">
        <v>132</v>
      </c>
      <c r="C358" s="9" t="s">
        <v>132</v>
      </c>
      <c r="D358" s="9" t="s">
        <v>132</v>
      </c>
      <c r="E358" s="9" t="s">
        <v>132</v>
      </c>
      <c r="F358" s="9" t="s">
        <v>132</v>
      </c>
      <c r="G358" s="9" t="s">
        <v>132</v>
      </c>
      <c r="H358" s="9" t="s">
        <v>132</v>
      </c>
      <c r="I358" s="9" t="s">
        <v>132</v>
      </c>
      <c r="J358" s="9" t="s">
        <v>132</v>
      </c>
      <c r="K358" s="9" t="s">
        <v>132</v>
      </c>
      <c r="L358" s="10"/>
      <c r="M358" s="10"/>
      <c r="N358" s="10"/>
      <c r="O358" s="9" t="s">
        <v>132</v>
      </c>
      <c r="P358" s="9" t="s">
        <v>132</v>
      </c>
      <c r="Q358" s="9" t="s">
        <v>132</v>
      </c>
      <c r="R358" s="9" t="s">
        <v>132</v>
      </c>
      <c r="S358" s="9" t="s">
        <v>132</v>
      </c>
      <c r="T358" s="9" t="s">
        <v>132</v>
      </c>
      <c r="U358" s="9" t="s">
        <v>132</v>
      </c>
      <c r="V358" s="9" t="s">
        <v>132</v>
      </c>
      <c r="W358" s="9" t="s">
        <v>132</v>
      </c>
      <c r="X358" s="9" t="s">
        <v>132</v>
      </c>
      <c r="Y358" s="9" t="s">
        <v>132</v>
      </c>
      <c r="Z358" s="11">
        <v>25802</v>
      </c>
      <c r="AA358" s="11">
        <f>=ROUNDDOWN({0},0)</f>
      </c>
      <c r="AB358" s="12">
        <v>1611.9</v>
      </c>
      <c r="AC358" s="9" t="s">
        <v>132</v>
      </c>
      <c r="AD358" s="11"/>
      <c r="AE358" s="11">
        <v>18805</v>
      </c>
      <c r="AF358" s="13"/>
      <c r="AG358" s="13"/>
      <c r="AH358" s="14"/>
      <c r="AI358" s="11"/>
      <c r="AJ358" s="11">
        <f>=ROUNDDOWN({0},0)</f>
      </c>
      <c r="AK358" s="12">
        <v>1.8</v>
      </c>
      <c r="AL358" s="9" t="s">
        <v>132</v>
      </c>
      <c r="AM358" s="11"/>
      <c r="AN358" s="11"/>
      <c r="AO358" s="14"/>
      <c r="AP358" s="11">
        <v>63878</v>
      </c>
      <c r="AQ358" s="15">
        <v>3600135.56</v>
      </c>
      <c r="AR358" s="11">
        <v>94933</v>
      </c>
      <c r="AS358" s="15">
        <v>5043165.2</v>
      </c>
      <c r="AT358" s="14">
        <v>-0.3271</v>
      </c>
      <c r="AU358" s="14">
        <v>-0.2861</v>
      </c>
      <c r="AV358" s="11">
        <v>63878</v>
      </c>
      <c r="AW358" s="15">
        <v>3600135.56</v>
      </c>
      <c r="AX358" s="11">
        <v>94933</v>
      </c>
      <c r="AY358" s="15">
        <v>5043165.2</v>
      </c>
      <c r="AZ358" s="14">
        <v>-0.3271</v>
      </c>
      <c r="BA358" s="14">
        <v>-0.2861</v>
      </c>
      <c r="BB358" s="14"/>
      <c r="BC358" s="11">
        <v>63878</v>
      </c>
      <c r="BD358" s="15">
        <v>3600135.56</v>
      </c>
      <c r="BE358" s="11">
        <v>94933</v>
      </c>
      <c r="BF358" s="15">
        <v>5043165.2</v>
      </c>
      <c r="BG358" s="14">
        <v>-0.3271</v>
      </c>
      <c r="BH358" s="14">
        <v>-0.2861</v>
      </c>
      <c r="BI358" s="14"/>
      <c r="BJ358" s="11"/>
      <c r="BK358" s="15"/>
      <c r="BL358" s="9" t="s">
        <v>132</v>
      </c>
      <c r="BM358" s="14"/>
      <c r="BN358" s="14"/>
      <c r="BO358" s="11">
        <v>16762</v>
      </c>
      <c r="BP358" s="15">
        <v>1072654.77</v>
      </c>
      <c r="BQ358" s="11">
        <v>18298</v>
      </c>
      <c r="BR358" s="15">
        <v>1109052.63</v>
      </c>
      <c r="BS358" s="14">
        <v>-0.0839</v>
      </c>
      <c r="BT358" s="14">
        <v>-0.0328</v>
      </c>
      <c r="BU358" s="9" t="s">
        <v>132</v>
      </c>
      <c r="BV358" s="9" t="s">
        <v>132</v>
      </c>
      <c r="BW358" s="9" t="s">
        <v>132</v>
      </c>
      <c r="BX358" s="9" t="s">
        <v>132</v>
      </c>
      <c r="BY358" s="9" t="s">
        <v>132</v>
      </c>
      <c r="BZ358" s="9" t="s">
        <v>132</v>
      </c>
      <c r="CA358" s="11">
        <v>10220</v>
      </c>
      <c r="CB358" s="15">
        <v>573821.93</v>
      </c>
      <c r="CC358" s="11">
        <v>9924</v>
      </c>
      <c r="CD358" s="15">
        <v>574164.17</v>
      </c>
      <c r="CE358" s="14">
        <v>0.0298</v>
      </c>
      <c r="CF358" s="14">
        <v>-0.0006</v>
      </c>
      <c r="CG358" s="9" t="s">
        <v>132</v>
      </c>
      <c r="CH358" s="9" t="s">
        <v>132</v>
      </c>
      <c r="CI358" s="9" t="s">
        <v>132</v>
      </c>
      <c r="CJ358" s="9" t="s">
        <v>132</v>
      </c>
      <c r="CK358" s="9" t="s">
        <v>132</v>
      </c>
      <c r="CL358" s="9" t="s">
        <v>132</v>
      </c>
      <c r="CM358" s="11">
        <v>8140</v>
      </c>
      <c r="CN358" s="15">
        <v>486623.83</v>
      </c>
      <c r="CO358" s="11">
        <v>13483</v>
      </c>
      <c r="CP358" s="15">
        <v>772867.92</v>
      </c>
      <c r="CQ358" s="14">
        <v>-0.3963</v>
      </c>
      <c r="CR358" s="14">
        <v>-0.3704</v>
      </c>
      <c r="CS358" s="9" t="s">
        <v>132</v>
      </c>
      <c r="CT358" s="9" t="s">
        <v>132</v>
      </c>
      <c r="CU358" s="9" t="s">
        <v>132</v>
      </c>
      <c r="CV358" s="9" t="s">
        <v>132</v>
      </c>
      <c r="CW358" s="9" t="s">
        <v>132</v>
      </c>
      <c r="CX358" s="9" t="s">
        <v>132</v>
      </c>
      <c r="CY358" s="11">
        <v>6814</v>
      </c>
      <c r="CZ358" s="15">
        <v>354663.94</v>
      </c>
      <c r="DA358" s="11">
        <v>7771</v>
      </c>
      <c r="DB358" s="15">
        <v>401422.09</v>
      </c>
      <c r="DC358" s="14">
        <v>-0.1232</v>
      </c>
      <c r="DD358" s="14">
        <v>-0.1165</v>
      </c>
      <c r="DE358" s="9" t="s">
        <v>132</v>
      </c>
      <c r="DF358" s="9" t="s">
        <v>132</v>
      </c>
      <c r="DG358" s="9" t="s">
        <v>132</v>
      </c>
      <c r="DH358" s="9" t="s">
        <v>132</v>
      </c>
      <c r="DI358" s="9" t="s">
        <v>132</v>
      </c>
      <c r="DJ358" s="9" t="s">
        <v>132</v>
      </c>
      <c r="DK358" s="11">
        <v>6104</v>
      </c>
      <c r="DL358" s="15">
        <v>249658.67</v>
      </c>
      <c r="DM358" s="11">
        <v>16573</v>
      </c>
      <c r="DN358" s="15">
        <v>721491.13</v>
      </c>
      <c r="DO358" s="14">
        <v>-0.6317</v>
      </c>
      <c r="DP358" s="14">
        <v>-0.654</v>
      </c>
      <c r="DQ358" s="9" t="s">
        <v>132</v>
      </c>
      <c r="DR358" s="9" t="s">
        <v>132</v>
      </c>
      <c r="DS358" s="9" t="s">
        <v>132</v>
      </c>
      <c r="DT358" s="9" t="s">
        <v>132</v>
      </c>
      <c r="DU358" s="9" t="s">
        <v>132</v>
      </c>
      <c r="DV358" s="9" t="s">
        <v>132</v>
      </c>
      <c r="DW358" s="11">
        <v>3449</v>
      </c>
      <c r="DX358" s="15">
        <v>217514.07</v>
      </c>
      <c r="DY358" s="11">
        <v>6876</v>
      </c>
      <c r="DZ358" s="15">
        <v>399413.97</v>
      </c>
      <c r="EA358" s="14">
        <v>-0.4984</v>
      </c>
      <c r="EB358" s="14">
        <v>-0.4554</v>
      </c>
      <c r="EC358" s="9" t="s">
        <v>132</v>
      </c>
      <c r="ED358" s="9" t="s">
        <v>132</v>
      </c>
      <c r="EE358" s="9" t="s">
        <v>132</v>
      </c>
      <c r="EF358" s="9" t="s">
        <v>132</v>
      </c>
      <c r="EG358" s="9" t="s">
        <v>132</v>
      </c>
      <c r="EH358" s="9" t="s">
        <v>132</v>
      </c>
      <c r="EI358" s="11">
        <v>3664</v>
      </c>
      <c r="EJ358" s="15">
        <v>193633.44</v>
      </c>
      <c r="EK358" s="11">
        <v>6554</v>
      </c>
      <c r="EL358" s="15">
        <v>314294.32</v>
      </c>
      <c r="EM358" s="14">
        <v>-0.441</v>
      </c>
      <c r="EN358" s="14">
        <v>-0.3839</v>
      </c>
      <c r="EO358" s="9" t="s">
        <v>132</v>
      </c>
      <c r="EP358" s="9" t="s">
        <v>132</v>
      </c>
      <c r="EQ358" s="9" t="s">
        <v>132</v>
      </c>
      <c r="ER358" s="9" t="s">
        <v>132</v>
      </c>
      <c r="ES358" s="9" t="s">
        <v>132</v>
      </c>
      <c r="ET358" s="9" t="s">
        <v>132</v>
      </c>
      <c r="EU358" s="11">
        <v>2182</v>
      </c>
      <c r="EV358" s="15">
        <v>112711.05</v>
      </c>
      <c r="EW358" s="11">
        <v>1489</v>
      </c>
      <c r="EX358" s="15">
        <v>67515.4</v>
      </c>
      <c r="EY358" s="14">
        <v>0.4654</v>
      </c>
      <c r="EZ358" s="14">
        <v>0.6694</v>
      </c>
      <c r="FA358" s="9" t="s">
        <v>132</v>
      </c>
      <c r="FB358" s="9" t="s">
        <v>132</v>
      </c>
      <c r="FC358" s="9" t="s">
        <v>132</v>
      </c>
      <c r="FD358" s="9" t="s">
        <v>132</v>
      </c>
      <c r="FE358" s="9" t="s">
        <v>132</v>
      </c>
      <c r="FF358" s="9" t="s">
        <v>132</v>
      </c>
      <c r="FG358" s="11">
        <v>1039</v>
      </c>
      <c r="FH358" s="15">
        <v>58512.3</v>
      </c>
      <c r="FI358" s="11">
        <v>325</v>
      </c>
      <c r="FJ358" s="15">
        <v>16572.26</v>
      </c>
      <c r="FK358" s="14">
        <v>2.1969</v>
      </c>
      <c r="FL358" s="14">
        <v>2.5307</v>
      </c>
      <c r="FM358" s="9" t="s">
        <v>132</v>
      </c>
      <c r="FN358" s="9" t="s">
        <v>132</v>
      </c>
      <c r="FO358" s="9" t="s">
        <v>132</v>
      </c>
      <c r="FP358" s="9" t="s">
        <v>132</v>
      </c>
      <c r="FQ358" s="9" t="s">
        <v>132</v>
      </c>
      <c r="FR358" s="9" t="s">
        <v>132</v>
      </c>
      <c r="FS358" s="11">
        <v>760</v>
      </c>
      <c r="FT358" s="15">
        <v>41325.29</v>
      </c>
      <c r="FU358" s="11">
        <v>682</v>
      </c>
      <c r="FV358" s="15">
        <v>40708.12</v>
      </c>
      <c r="FW358" s="14">
        <v>0.1144</v>
      </c>
      <c r="FX358" s="14">
        <v>0.0152</v>
      </c>
      <c r="FY358" s="9" t="s">
        <v>132</v>
      </c>
      <c r="FZ358" s="9" t="s">
        <v>132</v>
      </c>
      <c r="GA358" s="9" t="s">
        <v>132</v>
      </c>
      <c r="GB358" s="9" t="s">
        <v>132</v>
      </c>
      <c r="GC358" s="9" t="s">
        <v>132</v>
      </c>
      <c r="GD358" s="9" t="s">
        <v>132</v>
      </c>
      <c r="GE358" s="11">
        <v>692</v>
      </c>
      <c r="GF358" s="15">
        <v>34384.8</v>
      </c>
      <c r="GG358" s="11">
        <v>1784</v>
      </c>
      <c r="GH358" s="15">
        <v>83495.06</v>
      </c>
      <c r="GI358" s="14">
        <v>-0.6121</v>
      </c>
      <c r="GJ358" s="14">
        <v>-0.5882</v>
      </c>
      <c r="GK358" s="9" t="s">
        <v>132</v>
      </c>
      <c r="GL358" s="9" t="s">
        <v>132</v>
      </c>
      <c r="GM358" s="9" t="s">
        <v>132</v>
      </c>
      <c r="GN358" s="9" t="s">
        <v>132</v>
      </c>
      <c r="GO358" s="9" t="s">
        <v>132</v>
      </c>
      <c r="GP358" s="9" t="s">
        <v>132</v>
      </c>
      <c r="GQ358" s="11">
        <v>593</v>
      </c>
      <c r="GR358" s="15">
        <v>30319.62</v>
      </c>
      <c r="GS358" s="11">
        <v>522</v>
      </c>
      <c r="GT358" s="15">
        <v>27847.59</v>
      </c>
      <c r="GU358" s="14">
        <v>0.136</v>
      </c>
      <c r="GV358" s="14">
        <v>0.0888</v>
      </c>
      <c r="GW358" s="9" t="s">
        <v>132</v>
      </c>
      <c r="GX358" s="9" t="s">
        <v>132</v>
      </c>
      <c r="GY358" s="9" t="s">
        <v>132</v>
      </c>
      <c r="GZ358" s="9" t="s">
        <v>132</v>
      </c>
      <c r="HA358" s="9" t="s">
        <v>132</v>
      </c>
      <c r="HB358" s="9" t="s">
        <v>132</v>
      </c>
      <c r="HC358" s="11">
        <v>693</v>
      </c>
      <c r="HD358" s="15">
        <v>29530.16</v>
      </c>
      <c r="HE358" s="11">
        <v>1699</v>
      </c>
      <c r="HF358" s="15">
        <v>66192.95</v>
      </c>
      <c r="HG358" s="14">
        <v>-0.5921</v>
      </c>
      <c r="HH358" s="14">
        <v>-0.5539</v>
      </c>
      <c r="HI358" s="9" t="s">
        <v>132</v>
      </c>
      <c r="HJ358" s="9" t="s">
        <v>132</v>
      </c>
      <c r="HK358" s="9" t="s">
        <v>132</v>
      </c>
      <c r="HL358" s="9" t="s">
        <v>132</v>
      </c>
      <c r="HM358" s="9" t="s">
        <v>132</v>
      </c>
      <c r="HN358" s="9" t="s">
        <v>132</v>
      </c>
      <c r="HO358" s="11">
        <v>602</v>
      </c>
      <c r="HP358" s="15">
        <v>28119.76</v>
      </c>
      <c r="HQ358" s="11">
        <v>633</v>
      </c>
      <c r="HR358" s="15">
        <v>30006.73</v>
      </c>
      <c r="HS358" s="14">
        <v>-0.049</v>
      </c>
      <c r="HT358" s="14">
        <v>-0.0629</v>
      </c>
      <c r="HU358" s="9" t="s">
        <v>132</v>
      </c>
      <c r="HV358" s="9" t="s">
        <v>132</v>
      </c>
      <c r="HW358" s="9" t="s">
        <v>132</v>
      </c>
      <c r="HX358" s="9" t="s">
        <v>132</v>
      </c>
      <c r="HY358" s="9" t="s">
        <v>132</v>
      </c>
      <c r="HZ358" s="9" t="s">
        <v>132</v>
      </c>
      <c r="IA358" s="11">
        <v>647</v>
      </c>
      <c r="IB358" s="15">
        <v>26566.8</v>
      </c>
      <c r="IC358" s="11">
        <v>1178</v>
      </c>
      <c r="ID358" s="15">
        <v>50299.62</v>
      </c>
      <c r="IE358" s="14">
        <v>-0.4508</v>
      </c>
      <c r="IF358" s="14">
        <v>-0.4718</v>
      </c>
      <c r="IG358" s="9" t="s">
        <v>132</v>
      </c>
      <c r="IH358" s="9" t="s">
        <v>132</v>
      </c>
      <c r="II358" s="9" t="s">
        <v>132</v>
      </c>
      <c r="IJ358" s="9" t="s">
        <v>132</v>
      </c>
      <c r="IK358" s="9" t="s">
        <v>132</v>
      </c>
      <c r="IL358" s="9" t="s">
        <v>132</v>
      </c>
      <c r="IM358" s="11">
        <v>359</v>
      </c>
      <c r="IN358" s="15">
        <v>23034.96</v>
      </c>
      <c r="IO358" s="11">
        <v>481</v>
      </c>
      <c r="IP358" s="15">
        <v>28531.69</v>
      </c>
      <c r="IQ358" s="14">
        <v>-0.2536</v>
      </c>
      <c r="IR358" s="14">
        <v>-0.1927</v>
      </c>
      <c r="IS358" s="9" t="s">
        <v>132</v>
      </c>
      <c r="IT358" s="9" t="s">
        <v>132</v>
      </c>
      <c r="IU358" s="9" t="s">
        <v>132</v>
      </c>
      <c r="IV358" s="9" t="s">
        <v>132</v>
      </c>
      <c r="IW358" s="9" t="s">
        <v>132</v>
      </c>
      <c r="IX358" s="9" t="s">
        <v>132</v>
      </c>
      <c r="IY358" s="11">
        <v>240</v>
      </c>
      <c r="IZ358" s="15">
        <v>17567.58</v>
      </c>
      <c r="JA358" s="11">
        <v>308</v>
      </c>
      <c r="JB358" s="15">
        <v>21403.81</v>
      </c>
      <c r="JC358" s="14">
        <v>-0.2208</v>
      </c>
      <c r="JD358" s="14">
        <v>-0.1792</v>
      </c>
      <c r="JE358" s="9" t="s">
        <v>132</v>
      </c>
      <c r="JF358" s="9" t="s">
        <v>132</v>
      </c>
      <c r="JG358" s="9" t="s">
        <v>132</v>
      </c>
      <c r="JH358" s="9" t="s">
        <v>132</v>
      </c>
      <c r="JI358" s="9" t="s">
        <v>132</v>
      </c>
      <c r="JJ358" s="9" t="s">
        <v>132</v>
      </c>
      <c r="JK358" s="11">
        <v>207</v>
      </c>
      <c r="JL358" s="15">
        <v>13569.03</v>
      </c>
      <c r="JM358" s="11">
        <v>206</v>
      </c>
      <c r="JN358" s="15">
        <v>11579.69</v>
      </c>
      <c r="JO358" s="14">
        <v>0.0049</v>
      </c>
      <c r="JP358" s="14">
        <v>0.1718</v>
      </c>
      <c r="JQ358" s="9" t="s">
        <v>132</v>
      </c>
      <c r="JR358" s="9" t="s">
        <v>132</v>
      </c>
      <c r="JS358" s="9" t="s">
        <v>132</v>
      </c>
      <c r="JT358" s="9" t="s">
        <v>132</v>
      </c>
      <c r="JU358" s="9" t="s">
        <v>132</v>
      </c>
      <c r="JV358" s="9" t="s">
        <v>132</v>
      </c>
      <c r="JW358" s="11">
        <v>130</v>
      </c>
      <c r="JX358" s="15">
        <v>9797.25</v>
      </c>
      <c r="JY358" s="11">
        <v>68</v>
      </c>
      <c r="JZ358" s="15">
        <v>4017.72</v>
      </c>
      <c r="KA358" s="14">
        <v>0.9118</v>
      </c>
      <c r="KB358" s="14">
        <v>1.4385</v>
      </c>
      <c r="KC358" s="9" t="s">
        <v>132</v>
      </c>
      <c r="KD358" s="9" t="s">
        <v>132</v>
      </c>
      <c r="KE358" s="9" t="s">
        <v>132</v>
      </c>
      <c r="KF358" s="9" t="s">
        <v>132</v>
      </c>
      <c r="KG358" s="9" t="s">
        <v>132</v>
      </c>
      <c r="KH358" s="9" t="s">
        <v>132</v>
      </c>
      <c r="KI358" s="11">
        <v>161</v>
      </c>
      <c r="KJ358" s="15">
        <v>9203.91</v>
      </c>
      <c r="KK358" s="11">
        <v>211</v>
      </c>
      <c r="KL358" s="15">
        <v>12795.91</v>
      </c>
      <c r="KM358" s="14">
        <v>-0.237</v>
      </c>
      <c r="KN358" s="14">
        <v>-0.2807</v>
      </c>
      <c r="KO358" s="9" t="s">
        <v>132</v>
      </c>
      <c r="KP358" s="9" t="s">
        <v>132</v>
      </c>
      <c r="KQ358" s="9" t="s">
        <v>132</v>
      </c>
      <c r="KR358" s="9" t="s">
        <v>132</v>
      </c>
      <c r="KS358" s="9" t="s">
        <v>132</v>
      </c>
      <c r="KT358" s="9" t="s">
        <v>132</v>
      </c>
      <c r="KU358" s="11">
        <v>169</v>
      </c>
      <c r="KV358" s="15">
        <v>7994.94</v>
      </c>
      <c r="KW358" s="11">
        <v>5252</v>
      </c>
      <c r="KX358" s="15">
        <v>270064.15</v>
      </c>
      <c r="KY358" s="14">
        <v>-0.9678</v>
      </c>
      <c r="KZ358" s="14">
        <v>-0.9704</v>
      </c>
      <c r="LA358" s="9" t="s">
        <v>132</v>
      </c>
      <c r="LB358" s="9" t="s">
        <v>132</v>
      </c>
      <c r="LC358" s="9" t="s">
        <v>132</v>
      </c>
      <c r="LD358" s="9" t="s">
        <v>132</v>
      </c>
      <c r="LE358" s="9" t="s">
        <v>132</v>
      </c>
      <c r="LF358" s="9" t="s">
        <v>132</v>
      </c>
      <c r="LG358" s="11">
        <v>99</v>
      </c>
      <c r="LH358" s="15">
        <v>5254.57</v>
      </c>
      <c r="LI358" s="11">
        <v>300</v>
      </c>
      <c r="LJ358" s="15">
        <v>11762.21</v>
      </c>
      <c r="LK358" s="14">
        <v>-0.67</v>
      </c>
      <c r="LL358" s="14">
        <v>-0.5533</v>
      </c>
      <c r="LM358" s="9" t="s">
        <v>132</v>
      </c>
      <c r="LN358" s="9" t="s">
        <v>132</v>
      </c>
      <c r="LO358" s="9" t="s">
        <v>132</v>
      </c>
      <c r="LP358" s="9" t="s">
        <v>132</v>
      </c>
      <c r="LQ358" s="9" t="s">
        <v>132</v>
      </c>
      <c r="LR358" s="9" t="s">
        <v>132</v>
      </c>
      <c r="LS358" s="11">
        <v>142</v>
      </c>
      <c r="LT358" s="15">
        <v>3281.81</v>
      </c>
      <c r="LU358" s="11">
        <v>300</v>
      </c>
      <c r="LV358" s="15">
        <v>6903.43</v>
      </c>
      <c r="LW358" s="14">
        <v>-0.5267</v>
      </c>
      <c r="LX358" s="14">
        <v>-0.5246</v>
      </c>
      <c r="LY358" s="9" t="s">
        <v>132</v>
      </c>
      <c r="LZ358" s="9" t="s">
        <v>132</v>
      </c>
      <c r="MA358" s="9" t="s">
        <v>132</v>
      </c>
      <c r="MB358" s="9" t="s">
        <v>132</v>
      </c>
      <c r="MC358" s="9" t="s">
        <v>132</v>
      </c>
      <c r="MD358" s="9" t="s">
        <v>132</v>
      </c>
      <c r="ME358" s="11">
        <v>8</v>
      </c>
      <c r="MF358" s="15">
        <v>367.42</v>
      </c>
      <c r="MG358" s="11">
        <v>16</v>
      </c>
      <c r="MH358" s="15">
        <v>762.63</v>
      </c>
      <c r="MI358" s="14">
        <v>-0.5</v>
      </c>
      <c r="MJ358" s="14">
        <v>-0.5182</v>
      </c>
      <c r="MK358" s="9" t="s">
        <v>132</v>
      </c>
      <c r="ML358" s="9" t="s">
        <v>132</v>
      </c>
      <c r="MM358" s="9" t="s">
        <v>132</v>
      </c>
      <c r="MN358" s="9" t="s">
        <v>132</v>
      </c>
      <c r="MO358" s="9" t="s">
        <v>132</v>
      </c>
      <c r="MP358" s="9" t="s">
        <v>132</v>
      </c>
      <c r="MQ358" s="11">
        <v>2</v>
      </c>
      <c r="MR358" s="15">
        <v>23.66</v>
      </c>
      <c r="MS358" s="11"/>
      <c r="MT358" s="15"/>
      <c r="MU358" s="14"/>
      <c r="MV358" s="14"/>
      <c r="MW358" s="9" t="s">
        <v>132</v>
      </c>
      <c r="MX358" s="9" t="s">
        <v>132</v>
      </c>
      <c r="MY358" s="9" t="s">
        <v>132</v>
      </c>
      <c r="MZ358" s="9" t="s">
        <v>132</v>
      </c>
      <c r="NA358" s="9" t="s">
        <v>132</v>
      </c>
      <c r="NB358" s="9" t="s">
        <v>132</v>
      </c>
      <c r="NC358" s="11"/>
      <c r="ND358" s="15"/>
      <c r="NE358" s="11"/>
      <c r="NF358" s="15"/>
      <c r="NG358" s="14"/>
      <c r="NH358" s="14"/>
      <c r="NI358" s="9" t="s">
        <v>132</v>
      </c>
      <c r="NJ358" s="9" t="s">
        <v>132</v>
      </c>
      <c r="NK358" s="9" t="s">
        <v>132</v>
      </c>
      <c r="NL358" s="9" t="s">
        <v>132</v>
      </c>
      <c r="NM358" s="9" t="s">
        <v>132</v>
      </c>
      <c r="NN358" s="9" t="s">
        <v>132</v>
      </c>
      <c r="NO358" s="11"/>
      <c r="NP358" s="15"/>
      <c r="NQ358" s="11"/>
      <c r="NR358" s="15"/>
      <c r="NS358" s="14"/>
      <c r="NT358" s="14"/>
      <c r="NU358" s="9" t="s">
        <v>132</v>
      </c>
      <c r="NV358" s="9" t="s">
        <v>132</v>
      </c>
      <c r="NW358" s="9" t="s">
        <v>132</v>
      </c>
      <c r="NX358" s="9" t="s">
        <v>132</v>
      </c>
      <c r="NY358" s="9" t="s">
        <v>132</v>
      </c>
      <c r="NZ358" s="9" t="s">
        <v>132</v>
      </c>
      <c r="OA358" s="11"/>
      <c r="OB358" s="15"/>
      <c r="OC358" s="11"/>
      <c r="OD358" s="15"/>
      <c r="OE358" s="14"/>
      <c r="OF358" s="14"/>
      <c r="OG358" s="9" t="s">
        <v>132</v>
      </c>
      <c r="OH358" s="9" t="s">
        <v>132</v>
      </c>
      <c r="OI358" s="9" t="s">
        <v>132</v>
      </c>
      <c r="OJ358" s="9" t="s">
        <v>132</v>
      </c>
      <c r="OK358" s="9" t="s">
        <v>132</v>
      </c>
      <c r="OL358" s="9" t="s">
        <v>132</v>
      </c>
      <c r="OM358" s="11"/>
      <c r="ON358" s="15"/>
      <c r="OO358" s="11"/>
      <c r="OP358" s="15"/>
      <c r="OQ358" s="14"/>
      <c r="OR358" s="14"/>
      <c r="OS358" s="9" t="s">
        <v>132</v>
      </c>
      <c r="OT358" s="9" t="s">
        <v>132</v>
      </c>
      <c r="OU358" s="9" t="s">
        <v>132</v>
      </c>
      <c r="OV358" s="9" t="s">
        <v>132</v>
      </c>
      <c r="OW358" s="9" t="s">
        <v>132</v>
      </c>
      <c r="OX358" s="9" t="s">
        <v>132</v>
      </c>
      <c r="OY358" s="11"/>
      <c r="OZ358" s="15"/>
      <c r="PA358" s="11"/>
      <c r="PB358" s="15"/>
      <c r="PC358" s="14"/>
      <c r="PD358" s="14"/>
      <c r="PE358" s="9" t="s">
        <v>132</v>
      </c>
      <c r="PF358" s="9" t="s">
        <v>132</v>
      </c>
      <c r="PG358" s="9" t="s">
        <v>132</v>
      </c>
      <c r="PH358" s="9" t="s">
        <v>132</v>
      </c>
      <c r="PI358" s="9" t="s">
        <v>132</v>
      </c>
      <c r="PJ358" s="9" t="s">
        <v>132</v>
      </c>
      <c r="PK358" s="11"/>
      <c r="PL358" s="15"/>
      <c r="PM358" s="11"/>
      <c r="PN358" s="15"/>
      <c r="PO358" s="14"/>
      <c r="PP358" s="14"/>
      <c r="PQ358" s="9" t="s">
        <v>132</v>
      </c>
      <c r="PR358" s="9" t="s">
        <v>132</v>
      </c>
      <c r="PS358" s="9" t="s">
        <v>132</v>
      </c>
      <c r="PT358" s="9" t="s">
        <v>132</v>
      </c>
      <c r="PU358" s="9" t="s">
        <v>132</v>
      </c>
      <c r="PV358" s="9" t="s">
        <v>132</v>
      </c>
      <c r="PW358" s="11"/>
      <c r="PX358" s="15"/>
      <c r="PY358" s="11"/>
      <c r="PZ358" s="15"/>
      <c r="QA358" s="14"/>
      <c r="QB358" s="14"/>
      <c r="QC358" s="9" t="s">
        <v>132</v>
      </c>
      <c r="QD358" s="9" t="s">
        <v>132</v>
      </c>
      <c r="QE358" s="9" t="s">
        <v>132</v>
      </c>
      <c r="QF358" s="9" t="s">
        <v>132</v>
      </c>
      <c r="QG358" s="9" t="s">
        <v>132</v>
      </c>
      <c r="QH358" s="9" t="s">
        <v>132</v>
      </c>
      <c r="QI358" s="11"/>
      <c r="QJ358" s="15"/>
      <c r="QK358" s="11"/>
      <c r="QL358" s="15"/>
      <c r="QM358" s="14"/>
      <c r="QN358" s="14"/>
      <c r="QO358" s="9" t="s">
        <v>132</v>
      </c>
      <c r="QP358" s="9" t="s">
        <v>132</v>
      </c>
      <c r="QQ358" s="9" t="s">
        <v>132</v>
      </c>
      <c r="QR358" s="9" t="s">
        <v>132</v>
      </c>
      <c r="QS358" s="9" t="s">
        <v>132</v>
      </c>
      <c r="QT358" s="9" t="s">
        <v>132</v>
      </c>
      <c r="QU358" s="11"/>
      <c r="QV358" s="15"/>
      <c r="QW358" s="11"/>
      <c r="QX358" s="15"/>
      <c r="QY358" s="14"/>
      <c r="QZ358" s="14"/>
      <c r="RA358" s="9" t="s">
        <v>132</v>
      </c>
      <c r="RB358" s="9" t="s">
        <v>132</v>
      </c>
      <c r="RC358" s="9" t="s">
        <v>132</v>
      </c>
      <c r="RD358" s="9" t="s">
        <v>132</v>
      </c>
      <c r="RE358" s="9" t="s">
        <v>132</v>
      </c>
      <c r="RF358" s="9" t="s">
        <v>132</v>
      </c>
      <c r="RG358" s="11"/>
      <c r="RH358" s="15"/>
      <c r="RI358" s="11"/>
      <c r="RJ358" s="15"/>
      <c r="RK358" s="14"/>
      <c r="RL358" s="14"/>
      <c r="RM358" s="9" t="s">
        <v>132</v>
      </c>
      <c r="RN358" s="9" t="s">
        <v>132</v>
      </c>
      <c r="RO358" s="9" t="s">
        <v>132</v>
      </c>
      <c r="RP358" s="9" t="s">
        <v>132</v>
      </c>
      <c r="RQ358" s="9" t="s">
        <v>132</v>
      </c>
      <c r="RR35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42:BC43"/>
    <mergeCell ref="BD42:BD43"/>
    <mergeCell ref="BE42:BE43"/>
    <mergeCell ref="BF42:BF43"/>
    <mergeCell ref="BG42:BG43"/>
    <mergeCell ref="BH42:BH4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83:BC88"/>
    <mergeCell ref="BD83:BD88"/>
    <mergeCell ref="BE83:BE88"/>
    <mergeCell ref="BF83:BF88"/>
    <mergeCell ref="BG83:BG88"/>
    <mergeCell ref="BH83:BH88"/>
    <mergeCell ref="BC90:BC92"/>
    <mergeCell ref="BD90:BD92"/>
    <mergeCell ref="BE90:BE92"/>
    <mergeCell ref="BF90:BF92"/>
    <mergeCell ref="BG90:BG92"/>
    <mergeCell ref="BH90:BH92"/>
    <mergeCell ref="BC100:BC105"/>
    <mergeCell ref="BD100:BD105"/>
    <mergeCell ref="BE100:BE105"/>
    <mergeCell ref="BF100:BF105"/>
    <mergeCell ref="BG100:BG105"/>
    <mergeCell ref="BH100:BH105"/>
    <mergeCell ref="BC115:BC117"/>
    <mergeCell ref="BD115:BD117"/>
    <mergeCell ref="BE115:BE117"/>
    <mergeCell ref="BF115:BF117"/>
    <mergeCell ref="BG115:BG117"/>
    <mergeCell ref="BH115:BH117"/>
    <mergeCell ref="BC131:BC137"/>
    <mergeCell ref="BD131:BD137"/>
    <mergeCell ref="BE131:BE137"/>
    <mergeCell ref="BF131:BF137"/>
    <mergeCell ref="BG131:BG137"/>
    <mergeCell ref="BH131:BH137"/>
    <mergeCell ref="BC138:BC140"/>
    <mergeCell ref="BD138:BD140"/>
    <mergeCell ref="BE138:BE140"/>
    <mergeCell ref="BF138:BF140"/>
    <mergeCell ref="BG138:BG140"/>
    <mergeCell ref="BH138:BH140"/>
    <mergeCell ref="BC156:BC162"/>
    <mergeCell ref="BD156:BD162"/>
    <mergeCell ref="BE156:BE162"/>
    <mergeCell ref="BF156:BF162"/>
    <mergeCell ref="BG156:BG162"/>
    <mergeCell ref="BH156:BH162"/>
    <mergeCell ref="BC173:BC174"/>
    <mergeCell ref="BD173:BD174"/>
    <mergeCell ref="BE173:BE174"/>
    <mergeCell ref="BF173:BF174"/>
    <mergeCell ref="BG173:BG174"/>
    <mergeCell ref="BH173:BH174"/>
    <mergeCell ref="BC178:BC179"/>
    <mergeCell ref="BD178:BD179"/>
    <mergeCell ref="BE178:BE179"/>
    <mergeCell ref="BF178:BF179"/>
    <mergeCell ref="BG178:BG179"/>
    <mergeCell ref="BH178:BH179"/>
    <mergeCell ref="BC193:BC196"/>
    <mergeCell ref="BD193:BD196"/>
    <mergeCell ref="BE193:BE196"/>
    <mergeCell ref="BF193:BF196"/>
    <mergeCell ref="BG193:BG196"/>
    <mergeCell ref="BH193:BH196"/>
    <mergeCell ref="BC198:BC199"/>
    <mergeCell ref="BD198:BD199"/>
    <mergeCell ref="BE198:BE199"/>
    <mergeCell ref="BF198:BF199"/>
    <mergeCell ref="BG198:BG199"/>
    <mergeCell ref="BH198:BH199"/>
    <mergeCell ref="BC204:BC206"/>
    <mergeCell ref="BD204:BD206"/>
    <mergeCell ref="BE204:BE206"/>
    <mergeCell ref="BF204:BF206"/>
    <mergeCell ref="BG204:BG206"/>
    <mergeCell ref="BH204:BH206"/>
    <mergeCell ref="BC207:BC208"/>
    <mergeCell ref="BD207:BD208"/>
    <mergeCell ref="BE207:BE208"/>
    <mergeCell ref="BF207:BF208"/>
    <mergeCell ref="BG207:BG208"/>
    <mergeCell ref="BH207:BH208"/>
    <mergeCell ref="BC214:BC215"/>
    <mergeCell ref="BD214:BD215"/>
    <mergeCell ref="BE214:BE215"/>
    <mergeCell ref="BF214:BF215"/>
    <mergeCell ref="BG214:BG215"/>
    <mergeCell ref="BH214:BH215"/>
    <mergeCell ref="BC219:BC226"/>
    <mergeCell ref="BD219:BD226"/>
    <mergeCell ref="BE219:BE226"/>
    <mergeCell ref="BF219:BF226"/>
    <mergeCell ref="BG219:BG226"/>
    <mergeCell ref="BH219:BH226"/>
    <mergeCell ref="BC227:BC228"/>
    <mergeCell ref="BD227:BD228"/>
    <mergeCell ref="BE227:BE228"/>
    <mergeCell ref="BF227:BF228"/>
    <mergeCell ref="BG227:BG228"/>
    <mergeCell ref="BH227:BH228"/>
    <mergeCell ref="BC230:BC231"/>
    <mergeCell ref="BD230:BD231"/>
    <mergeCell ref="BE230:BE231"/>
    <mergeCell ref="BF230:BF231"/>
    <mergeCell ref="BG230:BG231"/>
    <mergeCell ref="BH230:BH231"/>
    <mergeCell ref="BC233:BC235"/>
    <mergeCell ref="BD233:BD235"/>
    <mergeCell ref="BE233:BE235"/>
    <mergeCell ref="BF233:BF235"/>
    <mergeCell ref="BG233:BG235"/>
    <mergeCell ref="BH233:BH235"/>
    <mergeCell ref="BC236:BC238"/>
    <mergeCell ref="BD236:BD238"/>
    <mergeCell ref="BE236:BE238"/>
    <mergeCell ref="BF236:BF238"/>
    <mergeCell ref="BG236:BG238"/>
    <mergeCell ref="BH236:BH238"/>
    <mergeCell ref="BC262:BC263"/>
    <mergeCell ref="BD262:BD263"/>
    <mergeCell ref="BE262:BE263"/>
    <mergeCell ref="BF262:BF263"/>
    <mergeCell ref="BG262:BG263"/>
    <mergeCell ref="BH262:BH263"/>
    <mergeCell ref="BC269:BC270"/>
    <mergeCell ref="BD269:BD270"/>
    <mergeCell ref="BE269:BE270"/>
    <mergeCell ref="BF269:BF270"/>
    <mergeCell ref="BG269:BG270"/>
    <mergeCell ref="BH269:BH270"/>
    <mergeCell ref="BC273:BC274"/>
    <mergeCell ref="BD273:BD274"/>
    <mergeCell ref="BE273:BE274"/>
    <mergeCell ref="BF273:BF274"/>
    <mergeCell ref="BG273:BG274"/>
    <mergeCell ref="BH273:BH274"/>
    <mergeCell ref="BC326:BC328"/>
    <mergeCell ref="BD326:BD328"/>
    <mergeCell ref="BE326:BE328"/>
    <mergeCell ref="BF326:BF328"/>
    <mergeCell ref="BG326:BG328"/>
    <mergeCell ref="BH326:BH328"/>
    <mergeCell ref="BC347:BC348"/>
    <mergeCell ref="BD347:BD348"/>
    <mergeCell ref="BE347:BE348"/>
    <mergeCell ref="BF347:BF348"/>
    <mergeCell ref="BG347:BG348"/>
    <mergeCell ref="BH347:BH348"/>
    <mergeCell ref="BC356:BC357"/>
    <mergeCell ref="BD356:BD357"/>
    <mergeCell ref="BE356:BE357"/>
    <mergeCell ref="BF356:BF357"/>
    <mergeCell ref="BG356:BG357"/>
    <mergeCell ref="BH356:BH357"/>
    <mergeCell ref="AV57:AV58"/>
    <mergeCell ref="AW57:AW58"/>
    <mergeCell ref="AX57:AX58"/>
    <mergeCell ref="AY57:AY58"/>
    <mergeCell ref="AZ57:AZ58"/>
    <mergeCell ref="BA57:BA58"/>
    <mergeCell ref="BI57:BI58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BI198:BI199"/>
    <mergeCell ref="AV214:AV215"/>
    <mergeCell ref="AW214:AW215"/>
    <mergeCell ref="AX214:AX215"/>
    <mergeCell ref="AY214:AY215"/>
    <mergeCell ref="AZ214:AZ215"/>
    <mergeCell ref="BA214:BA215"/>
    <mergeCell ref="BI214:BI215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BB57:BB5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3806</v>
      </c>
      <c r="D2" s="0" t="s">
        <v>3807</v>
      </c>
      <c r="E2" s="0" t="s">
        <v>3808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3809</v>
      </c>
      <c r="J4" s="1" t="s">
        <v>3810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3811</v>
      </c>
      <c r="P4" s="1" t="s">
        <v>3812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3813</v>
      </c>
      <c r="F5" s="1" t="s">
        <v>3814</v>
      </c>
      <c r="G5" s="1" t="s">
        <v>3813</v>
      </c>
      <c r="H5" s="1" t="s">
        <v>3814</v>
      </c>
      <c r="I5" s="1" t="s">
        <v>3809</v>
      </c>
      <c r="J5" s="1" t="s">
        <v>3810</v>
      </c>
      <c r="K5" s="1" t="s">
        <v>3815</v>
      </c>
      <c r="L5" s="1" t="s">
        <v>3816</v>
      </c>
      <c r="M5" s="1" t="s">
        <v>3815</v>
      </c>
      <c r="N5" s="1" t="s">
        <v>3816</v>
      </c>
      <c r="O5" s="1" t="s">
        <v>3811</v>
      </c>
      <c r="P5" s="1" t="s">
        <v>3812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16326</v>
      </c>
      <c r="F6" s="8">
        <v>812204.25</v>
      </c>
      <c r="G6" s="4">
        <v>19082</v>
      </c>
      <c r="H6" s="8">
        <v>915957.17</v>
      </c>
      <c r="I6" s="7">
        <v>-0.1444</v>
      </c>
      <c r="J6" s="7">
        <v>-0.1133</v>
      </c>
      <c r="K6" s="4">
        <v>12097</v>
      </c>
      <c r="L6" s="8">
        <v>595664.04</v>
      </c>
      <c r="M6" s="4">
        <v>14196</v>
      </c>
      <c r="N6" s="8">
        <v>740496.41</v>
      </c>
      <c r="O6" s="7">
        <v>-0.1479</v>
      </c>
      <c r="P6" s="7">
        <v>-0.1956</v>
      </c>
    </row>
    <row r="7">
      <c r="A7" s="2" t="s">
        <v>121</v>
      </c>
      <c r="B7" s="2" t="s">
        <v>122</v>
      </c>
      <c r="C7" s="2" t="s">
        <v>123</v>
      </c>
      <c r="D7" s="2" t="s">
        <v>837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3040</v>
      </c>
      <c r="L7" s="8">
        <v>185250.28</v>
      </c>
      <c r="M7" s="4">
        <v>3031</v>
      </c>
      <c r="N7" s="8">
        <v>128876.99</v>
      </c>
      <c r="O7" s="7">
        <v>0.003</v>
      </c>
      <c r="P7" s="7">
        <v>0.4374</v>
      </c>
    </row>
    <row r="8">
      <c r="A8" s="2" t="s">
        <v>121</v>
      </c>
      <c r="B8" s="2" t="s">
        <v>122</v>
      </c>
      <c r="C8" s="2" t="s">
        <v>123</v>
      </c>
      <c r="D8" s="2" t="s">
        <v>1004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1189</v>
      </c>
      <c r="L8" s="8">
        <v>31289.93</v>
      </c>
      <c r="M8" s="4">
        <v>1855</v>
      </c>
      <c r="N8" s="8">
        <v>46583.77</v>
      </c>
      <c r="O8" s="7">
        <v>-0.359</v>
      </c>
      <c r="P8" s="7">
        <v>-0.3283</v>
      </c>
    </row>
    <row r="9">
      <c r="A9" s="2" t="s">
        <v>121</v>
      </c>
      <c r="B9" s="2" t="s">
        <v>122</v>
      </c>
      <c r="C9" s="2" t="s">
        <v>1104</v>
      </c>
      <c r="D9" s="2" t="s">
        <v>1105</v>
      </c>
      <c r="E9" s="4">
        <v>15012</v>
      </c>
      <c r="F9" s="8">
        <v>811887.83</v>
      </c>
      <c r="G9" s="4">
        <v>29460</v>
      </c>
      <c r="H9" s="8">
        <v>1573628.36</v>
      </c>
      <c r="I9" s="7">
        <v>-0.4904</v>
      </c>
      <c r="J9" s="7">
        <v>-0.4841</v>
      </c>
      <c r="K9" s="4">
        <v>11629</v>
      </c>
      <c r="L9" s="8">
        <v>626812.26</v>
      </c>
      <c r="M9" s="4">
        <v>23655</v>
      </c>
      <c r="N9" s="8">
        <v>1247311.53</v>
      </c>
      <c r="O9" s="7">
        <v>-0.5084</v>
      </c>
      <c r="P9" s="7">
        <v>-0.4975</v>
      </c>
    </row>
    <row r="10">
      <c r="A10" s="2" t="s">
        <v>121</v>
      </c>
      <c r="B10" s="2" t="s">
        <v>122</v>
      </c>
      <c r="C10" s="2" t="s">
        <v>1104</v>
      </c>
      <c r="D10" s="2" t="s">
        <v>837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3047</v>
      </c>
      <c r="L10" s="8">
        <v>166115.48</v>
      </c>
      <c r="M10" s="4">
        <v>5641</v>
      </c>
      <c r="N10" s="8">
        <v>317547.85</v>
      </c>
      <c r="O10" s="7">
        <v>-0.4598</v>
      </c>
      <c r="P10" s="7">
        <v>-0.4769</v>
      </c>
    </row>
    <row r="11">
      <c r="A11" s="2" t="s">
        <v>121</v>
      </c>
      <c r="B11" s="2" t="s">
        <v>122</v>
      </c>
      <c r="C11" s="2" t="s">
        <v>1104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336</v>
      </c>
      <c r="L11" s="8">
        <v>18960.09</v>
      </c>
      <c r="M11" s="4">
        <v>164</v>
      </c>
      <c r="N11" s="8">
        <v>8768.98</v>
      </c>
      <c r="O11" s="7">
        <v>1.0488</v>
      </c>
      <c r="P11" s="7">
        <v>1.1622</v>
      </c>
    </row>
    <row r="12">
      <c r="A12" s="2" t="s">
        <v>121</v>
      </c>
      <c r="B12" s="2" t="s">
        <v>122</v>
      </c>
      <c r="C12" s="2" t="s">
        <v>2442</v>
      </c>
      <c r="D12" s="2" t="s">
        <v>837</v>
      </c>
      <c r="E12" s="4">
        <v>3608</v>
      </c>
      <c r="F12" s="8">
        <v>139448.76</v>
      </c>
      <c r="G12" s="4">
        <v>4284</v>
      </c>
      <c r="H12" s="8">
        <v>168665.02</v>
      </c>
      <c r="I12" s="7">
        <v>-0.1578</v>
      </c>
      <c r="J12" s="7">
        <v>-0.1732</v>
      </c>
      <c r="K12" s="4">
        <v>2812</v>
      </c>
      <c r="L12" s="8">
        <v>117066.37</v>
      </c>
      <c r="M12" s="4">
        <v>4004</v>
      </c>
      <c r="N12" s="8">
        <v>160205.77</v>
      </c>
      <c r="O12" s="7">
        <v>-0.2977</v>
      </c>
      <c r="P12" s="7">
        <v>-0.2693</v>
      </c>
    </row>
    <row r="13">
      <c r="A13" s="2" t="s">
        <v>121</v>
      </c>
      <c r="B13" s="2" t="s">
        <v>122</v>
      </c>
      <c r="C13" s="2" t="s">
        <v>2442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796</v>
      </c>
      <c r="L13" s="8">
        <v>22382.39</v>
      </c>
      <c r="M13" s="4">
        <v>280</v>
      </c>
      <c r="N13" s="8">
        <v>8459.25</v>
      </c>
      <c r="O13" s="7">
        <v>1.8429</v>
      </c>
      <c r="P13" s="7">
        <v>1.6459</v>
      </c>
    </row>
    <row r="14">
      <c r="A14" s="2" t="s">
        <v>121</v>
      </c>
      <c r="B14" s="2" t="s">
        <v>122</v>
      </c>
      <c r="C14" s="2" t="s">
        <v>2628</v>
      </c>
      <c r="D14" s="2" t="s">
        <v>2629</v>
      </c>
      <c r="E14" s="4">
        <v>2247</v>
      </c>
      <c r="F14" s="8">
        <v>105954.4</v>
      </c>
      <c r="G14" s="4">
        <v>3060</v>
      </c>
      <c r="H14" s="8">
        <v>130676.57</v>
      </c>
      <c r="I14" s="7">
        <v>-0.2657</v>
      </c>
      <c r="J14" s="7">
        <v>-0.1892</v>
      </c>
      <c r="K14" s="4">
        <v>2060</v>
      </c>
      <c r="L14" s="8">
        <v>95270.87</v>
      </c>
      <c r="M14" s="4">
        <v>3060</v>
      </c>
      <c r="N14" s="8">
        <v>130676.57</v>
      </c>
      <c r="O14" s="7">
        <v>-0.3268</v>
      </c>
      <c r="P14" s="7">
        <v>-0.2709</v>
      </c>
    </row>
    <row r="15">
      <c r="A15" s="2" t="s">
        <v>121</v>
      </c>
      <c r="B15" s="2" t="s">
        <v>122</v>
      </c>
      <c r="C15" s="2" t="s">
        <v>2628</v>
      </c>
      <c r="D15" s="2" t="s">
        <v>2672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187</v>
      </c>
      <c r="L15" s="8">
        <v>10683.53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2715</v>
      </c>
      <c r="D16" s="2" t="s">
        <v>2716</v>
      </c>
      <c r="E16" s="4">
        <v>947</v>
      </c>
      <c r="F16" s="8">
        <v>46006.11</v>
      </c>
      <c r="G16" s="4">
        <v>495</v>
      </c>
      <c r="H16" s="8">
        <v>24390.25</v>
      </c>
      <c r="I16" s="7">
        <v>0.9131</v>
      </c>
      <c r="J16" s="7">
        <v>0.8863</v>
      </c>
      <c r="K16" s="4">
        <v>947</v>
      </c>
      <c r="L16" s="8">
        <v>46006.11</v>
      </c>
      <c r="M16" s="4">
        <v>495</v>
      </c>
      <c r="N16" s="8">
        <v>24390.25</v>
      </c>
      <c r="O16" s="7">
        <v>0.9131</v>
      </c>
      <c r="P16" s="7">
        <v>0.8863</v>
      </c>
    </row>
    <row r="17">
      <c r="A17" s="2" t="s">
        <v>121</v>
      </c>
      <c r="B17" s="2" t="s">
        <v>122</v>
      </c>
      <c r="C17" s="2" t="s">
        <v>2745</v>
      </c>
      <c r="D17" s="2" t="s">
        <v>2746</v>
      </c>
      <c r="E17" s="4">
        <v>711</v>
      </c>
      <c r="F17" s="8">
        <v>38026.83</v>
      </c>
      <c r="G17" s="4">
        <v>1906</v>
      </c>
      <c r="H17" s="8">
        <v>104160.88</v>
      </c>
      <c r="I17" s="7">
        <v>-0.627</v>
      </c>
      <c r="J17" s="7">
        <v>-0.6349</v>
      </c>
      <c r="K17" s="4">
        <v>711</v>
      </c>
      <c r="L17" s="8">
        <v>38026.83</v>
      </c>
      <c r="M17" s="4">
        <v>1906</v>
      </c>
      <c r="N17" s="8">
        <v>104160.88</v>
      </c>
      <c r="O17" s="7">
        <v>-0.627</v>
      </c>
      <c r="P17" s="7">
        <v>-0.6349</v>
      </c>
    </row>
    <row r="18">
      <c r="A18" s="2" t="s">
        <v>121</v>
      </c>
      <c r="B18" s="2" t="s">
        <v>122</v>
      </c>
      <c r="C18" s="2" t="s">
        <v>2745</v>
      </c>
      <c r="D18" s="2" t="s">
        <v>1068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2789</v>
      </c>
      <c r="D19" s="2" t="s">
        <v>2790</v>
      </c>
      <c r="E19" s="4">
        <v>432</v>
      </c>
      <c r="F19" s="8">
        <v>17345.67</v>
      </c>
      <c r="G19" s="4">
        <v>792</v>
      </c>
      <c r="H19" s="8">
        <v>33488.86</v>
      </c>
      <c r="I19" s="7">
        <v>-0.4545</v>
      </c>
      <c r="J19" s="7">
        <v>-0.482</v>
      </c>
      <c r="K19" s="4">
        <v>432</v>
      </c>
      <c r="L19" s="8">
        <v>17345.67</v>
      </c>
      <c r="M19" s="4">
        <v>792</v>
      </c>
      <c r="N19" s="8">
        <v>33488.86</v>
      </c>
      <c r="O19" s="7">
        <v>-0.4545</v>
      </c>
      <c r="P19" s="7">
        <v>-0.482</v>
      </c>
    </row>
    <row r="20">
      <c r="A20" s="2" t="s">
        <v>121</v>
      </c>
      <c r="B20" s="2" t="s">
        <v>122</v>
      </c>
      <c r="C20" s="2" t="s">
        <v>2843</v>
      </c>
      <c r="D20" s="2" t="s">
        <v>2790</v>
      </c>
      <c r="E20" s="4"/>
      <c r="F20" s="8"/>
      <c r="G20" s="4">
        <v>4</v>
      </c>
      <c r="H20" s="8">
        <v>115.32</v>
      </c>
      <c r="I20" s="7"/>
      <c r="J20" s="7"/>
      <c r="K20" s="4"/>
      <c r="L20" s="8"/>
      <c r="M20" s="4">
        <v>4</v>
      </c>
      <c r="N20" s="8">
        <v>115.32</v>
      </c>
      <c r="O20" s="7"/>
      <c r="P20" s="7"/>
    </row>
    <row r="21">
      <c r="A21" s="2" t="s">
        <v>121</v>
      </c>
      <c r="B21" s="2" t="s">
        <v>2850</v>
      </c>
      <c r="C21" s="2" t="s">
        <v>2628</v>
      </c>
      <c r="D21" s="2" t="s">
        <v>2629</v>
      </c>
      <c r="E21" s="4">
        <v>6285</v>
      </c>
      <c r="F21" s="8">
        <v>703626.5</v>
      </c>
      <c r="G21" s="4">
        <v>6018</v>
      </c>
      <c r="H21" s="8">
        <v>692516.94</v>
      </c>
      <c r="I21" s="7">
        <v>0.0444</v>
      </c>
      <c r="J21" s="7">
        <v>0.016</v>
      </c>
      <c r="K21" s="4">
        <v>6147</v>
      </c>
      <c r="L21" s="8">
        <v>685835.48</v>
      </c>
      <c r="M21" s="4">
        <v>5987</v>
      </c>
      <c r="N21" s="8">
        <v>687946.98</v>
      </c>
      <c r="O21" s="7">
        <v>0.0267</v>
      </c>
      <c r="P21" s="7">
        <v>-0.0031</v>
      </c>
    </row>
    <row r="22">
      <c r="A22" s="2" t="s">
        <v>121</v>
      </c>
      <c r="B22" s="2" t="s">
        <v>2850</v>
      </c>
      <c r="C22" s="2" t="s">
        <v>2628</v>
      </c>
      <c r="D22" s="2" t="s">
        <v>2672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138</v>
      </c>
      <c r="L22" s="8">
        <v>17791.02</v>
      </c>
      <c r="M22" s="4">
        <v>31</v>
      </c>
      <c r="N22" s="8">
        <v>4569.96</v>
      </c>
      <c r="O22" s="7">
        <v>3.4516</v>
      </c>
      <c r="P22" s="7">
        <v>2.893</v>
      </c>
    </row>
    <row r="23">
      <c r="A23" s="2" t="s">
        <v>121</v>
      </c>
      <c r="B23" s="2" t="s">
        <v>2850</v>
      </c>
      <c r="C23" s="2" t="s">
        <v>2843</v>
      </c>
      <c r="D23" s="2" t="s">
        <v>2935</v>
      </c>
      <c r="E23" s="4">
        <v>3383</v>
      </c>
      <c r="F23" s="8">
        <v>153228.37</v>
      </c>
      <c r="G23" s="4">
        <v>5209</v>
      </c>
      <c r="H23" s="8">
        <v>239913.02</v>
      </c>
      <c r="I23" s="7">
        <v>-0.3505</v>
      </c>
      <c r="J23" s="7">
        <v>-0.3613</v>
      </c>
      <c r="K23" s="4">
        <v>3383</v>
      </c>
      <c r="L23" s="8">
        <v>153228.37</v>
      </c>
      <c r="M23" s="4">
        <v>5209</v>
      </c>
      <c r="N23" s="8">
        <v>239913.02</v>
      </c>
      <c r="O23" s="7">
        <v>-0.3505</v>
      </c>
      <c r="P23" s="7">
        <v>-0.3613</v>
      </c>
    </row>
    <row r="24">
      <c r="A24" s="2" t="s">
        <v>121</v>
      </c>
      <c r="B24" s="2" t="s">
        <v>2850</v>
      </c>
      <c r="C24" s="2" t="s">
        <v>123</v>
      </c>
      <c r="D24" s="2" t="s">
        <v>2746</v>
      </c>
      <c r="E24" s="4">
        <v>1897</v>
      </c>
      <c r="F24" s="8">
        <v>121183.38</v>
      </c>
      <c r="G24" s="4">
        <v>2811</v>
      </c>
      <c r="H24" s="8">
        <v>165961.85</v>
      </c>
      <c r="I24" s="7">
        <v>-0.3252</v>
      </c>
      <c r="J24" s="7">
        <v>-0.2698</v>
      </c>
      <c r="K24" s="4">
        <v>1553</v>
      </c>
      <c r="L24" s="8">
        <v>85946.88</v>
      </c>
      <c r="M24" s="4">
        <v>2095</v>
      </c>
      <c r="N24" s="8">
        <v>120423.04</v>
      </c>
      <c r="O24" s="7">
        <v>-0.2587</v>
      </c>
      <c r="P24" s="7">
        <v>-0.2863</v>
      </c>
    </row>
    <row r="25">
      <c r="A25" s="2" t="s">
        <v>121</v>
      </c>
      <c r="B25" s="2" t="s">
        <v>2850</v>
      </c>
      <c r="C25" s="2" t="s">
        <v>123</v>
      </c>
      <c r="D25" s="2" t="s">
        <v>1004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295</v>
      </c>
      <c r="L25" s="8">
        <v>32926.21</v>
      </c>
      <c r="M25" s="4">
        <v>93</v>
      </c>
      <c r="N25" s="8">
        <v>11228.59</v>
      </c>
      <c r="O25" s="7">
        <v>2.172</v>
      </c>
      <c r="P25" s="7">
        <v>1.9324</v>
      </c>
    </row>
    <row r="26">
      <c r="A26" s="2" t="s">
        <v>121</v>
      </c>
      <c r="B26" s="2" t="s">
        <v>2850</v>
      </c>
      <c r="C26" s="2" t="s">
        <v>123</v>
      </c>
      <c r="D26" s="2" t="s">
        <v>124</v>
      </c>
      <c r="E26" s="4" t="s">
        <v>132</v>
      </c>
      <c r="F26" s="8" t="s">
        <v>132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49</v>
      </c>
      <c r="L26" s="8">
        <v>2310.29</v>
      </c>
      <c r="M26" s="4">
        <v>623</v>
      </c>
      <c r="N26" s="8">
        <v>34310.22</v>
      </c>
      <c r="O26" s="7">
        <v>-0.9213</v>
      </c>
      <c r="P26" s="7">
        <v>-0.9327</v>
      </c>
    </row>
    <row r="27">
      <c r="A27" s="2" t="s">
        <v>121</v>
      </c>
      <c r="B27" s="2" t="s">
        <v>2850</v>
      </c>
      <c r="C27" s="2" t="s">
        <v>1104</v>
      </c>
      <c r="D27" s="2" t="s">
        <v>837</v>
      </c>
      <c r="E27" s="4">
        <v>218</v>
      </c>
      <c r="F27" s="8">
        <v>12732.66</v>
      </c>
      <c r="G27" s="4">
        <v>525</v>
      </c>
      <c r="H27" s="8">
        <v>30309.86</v>
      </c>
      <c r="I27" s="7">
        <v>-0.5848</v>
      </c>
      <c r="J27" s="7">
        <v>-0.5799</v>
      </c>
      <c r="K27" s="4">
        <v>218</v>
      </c>
      <c r="L27" s="8">
        <v>12732.66</v>
      </c>
      <c r="M27" s="4">
        <v>525</v>
      </c>
      <c r="N27" s="8">
        <v>30309.86</v>
      </c>
      <c r="O27" s="7">
        <v>-0.5848</v>
      </c>
      <c r="P27" s="7">
        <v>-0.5799</v>
      </c>
    </row>
    <row r="28">
      <c r="A28" s="2" t="s">
        <v>121</v>
      </c>
      <c r="B28" s="2" t="s">
        <v>2850</v>
      </c>
      <c r="C28" s="2" t="s">
        <v>2442</v>
      </c>
      <c r="D28" s="2" t="s">
        <v>837</v>
      </c>
      <c r="E28" s="4">
        <v>11</v>
      </c>
      <c r="F28" s="8">
        <v>455.12</v>
      </c>
      <c r="G28" s="4">
        <v>695</v>
      </c>
      <c r="H28" s="8">
        <v>30580.82</v>
      </c>
      <c r="I28" s="7">
        <v>-0.9842</v>
      </c>
      <c r="J28" s="7">
        <v>-0.9851</v>
      </c>
      <c r="K28" s="4">
        <v>11</v>
      </c>
      <c r="L28" s="8">
        <v>455.12</v>
      </c>
      <c r="M28" s="4">
        <v>695</v>
      </c>
      <c r="N28" s="8">
        <v>30580.82</v>
      </c>
      <c r="O28" s="7">
        <v>-0.9842</v>
      </c>
      <c r="P28" s="7">
        <v>-0.9851</v>
      </c>
    </row>
    <row r="29">
      <c r="A29" s="2" t="s">
        <v>121</v>
      </c>
      <c r="B29" s="2" t="s">
        <v>3052</v>
      </c>
      <c r="C29" s="2" t="s">
        <v>1104</v>
      </c>
      <c r="D29" s="2" t="s">
        <v>837</v>
      </c>
      <c r="E29" s="4">
        <v>3097</v>
      </c>
      <c r="F29" s="8">
        <v>178315.2</v>
      </c>
      <c r="G29" s="4">
        <v>4475</v>
      </c>
      <c r="H29" s="8">
        <v>271208.59</v>
      </c>
      <c r="I29" s="7">
        <v>-0.3079</v>
      </c>
      <c r="J29" s="7">
        <v>-0.3425</v>
      </c>
      <c r="K29" s="4">
        <v>2889</v>
      </c>
      <c r="L29" s="8">
        <v>169157.4</v>
      </c>
      <c r="M29" s="4">
        <v>4451</v>
      </c>
      <c r="N29" s="8">
        <v>269911.82</v>
      </c>
      <c r="O29" s="7">
        <v>-0.3509</v>
      </c>
      <c r="P29" s="7">
        <v>-0.3733</v>
      </c>
    </row>
    <row r="30">
      <c r="A30" s="2" t="s">
        <v>121</v>
      </c>
      <c r="B30" s="2" t="s">
        <v>3052</v>
      </c>
      <c r="C30" s="2" t="s">
        <v>1104</v>
      </c>
      <c r="D30" s="2" t="s">
        <v>1105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208</v>
      </c>
      <c r="L30" s="8">
        <v>9157.8</v>
      </c>
      <c r="M30" s="4">
        <v>24</v>
      </c>
      <c r="N30" s="8">
        <v>1296.77</v>
      </c>
      <c r="O30" s="7">
        <v>7.6667</v>
      </c>
      <c r="P30" s="7">
        <v>6.062</v>
      </c>
    </row>
    <row r="31">
      <c r="A31" s="2" t="s">
        <v>121</v>
      </c>
      <c r="B31" s="2" t="s">
        <v>3052</v>
      </c>
      <c r="C31" s="2" t="s">
        <v>123</v>
      </c>
      <c r="D31" s="2" t="s">
        <v>124</v>
      </c>
      <c r="E31" s="4">
        <v>2047</v>
      </c>
      <c r="F31" s="8">
        <v>103685.59</v>
      </c>
      <c r="G31" s="4">
        <v>1439</v>
      </c>
      <c r="H31" s="8">
        <v>73635.75</v>
      </c>
      <c r="I31" s="7">
        <v>0.4225</v>
      </c>
      <c r="J31" s="7">
        <v>0.4081</v>
      </c>
      <c r="K31" s="4">
        <v>1063</v>
      </c>
      <c r="L31" s="8">
        <v>50254.35</v>
      </c>
      <c r="M31" s="4">
        <v>918</v>
      </c>
      <c r="N31" s="8">
        <v>44929.21</v>
      </c>
      <c r="O31" s="7">
        <v>0.158</v>
      </c>
      <c r="P31" s="7">
        <v>0.1185</v>
      </c>
    </row>
    <row r="32">
      <c r="A32" s="2" t="s">
        <v>121</v>
      </c>
      <c r="B32" s="2" t="s">
        <v>3052</v>
      </c>
      <c r="C32" s="2" t="s">
        <v>123</v>
      </c>
      <c r="D32" s="2" t="s">
        <v>837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833</v>
      </c>
      <c r="L32" s="8">
        <v>41524.67</v>
      </c>
      <c r="M32" s="4">
        <v>511</v>
      </c>
      <c r="N32" s="8">
        <v>27721.06</v>
      </c>
      <c r="O32" s="7">
        <v>0.6301</v>
      </c>
      <c r="P32" s="7">
        <v>0.4979</v>
      </c>
    </row>
    <row r="33">
      <c r="A33" s="2" t="s">
        <v>121</v>
      </c>
      <c r="B33" s="2" t="s">
        <v>3052</v>
      </c>
      <c r="C33" s="2" t="s">
        <v>123</v>
      </c>
      <c r="D33" s="2" t="s">
        <v>1004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151</v>
      </c>
      <c r="L33" s="8">
        <v>11906.57</v>
      </c>
      <c r="M33" s="4">
        <v>10</v>
      </c>
      <c r="N33" s="8">
        <v>985.48</v>
      </c>
      <c r="O33" s="7">
        <v>14.1</v>
      </c>
      <c r="P33" s="7">
        <v>11.082</v>
      </c>
    </row>
    <row r="34">
      <c r="A34" s="2" t="s">
        <v>121</v>
      </c>
      <c r="B34" s="2" t="s">
        <v>3052</v>
      </c>
      <c r="C34" s="2" t="s">
        <v>2628</v>
      </c>
      <c r="D34" s="2" t="s">
        <v>2672</v>
      </c>
      <c r="E34" s="4">
        <v>1008</v>
      </c>
      <c r="F34" s="8">
        <v>88863.1</v>
      </c>
      <c r="G34" s="4">
        <v>822</v>
      </c>
      <c r="H34" s="8">
        <v>84815.74</v>
      </c>
      <c r="I34" s="7">
        <v>0.2263</v>
      </c>
      <c r="J34" s="7">
        <v>0.0477</v>
      </c>
      <c r="K34" s="4">
        <v>1006</v>
      </c>
      <c r="L34" s="8">
        <v>88633.51</v>
      </c>
      <c r="M34" s="4">
        <v>819</v>
      </c>
      <c r="N34" s="8">
        <v>84475.77</v>
      </c>
      <c r="O34" s="7">
        <v>0.2283</v>
      </c>
      <c r="P34" s="7">
        <v>0.0492</v>
      </c>
    </row>
    <row r="35">
      <c r="A35" s="2" t="s">
        <v>121</v>
      </c>
      <c r="B35" s="2" t="s">
        <v>3052</v>
      </c>
      <c r="C35" s="2" t="s">
        <v>2628</v>
      </c>
      <c r="D35" s="2" t="s">
        <v>2629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2</v>
      </c>
      <c r="L35" s="8">
        <v>229.59</v>
      </c>
      <c r="M35" s="4">
        <v>3</v>
      </c>
      <c r="N35" s="8">
        <v>339.97</v>
      </c>
      <c r="O35" s="7">
        <v>-0.3333</v>
      </c>
      <c r="P35" s="7">
        <v>-0.3247</v>
      </c>
    </row>
    <row r="36">
      <c r="A36" s="2" t="s">
        <v>121</v>
      </c>
      <c r="B36" s="2" t="s">
        <v>3052</v>
      </c>
      <c r="C36" s="2" t="s">
        <v>2442</v>
      </c>
      <c r="D36" s="2" t="s">
        <v>837</v>
      </c>
      <c r="E36" s="4">
        <v>1383</v>
      </c>
      <c r="F36" s="8">
        <v>34886.76</v>
      </c>
      <c r="G36" s="4">
        <v>2784</v>
      </c>
      <c r="H36" s="8">
        <v>75741.76</v>
      </c>
      <c r="I36" s="7">
        <v>-0.5032</v>
      </c>
      <c r="J36" s="7">
        <v>-0.5394</v>
      </c>
      <c r="K36" s="4">
        <v>1383</v>
      </c>
      <c r="L36" s="8">
        <v>34886.76</v>
      </c>
      <c r="M36" s="4">
        <v>2784</v>
      </c>
      <c r="N36" s="8">
        <v>75741.76</v>
      </c>
      <c r="O36" s="7">
        <v>-0.5032</v>
      </c>
      <c r="P36" s="7">
        <v>-0.5394</v>
      </c>
    </row>
    <row r="37">
      <c r="A37" s="2" t="s">
        <v>121</v>
      </c>
      <c r="B37" s="2" t="s">
        <v>3052</v>
      </c>
      <c r="C37" s="2" t="s">
        <v>2442</v>
      </c>
      <c r="D37" s="2" t="s">
        <v>124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/>
      <c r="L37" s="8"/>
      <c r="M37" s="4"/>
      <c r="N37" s="8"/>
      <c r="O37" s="7"/>
      <c r="P37" s="7"/>
    </row>
    <row r="38">
      <c r="A38" s="2" t="s">
        <v>121</v>
      </c>
      <c r="B38" s="2" t="s">
        <v>3052</v>
      </c>
      <c r="C38" s="2" t="s">
        <v>2715</v>
      </c>
      <c r="D38" s="2" t="s">
        <v>2716</v>
      </c>
      <c r="E38" s="4"/>
      <c r="F38" s="8"/>
      <c r="G38" s="4">
        <v>340</v>
      </c>
      <c r="H38" s="8">
        <v>15785.89</v>
      </c>
      <c r="I38" s="7"/>
      <c r="J38" s="7"/>
      <c r="K38" s="4"/>
      <c r="L38" s="8"/>
      <c r="M38" s="4">
        <v>340</v>
      </c>
      <c r="N38" s="8">
        <v>15785.89</v>
      </c>
      <c r="O38" s="7"/>
      <c r="P38" s="7"/>
    </row>
    <row r="39">
      <c r="A39" s="2" t="s">
        <v>121</v>
      </c>
      <c r="B39" s="2" t="s">
        <v>3339</v>
      </c>
      <c r="C39" s="2" t="s">
        <v>1104</v>
      </c>
      <c r="D39" s="2" t="s">
        <v>1105</v>
      </c>
      <c r="E39" s="4">
        <v>1740</v>
      </c>
      <c r="F39" s="8">
        <v>89084.39</v>
      </c>
      <c r="G39" s="4">
        <v>2866</v>
      </c>
      <c r="H39" s="8">
        <v>133286.58</v>
      </c>
      <c r="I39" s="7">
        <v>-0.3929</v>
      </c>
      <c r="J39" s="7">
        <v>-0.3316</v>
      </c>
      <c r="K39" s="4">
        <v>1730</v>
      </c>
      <c r="L39" s="8">
        <v>88425.99</v>
      </c>
      <c r="M39" s="4">
        <v>2866</v>
      </c>
      <c r="N39" s="8">
        <v>133286.58</v>
      </c>
      <c r="O39" s="7">
        <v>-0.3964</v>
      </c>
      <c r="P39" s="7">
        <v>-0.3366</v>
      </c>
    </row>
    <row r="40">
      <c r="A40" s="2" t="s">
        <v>121</v>
      </c>
      <c r="B40" s="2" t="s">
        <v>3339</v>
      </c>
      <c r="C40" s="2" t="s">
        <v>1104</v>
      </c>
      <c r="D40" s="2" t="s">
        <v>837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10</v>
      </c>
      <c r="L40" s="8">
        <v>658.4</v>
      </c>
      <c r="M40" s="4"/>
      <c r="N40" s="8"/>
      <c r="O40" s="7"/>
      <c r="P40" s="7"/>
    </row>
    <row r="41">
      <c r="A41" s="2" t="s">
        <v>121</v>
      </c>
      <c r="B41" s="2" t="s">
        <v>3339</v>
      </c>
      <c r="C41" s="2" t="s">
        <v>123</v>
      </c>
      <c r="D41" s="2" t="s">
        <v>124</v>
      </c>
      <c r="E41" s="4">
        <v>1574</v>
      </c>
      <c r="F41" s="8">
        <v>64272.78</v>
      </c>
      <c r="G41" s="4">
        <v>2303</v>
      </c>
      <c r="H41" s="8">
        <v>103495.65</v>
      </c>
      <c r="I41" s="7">
        <v>-0.3165</v>
      </c>
      <c r="J41" s="7">
        <v>-0.379</v>
      </c>
      <c r="K41" s="4">
        <v>1481</v>
      </c>
      <c r="L41" s="8">
        <v>58188.85</v>
      </c>
      <c r="M41" s="4">
        <v>2303</v>
      </c>
      <c r="N41" s="8">
        <v>103495.65</v>
      </c>
      <c r="O41" s="7">
        <v>-0.3569</v>
      </c>
      <c r="P41" s="7">
        <v>-0.4378</v>
      </c>
    </row>
    <row r="42">
      <c r="A42" s="2" t="s">
        <v>121</v>
      </c>
      <c r="B42" s="2" t="s">
        <v>3339</v>
      </c>
      <c r="C42" s="2" t="s">
        <v>123</v>
      </c>
      <c r="D42" s="2" t="s">
        <v>1004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93</v>
      </c>
      <c r="L42" s="8">
        <v>6083.93</v>
      </c>
      <c r="M42" s="4"/>
      <c r="N42" s="8"/>
      <c r="O42" s="7"/>
      <c r="P42" s="7"/>
    </row>
    <row r="43">
      <c r="A43" s="2" t="s">
        <v>121</v>
      </c>
      <c r="B43" s="2" t="s">
        <v>3339</v>
      </c>
      <c r="C43" s="2" t="s">
        <v>2628</v>
      </c>
      <c r="D43" s="2" t="s">
        <v>2672</v>
      </c>
      <c r="E43" s="4">
        <v>122</v>
      </c>
      <c r="F43" s="8">
        <v>8987.09</v>
      </c>
      <c r="G43" s="4"/>
      <c r="H43" s="8"/>
      <c r="I43" s="7"/>
      <c r="J43" s="7"/>
      <c r="K43" s="4">
        <v>122</v>
      </c>
      <c r="L43" s="8">
        <v>8987.09</v>
      </c>
      <c r="M43" s="4"/>
      <c r="N43" s="8"/>
      <c r="O43" s="7"/>
      <c r="P43" s="7"/>
    </row>
    <row r="44">
      <c r="A44" s="2" t="s">
        <v>121</v>
      </c>
      <c r="B44" s="2" t="s">
        <v>3339</v>
      </c>
      <c r="C44" s="2" t="s">
        <v>2442</v>
      </c>
      <c r="D44" s="2" t="s">
        <v>837</v>
      </c>
      <c r="E44" s="4">
        <v>185</v>
      </c>
      <c r="F44" s="8">
        <v>7196.92</v>
      </c>
      <c r="G44" s="4">
        <v>357</v>
      </c>
      <c r="H44" s="8">
        <v>14778.45</v>
      </c>
      <c r="I44" s="7">
        <v>-0.4818</v>
      </c>
      <c r="J44" s="7">
        <v>-0.513</v>
      </c>
      <c r="K44" s="4">
        <v>185</v>
      </c>
      <c r="L44" s="8">
        <v>7196.92</v>
      </c>
      <c r="M44" s="4">
        <v>357</v>
      </c>
      <c r="N44" s="8">
        <v>14778.45</v>
      </c>
      <c r="O44" s="7">
        <v>-0.4818</v>
      </c>
      <c r="P44" s="7">
        <v>-0.513</v>
      </c>
    </row>
    <row r="45">
      <c r="A45" s="2" t="s">
        <v>121</v>
      </c>
      <c r="B45" s="2" t="s">
        <v>3589</v>
      </c>
      <c r="C45" s="2" t="s">
        <v>1104</v>
      </c>
      <c r="D45" s="2" t="s">
        <v>837</v>
      </c>
      <c r="E45" s="4">
        <v>753</v>
      </c>
      <c r="F45" s="8">
        <v>34783.71</v>
      </c>
      <c r="G45" s="4">
        <v>1790</v>
      </c>
      <c r="H45" s="8">
        <v>83266.44</v>
      </c>
      <c r="I45" s="7">
        <v>-0.5793</v>
      </c>
      <c r="J45" s="7">
        <v>-0.5823</v>
      </c>
      <c r="K45" s="4">
        <v>667</v>
      </c>
      <c r="L45" s="8">
        <v>30978.36</v>
      </c>
      <c r="M45" s="4">
        <v>1196</v>
      </c>
      <c r="N45" s="8">
        <v>54682.11</v>
      </c>
      <c r="O45" s="7">
        <v>-0.4423</v>
      </c>
      <c r="P45" s="7">
        <v>-0.4335</v>
      </c>
    </row>
    <row r="46">
      <c r="A46" s="2" t="s">
        <v>121</v>
      </c>
      <c r="B46" s="2" t="s">
        <v>3589</v>
      </c>
      <c r="C46" s="2" t="s">
        <v>1104</v>
      </c>
      <c r="D46" s="2" t="s">
        <v>1105</v>
      </c>
      <c r="E46" s="4" t="s">
        <v>132</v>
      </c>
      <c r="F46" s="8" t="s">
        <v>132</v>
      </c>
      <c r="G46" s="4" t="s">
        <v>132</v>
      </c>
      <c r="H46" s="8" t="s">
        <v>132</v>
      </c>
      <c r="I46" s="7" t="s">
        <v>132</v>
      </c>
      <c r="J46" s="7" t="s">
        <v>132</v>
      </c>
      <c r="K46" s="4">
        <v>86</v>
      </c>
      <c r="L46" s="8">
        <v>3805.35</v>
      </c>
      <c r="M46" s="4">
        <v>594</v>
      </c>
      <c r="N46" s="8">
        <v>28584.33</v>
      </c>
      <c r="O46" s="7">
        <v>-0.8552</v>
      </c>
      <c r="P46" s="7">
        <v>-0.8669</v>
      </c>
    </row>
    <row r="47">
      <c r="A47" s="2" t="s">
        <v>121</v>
      </c>
      <c r="B47" s="2" t="s">
        <v>3589</v>
      </c>
      <c r="C47" s="2" t="s">
        <v>2442</v>
      </c>
      <c r="D47" s="2" t="s">
        <v>837</v>
      </c>
      <c r="E47" s="4">
        <v>6</v>
      </c>
      <c r="F47" s="8">
        <v>179.12</v>
      </c>
      <c r="G47" s="4">
        <v>132</v>
      </c>
      <c r="H47" s="8">
        <v>2128.57</v>
      </c>
      <c r="I47" s="7">
        <v>-0.9545</v>
      </c>
      <c r="J47" s="7">
        <v>-0.9158</v>
      </c>
      <c r="K47" s="4">
        <v>6</v>
      </c>
      <c r="L47" s="8">
        <v>179.12</v>
      </c>
      <c r="M47" s="4">
        <v>132</v>
      </c>
      <c r="N47" s="8">
        <v>2128.57</v>
      </c>
      <c r="O47" s="7">
        <v>-0.9545</v>
      </c>
      <c r="P47" s="7">
        <v>-0.9158</v>
      </c>
    </row>
    <row r="48">
      <c r="A48" s="2" t="s">
        <v>121</v>
      </c>
      <c r="B48" s="2" t="s">
        <v>3589</v>
      </c>
      <c r="C48" s="2" t="s">
        <v>123</v>
      </c>
      <c r="D48" s="2" t="s">
        <v>837</v>
      </c>
      <c r="E48" s="4"/>
      <c r="F48" s="8"/>
      <c r="G48" s="4">
        <v>20</v>
      </c>
      <c r="H48" s="8">
        <v>497.05</v>
      </c>
      <c r="I48" s="7"/>
      <c r="J48" s="7"/>
      <c r="K48" s="4"/>
      <c r="L48" s="8"/>
      <c r="M48" s="4">
        <v>20</v>
      </c>
      <c r="N48" s="8">
        <v>497.05</v>
      </c>
      <c r="O48" s="7"/>
      <c r="P48" s="7"/>
    </row>
    <row r="49">
      <c r="A49" s="2" t="s">
        <v>121</v>
      </c>
      <c r="B49" s="2" t="s">
        <v>3675</v>
      </c>
      <c r="C49" s="2" t="s">
        <v>1104</v>
      </c>
      <c r="D49" s="2" t="s">
        <v>1105</v>
      </c>
      <c r="E49" s="4">
        <v>442</v>
      </c>
      <c r="F49" s="8">
        <v>17445.68</v>
      </c>
      <c r="G49" s="4">
        <v>1024</v>
      </c>
      <c r="H49" s="8">
        <v>31527.2</v>
      </c>
      <c r="I49" s="7">
        <v>-0.5684</v>
      </c>
      <c r="J49" s="7">
        <v>-0.4466</v>
      </c>
      <c r="K49" s="4">
        <v>442</v>
      </c>
      <c r="L49" s="8">
        <v>17445.68</v>
      </c>
      <c r="M49" s="4">
        <v>1024</v>
      </c>
      <c r="N49" s="8">
        <v>31527.2</v>
      </c>
      <c r="O49" s="7">
        <v>-0.5684</v>
      </c>
      <c r="P49" s="7">
        <v>-0.4466</v>
      </c>
    </row>
    <row r="50">
      <c r="A50" s="2" t="s">
        <v>121</v>
      </c>
      <c r="B50" s="2" t="s">
        <v>3675</v>
      </c>
      <c r="C50" s="2" t="s">
        <v>2745</v>
      </c>
      <c r="D50" s="2" t="s">
        <v>2746</v>
      </c>
      <c r="E50" s="4">
        <v>254</v>
      </c>
      <c r="F50" s="8">
        <v>6570.59</v>
      </c>
      <c r="G50" s="4">
        <v>773</v>
      </c>
      <c r="H50" s="8">
        <v>14506.34</v>
      </c>
      <c r="I50" s="7">
        <v>-0.6714</v>
      </c>
      <c r="J50" s="7">
        <v>-0.5471</v>
      </c>
      <c r="K50" s="4">
        <v>254</v>
      </c>
      <c r="L50" s="8">
        <v>6570.59</v>
      </c>
      <c r="M50" s="4">
        <v>773</v>
      </c>
      <c r="N50" s="8">
        <v>14506.34</v>
      </c>
      <c r="O50" s="7">
        <v>-0.6714</v>
      </c>
      <c r="P50" s="7">
        <v>-0.5471</v>
      </c>
    </row>
    <row r="51">
      <c r="A51" s="2" t="s">
        <v>121</v>
      </c>
      <c r="B51" s="2" t="s">
        <v>3675</v>
      </c>
      <c r="C51" s="2" t="s">
        <v>123</v>
      </c>
      <c r="D51" s="2" t="s">
        <v>1004</v>
      </c>
      <c r="E51" s="4">
        <v>145</v>
      </c>
      <c r="F51" s="8">
        <v>2996.93</v>
      </c>
      <c r="G51" s="4">
        <v>913</v>
      </c>
      <c r="H51" s="8">
        <v>17580.2</v>
      </c>
      <c r="I51" s="7">
        <v>-0.8412</v>
      </c>
      <c r="J51" s="7">
        <v>-0.8295</v>
      </c>
      <c r="K51" s="4">
        <v>145</v>
      </c>
      <c r="L51" s="8">
        <v>2996.93</v>
      </c>
      <c r="M51" s="4">
        <v>912</v>
      </c>
      <c r="N51" s="8">
        <v>17562.98</v>
      </c>
      <c r="O51" s="7">
        <v>-0.841</v>
      </c>
      <c r="P51" s="7">
        <v>-0.8294</v>
      </c>
    </row>
    <row r="52">
      <c r="A52" s="2" t="s">
        <v>121</v>
      </c>
      <c r="B52" s="2" t="s">
        <v>3675</v>
      </c>
      <c r="C52" s="2" t="s">
        <v>123</v>
      </c>
      <c r="D52" s="2" t="s">
        <v>2746</v>
      </c>
      <c r="E52" s="4" t="s">
        <v>132</v>
      </c>
      <c r="F52" s="8" t="s">
        <v>132</v>
      </c>
      <c r="G52" s="4" t="s">
        <v>132</v>
      </c>
      <c r="H52" s="8" t="s">
        <v>132</v>
      </c>
      <c r="I52" s="7" t="s">
        <v>132</v>
      </c>
      <c r="J52" s="7" t="s">
        <v>132</v>
      </c>
      <c r="K52" s="4"/>
      <c r="L52" s="8"/>
      <c r="M52" s="4">
        <v>1</v>
      </c>
      <c r="N52" s="8">
        <v>17.22</v>
      </c>
      <c r="O52" s="7"/>
      <c r="P52" s="7"/>
    </row>
    <row r="53">
      <c r="A53" s="2" t="s">
        <v>121</v>
      </c>
      <c r="B53" s="2" t="s">
        <v>3759</v>
      </c>
      <c r="C53" s="2" t="s">
        <v>123</v>
      </c>
      <c r="D53" s="2" t="s">
        <v>1004</v>
      </c>
      <c r="E53" s="4">
        <v>45</v>
      </c>
      <c r="F53" s="8">
        <v>767.82</v>
      </c>
      <c r="G53" s="4">
        <v>250</v>
      </c>
      <c r="H53" s="8">
        <v>4148.16</v>
      </c>
      <c r="I53" s="7">
        <v>-0.82</v>
      </c>
      <c r="J53" s="7">
        <v>-0.8149</v>
      </c>
      <c r="K53" s="4">
        <v>45</v>
      </c>
      <c r="L53" s="8">
        <v>767.82</v>
      </c>
      <c r="M53" s="4">
        <v>250</v>
      </c>
      <c r="N53" s="8">
        <v>4148.16</v>
      </c>
      <c r="O53" s="7">
        <v>-0.82</v>
      </c>
      <c r="P53" s="7">
        <v>-0.8149</v>
      </c>
    </row>
    <row r="54">
      <c r="A54" s="2" t="s">
        <v>121</v>
      </c>
      <c r="B54" s="2" t="s">
        <v>3769</v>
      </c>
      <c r="C54" s="2" t="s">
        <v>3770</v>
      </c>
      <c r="D54" s="2" t="s">
        <v>1068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121</v>
      </c>
      <c r="B55" s="2" t="s">
        <v>3783</v>
      </c>
      <c r="C55" s="2" t="s">
        <v>1104</v>
      </c>
      <c r="D55" s="2" t="s">
        <v>1105</v>
      </c>
      <c r="E55" s="4"/>
      <c r="F55" s="8"/>
      <c r="G55" s="4">
        <v>304</v>
      </c>
      <c r="H55" s="8">
        <v>6397.91</v>
      </c>
      <c r="I55" s="7"/>
      <c r="J55" s="7"/>
      <c r="K55" s="4"/>
      <c r="L55" s="8"/>
      <c r="M55" s="4">
        <v>304</v>
      </c>
      <c r="N55" s="8">
        <v>6397.91</v>
      </c>
      <c r="O55" s="7"/>
      <c r="P55" s="7"/>
    </row>
    <row r="56">
      <c r="A56" s="2" t="s">
        <v>121</v>
      </c>
      <c r="B56" s="2" t="s">
        <v>1068</v>
      </c>
      <c r="C56" s="2" t="s">
        <v>2745</v>
      </c>
      <c r="D56" s="2" t="s">
        <v>1068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121</v>
      </c>
      <c r="B57" s="2" t="s">
        <v>1068</v>
      </c>
      <c r="C57" s="2" t="s">
        <v>3770</v>
      </c>
      <c r="D57" s="2" t="s">
        <v>1068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6"/>
    <mergeCell ref="F24:F26"/>
    <mergeCell ref="G24:G26"/>
    <mergeCell ref="H24:H26"/>
    <mergeCell ref="I24:I26"/>
    <mergeCell ref="J24:J26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  <mergeCell ref="E45:E46"/>
    <mergeCell ref="F45:F46"/>
    <mergeCell ref="G45:G46"/>
    <mergeCell ref="H45:H46"/>
    <mergeCell ref="I45:I46"/>
    <mergeCell ref="J45:J46"/>
    <mergeCell ref="E51:E52"/>
    <mergeCell ref="F51:F52"/>
    <mergeCell ref="G51:G52"/>
    <mergeCell ref="H51:H52"/>
    <mergeCell ref="I51:I52"/>
    <mergeCell ref="J51:J5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3806</v>
      </c>
      <c r="D2" s="0" t="s">
        <v>3807</v>
      </c>
      <c r="E2" s="0" t="s">
        <v>3808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3809</v>
      </c>
      <c r="I4" s="1" t="s">
        <v>3810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3811</v>
      </c>
      <c r="O4" s="1" t="s">
        <v>3812</v>
      </c>
    </row>
    <row r="5">
      <c r="A5" s="1" t="s">
        <v>86</v>
      </c>
      <c r="B5" s="1" t="s">
        <v>88</v>
      </c>
      <c r="C5" s="1" t="s">
        <v>89</v>
      </c>
      <c r="D5" s="1" t="s">
        <v>3813</v>
      </c>
      <c r="E5" s="1" t="s">
        <v>3814</v>
      </c>
      <c r="F5" s="1" t="s">
        <v>3813</v>
      </c>
      <c r="G5" s="1" t="s">
        <v>3814</v>
      </c>
      <c r="H5" s="1" t="s">
        <v>3809</v>
      </c>
      <c r="I5" s="1" t="s">
        <v>3810</v>
      </c>
      <c r="J5" s="1" t="s">
        <v>3815</v>
      </c>
      <c r="K5" s="1" t="s">
        <v>3816</v>
      </c>
      <c r="L5" s="1" t="s">
        <v>3815</v>
      </c>
      <c r="M5" s="1" t="s">
        <v>3816</v>
      </c>
      <c r="N5" s="1" t="s">
        <v>3811</v>
      </c>
      <c r="O5" s="1" t="s">
        <v>3812</v>
      </c>
    </row>
    <row r="6">
      <c r="A6" s="2" t="s">
        <v>121</v>
      </c>
      <c r="B6" s="2" t="s">
        <v>1104</v>
      </c>
      <c r="C6" s="2" t="s">
        <v>1105</v>
      </c>
      <c r="D6" s="4">
        <v>21262</v>
      </c>
      <c r="E6" s="8">
        <v>1144249.47</v>
      </c>
      <c r="F6" s="4">
        <v>40444</v>
      </c>
      <c r="G6" s="8">
        <v>2129624.94</v>
      </c>
      <c r="H6" s="7">
        <v>-0.4743</v>
      </c>
      <c r="I6" s="7">
        <v>-0.4627</v>
      </c>
      <c r="J6" s="4">
        <v>14095</v>
      </c>
      <c r="K6" s="8">
        <v>745647.08</v>
      </c>
      <c r="L6" s="4">
        <v>28467</v>
      </c>
      <c r="M6" s="8">
        <v>1448404.32</v>
      </c>
      <c r="N6" s="7">
        <v>-0.5049</v>
      </c>
      <c r="O6" s="7">
        <v>-0.4852</v>
      </c>
    </row>
    <row r="7">
      <c r="A7" s="2" t="s">
        <v>121</v>
      </c>
      <c r="B7" s="2" t="s">
        <v>1104</v>
      </c>
      <c r="C7" s="2" t="s">
        <v>837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6831</v>
      </c>
      <c r="K7" s="8">
        <v>379642.3</v>
      </c>
      <c r="L7" s="4">
        <v>11813</v>
      </c>
      <c r="M7" s="8">
        <v>672451.64</v>
      </c>
      <c r="N7" s="7">
        <v>-0.4217</v>
      </c>
      <c r="O7" s="7">
        <v>-0.4354</v>
      </c>
    </row>
    <row r="8">
      <c r="A8" s="2" t="s">
        <v>121</v>
      </c>
      <c r="B8" s="2" t="s">
        <v>1104</v>
      </c>
      <c r="C8" s="2" t="s">
        <v>124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336</v>
      </c>
      <c r="K8" s="8">
        <v>18960.09</v>
      </c>
      <c r="L8" s="4">
        <v>164</v>
      </c>
      <c r="M8" s="8">
        <v>8768.98</v>
      </c>
      <c r="N8" s="7">
        <v>1.0488</v>
      </c>
      <c r="O8" s="7">
        <v>1.1622</v>
      </c>
    </row>
    <row r="9">
      <c r="A9" s="2" t="s">
        <v>121</v>
      </c>
      <c r="B9" s="2" t="s">
        <v>123</v>
      </c>
      <c r="C9" s="2" t="s">
        <v>124</v>
      </c>
      <c r="D9" s="4">
        <v>22034</v>
      </c>
      <c r="E9" s="8">
        <v>1105110.75</v>
      </c>
      <c r="F9" s="4">
        <v>26818</v>
      </c>
      <c r="G9" s="8">
        <v>1281275.83</v>
      </c>
      <c r="H9" s="7">
        <v>-0.1784</v>
      </c>
      <c r="I9" s="7">
        <v>-0.1375</v>
      </c>
      <c r="J9" s="4">
        <v>14690</v>
      </c>
      <c r="K9" s="8">
        <v>706417.53</v>
      </c>
      <c r="L9" s="4">
        <v>18040</v>
      </c>
      <c r="M9" s="8">
        <v>923231.49</v>
      </c>
      <c r="N9" s="7">
        <v>-0.1857</v>
      </c>
      <c r="O9" s="7">
        <v>-0.2348</v>
      </c>
    </row>
    <row r="10">
      <c r="A10" s="2" t="s">
        <v>121</v>
      </c>
      <c r="B10" s="2" t="s">
        <v>123</v>
      </c>
      <c r="C10" s="2" t="s">
        <v>837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3873</v>
      </c>
      <c r="K10" s="8">
        <v>226774.95</v>
      </c>
      <c r="L10" s="4">
        <v>3562</v>
      </c>
      <c r="M10" s="8">
        <v>157095.1</v>
      </c>
      <c r="N10" s="7">
        <v>0.0873</v>
      </c>
      <c r="O10" s="7">
        <v>0.4436</v>
      </c>
    </row>
    <row r="11">
      <c r="A11" s="2" t="s">
        <v>121</v>
      </c>
      <c r="B11" s="2" t="s">
        <v>123</v>
      </c>
      <c r="C11" s="2" t="s">
        <v>1004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1918</v>
      </c>
      <c r="K11" s="8">
        <v>85971.39</v>
      </c>
      <c r="L11" s="4">
        <v>3120</v>
      </c>
      <c r="M11" s="8">
        <v>80508.98</v>
      </c>
      <c r="N11" s="7">
        <v>-0.3853</v>
      </c>
      <c r="O11" s="7">
        <v>0.0678</v>
      </c>
    </row>
    <row r="12">
      <c r="A12" s="2" t="s">
        <v>121</v>
      </c>
      <c r="B12" s="2" t="s">
        <v>123</v>
      </c>
      <c r="C12" s="2" t="s">
        <v>2746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1553</v>
      </c>
      <c r="K12" s="8">
        <v>85946.88</v>
      </c>
      <c r="L12" s="4">
        <v>2096</v>
      </c>
      <c r="M12" s="8">
        <v>120440.26</v>
      </c>
      <c r="N12" s="7">
        <v>-0.2591</v>
      </c>
      <c r="O12" s="7">
        <v>-0.2864</v>
      </c>
    </row>
    <row r="13">
      <c r="A13" s="2" t="s">
        <v>121</v>
      </c>
      <c r="B13" s="2" t="s">
        <v>2628</v>
      </c>
      <c r="C13" s="2" t="s">
        <v>2629</v>
      </c>
      <c r="D13" s="4">
        <v>9662</v>
      </c>
      <c r="E13" s="8">
        <v>907431.09</v>
      </c>
      <c r="F13" s="4">
        <v>9900</v>
      </c>
      <c r="G13" s="8">
        <v>908009.25</v>
      </c>
      <c r="H13" s="7">
        <v>-0.024</v>
      </c>
      <c r="I13" s="7">
        <v>-0.0006</v>
      </c>
      <c r="J13" s="4">
        <v>8209</v>
      </c>
      <c r="K13" s="8">
        <v>781335.94</v>
      </c>
      <c r="L13" s="4">
        <v>9050</v>
      </c>
      <c r="M13" s="8">
        <v>818963.52</v>
      </c>
      <c r="N13" s="7">
        <v>-0.0929</v>
      </c>
      <c r="O13" s="7">
        <v>-0.0459</v>
      </c>
    </row>
    <row r="14">
      <c r="A14" s="2" t="s">
        <v>121</v>
      </c>
      <c r="B14" s="2" t="s">
        <v>2628</v>
      </c>
      <c r="C14" s="2" t="s">
        <v>2672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1453</v>
      </c>
      <c r="K14" s="8">
        <v>126095.15</v>
      </c>
      <c r="L14" s="4">
        <v>850</v>
      </c>
      <c r="M14" s="8">
        <v>89045.73</v>
      </c>
      <c r="N14" s="7">
        <v>0.7094</v>
      </c>
      <c r="O14" s="7">
        <v>0.4161</v>
      </c>
    </row>
    <row r="15">
      <c r="A15" s="2" t="s">
        <v>121</v>
      </c>
      <c r="B15" s="2" t="s">
        <v>2442</v>
      </c>
      <c r="C15" s="2" t="s">
        <v>837</v>
      </c>
      <c r="D15" s="4">
        <v>5193</v>
      </c>
      <c r="E15" s="8">
        <v>182166.68</v>
      </c>
      <c r="F15" s="4">
        <v>8252</v>
      </c>
      <c r="G15" s="8">
        <v>291894.62</v>
      </c>
      <c r="H15" s="7">
        <v>-0.3707</v>
      </c>
      <c r="I15" s="7">
        <v>-0.3759</v>
      </c>
      <c r="J15" s="4">
        <v>4397</v>
      </c>
      <c r="K15" s="8">
        <v>159784.29</v>
      </c>
      <c r="L15" s="4">
        <v>7972</v>
      </c>
      <c r="M15" s="8">
        <v>283435.37</v>
      </c>
      <c r="N15" s="7">
        <v>-0.4484</v>
      </c>
      <c r="O15" s="7">
        <v>-0.4363</v>
      </c>
    </row>
    <row r="16">
      <c r="A16" s="2" t="s">
        <v>121</v>
      </c>
      <c r="B16" s="2" t="s">
        <v>2442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796</v>
      </c>
      <c r="K16" s="8">
        <v>22382.39</v>
      </c>
      <c r="L16" s="4">
        <v>280</v>
      </c>
      <c r="M16" s="8">
        <v>8459.25</v>
      </c>
      <c r="N16" s="7">
        <v>1.8429</v>
      </c>
      <c r="O16" s="7">
        <v>1.6459</v>
      </c>
    </row>
    <row r="17">
      <c r="A17" s="2" t="s">
        <v>121</v>
      </c>
      <c r="B17" s="2" t="s">
        <v>2843</v>
      </c>
      <c r="C17" s="2" t="s">
        <v>2935</v>
      </c>
      <c r="D17" s="4">
        <v>3383</v>
      </c>
      <c r="E17" s="8">
        <v>153228.37</v>
      </c>
      <c r="F17" s="4">
        <v>5213</v>
      </c>
      <c r="G17" s="8">
        <v>240028.34</v>
      </c>
      <c r="H17" s="7">
        <v>-0.351</v>
      </c>
      <c r="I17" s="7">
        <v>-0.3616</v>
      </c>
      <c r="J17" s="4">
        <v>3383</v>
      </c>
      <c r="K17" s="8">
        <v>153228.37</v>
      </c>
      <c r="L17" s="4">
        <v>5209</v>
      </c>
      <c r="M17" s="8">
        <v>239913.02</v>
      </c>
      <c r="N17" s="7">
        <v>-0.3505</v>
      </c>
      <c r="O17" s="7">
        <v>-0.3613</v>
      </c>
    </row>
    <row r="18">
      <c r="A18" s="2" t="s">
        <v>121</v>
      </c>
      <c r="B18" s="2" t="s">
        <v>2843</v>
      </c>
      <c r="C18" s="2" t="s">
        <v>2790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/>
      <c r="K18" s="8"/>
      <c r="L18" s="4">
        <v>4</v>
      </c>
      <c r="M18" s="8">
        <v>115.32</v>
      </c>
      <c r="N18" s="7"/>
      <c r="O18" s="7"/>
    </row>
    <row r="19">
      <c r="A19" s="2" t="s">
        <v>121</v>
      </c>
      <c r="B19" s="2" t="s">
        <v>2715</v>
      </c>
      <c r="C19" s="2" t="s">
        <v>2716</v>
      </c>
      <c r="D19" s="4">
        <v>947</v>
      </c>
      <c r="E19" s="8">
        <v>46006.11</v>
      </c>
      <c r="F19" s="4">
        <v>835</v>
      </c>
      <c r="G19" s="8">
        <v>40176.14</v>
      </c>
      <c r="H19" s="7">
        <v>0.1341</v>
      </c>
      <c r="I19" s="7">
        <v>0.1451</v>
      </c>
      <c r="J19" s="4">
        <v>947</v>
      </c>
      <c r="K19" s="8">
        <v>46006.11</v>
      </c>
      <c r="L19" s="4">
        <v>835</v>
      </c>
      <c r="M19" s="8">
        <v>40176.14</v>
      </c>
      <c r="N19" s="7">
        <v>0.1341</v>
      </c>
      <c r="O19" s="7">
        <v>0.1451</v>
      </c>
    </row>
    <row r="20">
      <c r="A20" s="2" t="s">
        <v>121</v>
      </c>
      <c r="B20" s="2" t="s">
        <v>2745</v>
      </c>
      <c r="C20" s="2" t="s">
        <v>2746</v>
      </c>
      <c r="D20" s="4">
        <v>965</v>
      </c>
      <c r="E20" s="8">
        <v>44597.42</v>
      </c>
      <c r="F20" s="4">
        <v>2679</v>
      </c>
      <c r="G20" s="8">
        <v>118667.22</v>
      </c>
      <c r="H20" s="7">
        <v>-0.6398</v>
      </c>
      <c r="I20" s="7">
        <v>-0.6242</v>
      </c>
      <c r="J20" s="4">
        <v>965</v>
      </c>
      <c r="K20" s="8">
        <v>44597.42</v>
      </c>
      <c r="L20" s="4">
        <v>2679</v>
      </c>
      <c r="M20" s="8">
        <v>118667.22</v>
      </c>
      <c r="N20" s="7">
        <v>-0.6398</v>
      </c>
      <c r="O20" s="7">
        <v>-0.6242</v>
      </c>
    </row>
    <row r="21">
      <c r="A21" s="2" t="s">
        <v>121</v>
      </c>
      <c r="B21" s="2" t="s">
        <v>2745</v>
      </c>
      <c r="C21" s="2" t="s">
        <v>1068</v>
      </c>
      <c r="D21" s="4" t="s">
        <v>132</v>
      </c>
      <c r="E21" s="8" t="s">
        <v>132</v>
      </c>
      <c r="F21" s="4" t="s">
        <v>132</v>
      </c>
      <c r="G21" s="8" t="s">
        <v>132</v>
      </c>
      <c r="H21" s="7" t="s">
        <v>132</v>
      </c>
      <c r="I21" s="7" t="s">
        <v>132</v>
      </c>
      <c r="J21" s="4"/>
      <c r="K21" s="8"/>
      <c r="L21" s="4"/>
      <c r="M21" s="8"/>
      <c r="N21" s="7"/>
      <c r="O21" s="7"/>
    </row>
    <row r="22">
      <c r="A22" s="2" t="s">
        <v>121</v>
      </c>
      <c r="B22" s="2" t="s">
        <v>2789</v>
      </c>
      <c r="C22" s="2" t="s">
        <v>2790</v>
      </c>
      <c r="D22" s="4">
        <v>432</v>
      </c>
      <c r="E22" s="8">
        <v>17345.67</v>
      </c>
      <c r="F22" s="4">
        <v>792</v>
      </c>
      <c r="G22" s="8">
        <v>33488.86</v>
      </c>
      <c r="H22" s="7">
        <v>-0.4545</v>
      </c>
      <c r="I22" s="7">
        <v>-0.482</v>
      </c>
      <c r="J22" s="4">
        <v>432</v>
      </c>
      <c r="K22" s="8">
        <v>17345.67</v>
      </c>
      <c r="L22" s="4">
        <v>792</v>
      </c>
      <c r="M22" s="8">
        <v>33488.86</v>
      </c>
      <c r="N22" s="7">
        <v>-0.4545</v>
      </c>
      <c r="O22" s="7">
        <v>-0.482</v>
      </c>
    </row>
    <row r="23">
      <c r="A23" s="2" t="s">
        <v>121</v>
      </c>
      <c r="B23" s="2" t="s">
        <v>3770</v>
      </c>
      <c r="C23" s="2" t="s">
        <v>1068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  <mergeCell ref="D20:D21"/>
    <mergeCell ref="E20:E21"/>
    <mergeCell ref="F20:F21"/>
    <mergeCell ref="G20:G21"/>
    <mergeCell ref="H20:H21"/>
    <mergeCell ref="I20:I21"/>
  </mergeCells>
  <headerFooter/>
</worksheet>
</file>