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<sst xmlns="http://schemas.openxmlformats.org/spreadsheetml/2006/main" count="2091" uniqueCount="2091">
  <si>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</si>
  <si>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</si>
  <si>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</si>
  <si>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</si>
  <si>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</si>
  <si>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</si>
  <si>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</si>
  <si>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09/02/2024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</si>
  <si>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</si>
  <si>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</si>
  <si>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</si>
  <si>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</si>
  <si>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</si>
  <si>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</si>
  <si>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</si>
  <si>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</si>
  <si>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</si>
  <si>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</si>
  <si>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AMAZON</t>
  </si>
  <si>
    <t>KOHLDSN</t>
  </si>
  <si>
    <t>OVERSTOCK01</t>
  </si>
  <si>
    <t>KIRKLANDDS</t>
  </si>
  <si>
    <t>TGTDVS</t>
  </si>
  <si>
    <t>LAMPDS</t>
  </si>
  <si>
    <t>AMERSIGNDS</t>
  </si>
  <si>
    <t>JCPENNEY01</t>
  </si>
  <si>
    <t>HOUZZ</t>
  </si>
  <si>
    <t>ROOMECOM</t>
  </si>
  <si>
    <t>MACY02</t>
  </si>
  <si>
    <t>ZOLA</t>
  </si>
  <si>
    <t>ASHFURNDS</t>
  </si>
  <si>
    <t>NEBFUR01</t>
  </si>
  <si>
    <t>DESINC</t>
  </si>
  <si>
    <t>ZULILY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</si>
  <si>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</si>
  <si>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</si>
  <si>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</si>
  <si>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</si>
  <si>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</si>
  <si>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</si>
  <si>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</si>
  <si>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</si>
  <si>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</si>
  <si>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</si>
  <si>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</si>
  <si>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</si>
  <si>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</si>
  <si>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</si>
  <si>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</si>
  <si>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</si>
  <si>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</si>
  <si>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</si>
  <si>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</si>
  <si>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</si>
  <si>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</si>
  <si>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</si>
  <si>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</si>
  <si>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</si>
  <si>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</si>
  <si>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</si>
  <si>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</si>
  <si>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</si>
  <si>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</si>
  <si>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</si>
  <si>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</si>
  <si>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</si>
  <si>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</si>
  <si>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</si>
  <si>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</si>
  <si>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</si>
  <si>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</si>
  <si>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</si>
  <si>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</si>
  <si>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</si>
  <si>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</si>
  <si>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</si>
  <si>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</si>
  <si>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</si>
  <si>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</si>
  <si>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</si>
  <si>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</si>
  <si>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</si>
  <si>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</si>
  <si>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</si>
  <si>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</si>
  <si>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</si>
  <si>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</si>
  <si>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</si>
  <si>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</si>
  <si>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</si>
  <si>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</si>
  <si>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</si>
  <si>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</si>
  <si>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</si>
  <si>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</si>
  <si>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</si>
  <si>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</si>
  <si>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</si>
  <si>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</si>
  <si>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</si>
  <si>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</si>
  <si>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</si>
  <si>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</si>
  <si>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</si>
  <si>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</si>
  <si>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</si>
  <si>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</si>
  <si>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</si>
  <si>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</si>
  <si>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</si>
  <si>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</si>
  <si>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</si>
  <si>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</si>
  <si>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</si>
  <si>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</si>
  <si>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</si>
  <si>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</si>
  <si>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</si>
  <si>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</si>
  <si>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</si>
  <si>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</si>
  <si>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</si>
  <si>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</si>
  <si>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</si>
  <si>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</si>
  <si>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</si>
  <si>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</si>
  <si>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</si>
  <si>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</si>
  <si>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</si>
  <si>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A</t>
  </si>
  <si>
    <t>NO</t>
  </si>
  <si>
    <t/>
  </si>
  <si>
    <t>PF002784</t>
  </si>
  <si>
    <t>Abstract</t>
  </si>
  <si>
    <t>Modern/Contemporary</t>
  </si>
  <si>
    <t>4/21/2017</t>
  </si>
  <si>
    <t>AMERSIGNDS,CASTLEGATE,KOHLDSN,NEBFUR01,OLLIIX,OVERSTOCK01,TGTDVS</t>
  </si>
  <si>
    <t>Setup</t>
  </si>
  <si>
    <t>9/26/2016</t>
  </si>
  <si>
    <t>1/9/2017</t>
  </si>
  <si>
    <t>No</t>
  </si>
  <si>
    <t>7/30/2016</t>
  </si>
  <si>
    <t>8/17/2016</t>
  </si>
  <si>
    <t>Restricted(WF)</t>
  </si>
  <si>
    <t>2/2/2018</t>
  </si>
  <si>
    <t>Yes</t>
  </si>
  <si>
    <t>10/26/2016</t>
  </si>
  <si>
    <t>2/21/2017</t>
  </si>
  <si>
    <t>8/12/2016</t>
  </si>
  <si>
    <t>Discontinued</t>
  </si>
  <si>
    <t>5/21/2020</t>
  </si>
  <si>
    <t>5/27/2020</t>
  </si>
  <si>
    <t>4/23/2018</t>
  </si>
  <si>
    <t>9/28/2018</t>
  </si>
  <si>
    <t>4/29/2022</t>
  </si>
  <si>
    <t>5/29/2022</t>
  </si>
  <si>
    <t>7/17/2019</t>
  </si>
  <si>
    <t>12/11/2019</t>
  </si>
  <si>
    <t>11/9/2016</t>
  </si>
  <si>
    <t>1/13/2017</t>
  </si>
  <si>
    <t>10/5/2018</t>
  </si>
  <si>
    <t>11/5/2018</t>
  </si>
  <si>
    <t>2/18/2022</t>
  </si>
  <si>
    <t>5/30/2022</t>
  </si>
  <si>
    <t>9/19/2016</t>
  </si>
  <si>
    <t>6/12/2019</t>
  </si>
  <si>
    <t>7/2/2019</t>
  </si>
  <si>
    <t>Open</t>
  </si>
  <si>
    <t>4/22/2021</t>
  </si>
  <si>
    <t>10/14/2021</t>
  </si>
  <si>
    <t>8/31/2016</t>
  </si>
  <si>
    <t>1/17/2020</t>
  </si>
  <si>
    <t>10/8/2021</t>
  </si>
  <si>
    <t>Temp Discontinued</t>
  </si>
  <si>
    <t>7/31/2016</t>
  </si>
  <si>
    <t>Restricted</t>
  </si>
  <si>
    <t>6/26/2024</t>
  </si>
  <si>
    <t>12/14/2023</t>
  </si>
  <si>
    <t>9/28/2017</t>
  </si>
  <si>
    <t>II150-0077</t>
  </si>
  <si>
    <t>Silver</t>
  </si>
  <si>
    <t>B</t>
  </si>
  <si>
    <t>PF002785</t>
  </si>
  <si>
    <t>Industrial</t>
  </si>
  <si>
    <t>1/20/2018</t>
  </si>
  <si>
    <t>AMERSIGNDS,CASTLEGATE,CSNSTORES,HOUZZ,LAMPDS,MACY02,OLLIIX</t>
  </si>
  <si>
    <t>3/14/2018</t>
  </si>
  <si>
    <t>4/11/2018</t>
  </si>
  <si>
    <t>9/29/2017</t>
  </si>
  <si>
    <t>2/12/2018</t>
  </si>
  <si>
    <t>8/24/2018</t>
  </si>
  <si>
    <t>9/16/2018</t>
  </si>
  <si>
    <t>10/20/2019</t>
  </si>
  <si>
    <t>3/5/2018</t>
  </si>
  <si>
    <t>3/25/2018</t>
  </si>
  <si>
    <t>Offered</t>
  </si>
  <si>
    <t>3/28/2019</t>
  </si>
  <si>
    <t>9/7/2019</t>
  </si>
  <si>
    <t>12/5/2022</t>
  </si>
  <si>
    <t>12/16/2020</t>
  </si>
  <si>
    <t>4/14/2021</t>
  </si>
  <si>
    <t>5/31/2018</t>
  </si>
  <si>
    <t>10/22/2018</t>
  </si>
  <si>
    <t>9/27/2018</t>
  </si>
  <si>
    <t>1/7/2019</t>
  </si>
  <si>
    <t>Unproductive</t>
  </si>
  <si>
    <t>5/18/2018</t>
  </si>
  <si>
    <t>8/5/2018</t>
  </si>
  <si>
    <t>7/3/2019</t>
  </si>
  <si>
    <t>12/15/2020</t>
  </si>
  <si>
    <t>4/11/2023</t>
  </si>
  <si>
    <t>2/26/2018</t>
  </si>
  <si>
    <t>5/16/2018</t>
  </si>
  <si>
    <t>9/11/2018</t>
  </si>
  <si>
    <t>5/31/2019</t>
  </si>
  <si>
    <t>II150-0009</t>
  </si>
  <si>
    <t>Antique Bronze</t>
  </si>
  <si>
    <t>Close-out</t>
  </si>
  <si>
    <t>C</t>
  </si>
  <si>
    <t>4/2/2017</t>
  </si>
  <si>
    <t>CSNSTORES,KOHLDSN,LAMPDS,OLLIIX,OVERSTOCK01,ROOMECOM,TGTDVS</t>
  </si>
  <si>
    <t>1/12/2017</t>
  </si>
  <si>
    <t>8/28/2016</t>
  </si>
  <si>
    <t>2/28/2018</t>
  </si>
  <si>
    <t>1/23/2017</t>
  </si>
  <si>
    <t>9/15/2016</t>
  </si>
  <si>
    <t>1/8/2020</t>
  </si>
  <si>
    <t>4/9/2020</t>
  </si>
  <si>
    <t>11/29/2018</t>
  </si>
  <si>
    <t>6/21/2022</t>
  </si>
  <si>
    <t>11/15/2023</t>
  </si>
  <si>
    <t>4/4/2017</t>
  </si>
  <si>
    <t>5/17/2019</t>
  </si>
  <si>
    <t>3/8/2022</t>
  </si>
  <si>
    <t>10/11/2022</t>
  </si>
  <si>
    <t>8/22/2019</t>
  </si>
  <si>
    <t>4/26/2022</t>
  </si>
  <si>
    <t>3/20/2023</t>
  </si>
  <si>
    <t>3/1/2017</t>
  </si>
  <si>
    <t>2/6/2017</t>
  </si>
  <si>
    <t>Ready To Offer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</si>
  <si>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</si>
  <si>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</si>
  <si>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</si>
  <si>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</si>
  <si>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</si>
  <si>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</si>
  <si>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</si>
  <si>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</si>
  <si>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9/6/2024</t>
  </si>
  <si>
    <t>AMAZON,AMAZONDS,AMERSIGNDS,CSNSTORES,HOUZZ,JCPENNEY01,KIRKLANDDS,KOHLDSN,LAMPDS,MACY02,OLLIIX,OVERSTOCK01,ROOMECOM,TGTDVS</t>
  </si>
  <si>
    <t>12/12/2017</t>
  </si>
  <si>
    <t>2/27/2018</t>
  </si>
  <si>
    <t>7/24/2017</t>
  </si>
  <si>
    <t>12/28/2017</t>
  </si>
  <si>
    <t>3/8/2019</t>
  </si>
  <si>
    <t>2/27/2019</t>
  </si>
  <si>
    <t>5/16/2019</t>
  </si>
  <si>
    <t>12/22/2017</t>
  </si>
  <si>
    <t>1/24/2018</t>
  </si>
  <si>
    <t>6/25/2020</t>
  </si>
  <si>
    <t>7/23/2020</t>
  </si>
  <si>
    <t>11/16/2020</t>
  </si>
  <si>
    <t>5/10/2022</t>
  </si>
  <si>
    <t>6/9/2021</t>
  </si>
  <si>
    <t>1/3/2019</t>
  </si>
  <si>
    <t>10/27/2021</t>
  </si>
  <si>
    <t>12/18/2018</t>
  </si>
  <si>
    <t>7/21/2020</t>
  </si>
  <si>
    <t>4/19/2022</t>
  </si>
  <si>
    <t>2/16/2018</t>
  </si>
  <si>
    <t>5/21/2018</t>
  </si>
  <si>
    <t>Declined</t>
  </si>
  <si>
    <t>9/15/2021</t>
  </si>
  <si>
    <t>3/7/2018</t>
  </si>
  <si>
    <t>6/26/2020</t>
  </si>
  <si>
    <t>4/7/2021</t>
  </si>
  <si>
    <t>12/4/2017</t>
  </si>
  <si>
    <t>10/16/2018</t>
  </si>
  <si>
    <t>6/13/2024</t>
  </si>
  <si>
    <t>5/20/2024</t>
  </si>
  <si>
    <t>MP150-0194</t>
  </si>
  <si>
    <t>Brighton</t>
  </si>
  <si>
    <t>6-Light Farmhouse Metal Chandelier</t>
  </si>
  <si>
    <t>Matte Black</t>
  </si>
  <si>
    <t>1</t>
  </si>
  <si>
    <t>Solid</t>
  </si>
  <si>
    <t>3/26/2019</t>
  </si>
  <si>
    <t>AMAZON,CSNSTORES,HOUZZ,KOHLDSN,LAMPDS,NEBFUR01,OLLIIX,OVERSTOCK01,ROOMECOM,TGTDVS</t>
  </si>
  <si>
    <t>4/9/2019</t>
  </si>
  <si>
    <t>5/5/2019</t>
  </si>
  <si>
    <t>5/14/2019</t>
  </si>
  <si>
    <t>4/11/2022</t>
  </si>
  <si>
    <t>8/13/2019</t>
  </si>
  <si>
    <t>10/18/2019</t>
  </si>
  <si>
    <t>5/9/2019</t>
  </si>
  <si>
    <t>1/16/2020</t>
  </si>
  <si>
    <t>6/7/2019</t>
  </si>
  <si>
    <t>5/16/2022</t>
  </si>
  <si>
    <t>12/19/2020</t>
  </si>
  <si>
    <t>7/29/2021</t>
  </si>
  <si>
    <t>7/22/2019</t>
  </si>
  <si>
    <t>12/2/2019</t>
  </si>
  <si>
    <t>4/28/2022</t>
  </si>
  <si>
    <t>11/4/2019</t>
  </si>
  <si>
    <t>5/12/2022</t>
  </si>
  <si>
    <t>6/18/2021</t>
  </si>
  <si>
    <t>3/27/2019</t>
  </si>
  <si>
    <t>5/3/2019</t>
  </si>
  <si>
    <t>5/20/2019</t>
  </si>
  <si>
    <t>10/15/2019</t>
  </si>
  <si>
    <t>7/10/2024</t>
  </si>
  <si>
    <t>6/19/2019</t>
  </si>
  <si>
    <t>II150-0122</t>
  </si>
  <si>
    <t>Helena</t>
  </si>
  <si>
    <t>6-Light Frosted Glass Globe Linear Chandelier</t>
  </si>
  <si>
    <t>Antique Brass/Black</t>
  </si>
  <si>
    <t>3/4/2022</t>
  </si>
  <si>
    <t>AMAZONDS,AMERSIGNDS,CSNSTORES,KIRKLANDDS,KOHLDSN,OLLIIX,OVERSTOCK01,TGTDVS,ZOLA</t>
  </si>
  <si>
    <t>4/21/2022</t>
  </si>
  <si>
    <t>6/20/2022</t>
  </si>
  <si>
    <t>4/25/2022</t>
  </si>
  <si>
    <t>10/3/2022</t>
  </si>
  <si>
    <t>4/8/2022</t>
  </si>
  <si>
    <t>9/5/2022</t>
  </si>
  <si>
    <t>5/6/2022</t>
  </si>
  <si>
    <t>5/20/2022</t>
  </si>
  <si>
    <t>7/14/2022</t>
  </si>
  <si>
    <t>2/8/2024</t>
  </si>
  <si>
    <t>5/24/2023</t>
  </si>
  <si>
    <t>10/17/2023</t>
  </si>
  <si>
    <t>7/26/2022</t>
  </si>
  <si>
    <t>4/3/2023</t>
  </si>
  <si>
    <t>9/22/2022</t>
  </si>
  <si>
    <t>4/20/2024</t>
  </si>
  <si>
    <t>8/13/2024</t>
  </si>
  <si>
    <t>5/15/2023</t>
  </si>
  <si>
    <t>8/10/2022</t>
  </si>
  <si>
    <t>11/15/2022</t>
  </si>
  <si>
    <t>3/10/2022</t>
  </si>
  <si>
    <t>3/11/2022</t>
  </si>
  <si>
    <t>4/14/2022</t>
  </si>
  <si>
    <t>5/5/2022</t>
  </si>
  <si>
    <t>II150-0011</t>
  </si>
  <si>
    <t>Cyrus</t>
  </si>
  <si>
    <t>6-Globe Light Architectural Metal Chandelier</t>
  </si>
  <si>
    <t>B-</t>
  </si>
  <si>
    <t>PF002787</t>
  </si>
  <si>
    <t>CSNSTORES,HOUZZ,KOHLDSN,LAMPDS,OLLIIX,OVERSTOCK01,TGTDVS</t>
  </si>
  <si>
    <t>9/30/2016</t>
  </si>
  <si>
    <t>9/1/2016</t>
  </si>
  <si>
    <t>Dropped</t>
  </si>
  <si>
    <t>12/15/2017</t>
  </si>
  <si>
    <t>2/17/2017</t>
  </si>
  <si>
    <t>9/6/2016</t>
  </si>
  <si>
    <t>5/7/2018</t>
  </si>
  <si>
    <t>7/20/2022</t>
  </si>
  <si>
    <t>1/13/2021</t>
  </si>
  <si>
    <t>5/16/2017</t>
  </si>
  <si>
    <t>11/12/2018</t>
  </si>
  <si>
    <t>6/28/2024</t>
  </si>
  <si>
    <t>10/3/2016</t>
  </si>
  <si>
    <t>6/13/2019</t>
  </si>
  <si>
    <t>7/25/2021</t>
  </si>
  <si>
    <t>9/16/2016</t>
  </si>
  <si>
    <t>10/15/2016</t>
  </si>
  <si>
    <t>II150-0010</t>
  </si>
  <si>
    <t>PF002786</t>
  </si>
  <si>
    <t>CSNSTORES,HOUZZ,OLLIIX,OVERSTOCK01,ZOLA</t>
  </si>
  <si>
    <t>11/1/2016</t>
  </si>
  <si>
    <t>8/11/2016</t>
  </si>
  <si>
    <t>3/8/2017</t>
  </si>
  <si>
    <t>1/2/2019</t>
  </si>
  <si>
    <t>2/25/2019</t>
  </si>
  <si>
    <t>8/14/2018</t>
  </si>
  <si>
    <t>6/13/2022</t>
  </si>
  <si>
    <t>2/17/2021</t>
  </si>
  <si>
    <t>2/24/2017</t>
  </si>
  <si>
    <t>7/11/2019</t>
  </si>
  <si>
    <t>8/15/2022</t>
  </si>
  <si>
    <t>11/10/2016</t>
  </si>
  <si>
    <t>10/24/2016</t>
  </si>
  <si>
    <t>II150-0121</t>
  </si>
  <si>
    <t>Blaire</t>
  </si>
  <si>
    <t>6-light Ombre Glass Globe Chandelier</t>
  </si>
  <si>
    <t>Antique Brass/Amber</t>
  </si>
  <si>
    <t>5/4/2022</t>
  </si>
  <si>
    <t>AMAZONDS,CSNSTORES,KIRKLANDDS,KOHLDSN,NEBFUR01,OLLIIX,TGTDVS</t>
  </si>
  <si>
    <t>5/24/2022</t>
  </si>
  <si>
    <t>10/19/2022</t>
  </si>
  <si>
    <t>7/28/2022</t>
  </si>
  <si>
    <t>5/18/2022</t>
  </si>
  <si>
    <t>11/25/2022</t>
  </si>
  <si>
    <t>2/28/2023</t>
  </si>
  <si>
    <t>5/14/2022</t>
  </si>
  <si>
    <t>6/14/2022</t>
  </si>
  <si>
    <t>9/7/2022</t>
  </si>
  <si>
    <t>1/12/2023</t>
  </si>
  <si>
    <t>8/31/2023</t>
  </si>
  <si>
    <t>10/28/2022</t>
  </si>
  <si>
    <t>1/31/2023</t>
  </si>
  <si>
    <t>9/19/2022</t>
  </si>
  <si>
    <t>9/6/2023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</si>
  <si>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</si>
  <si>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</si>
  <si>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</si>
  <si>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</si>
  <si>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</si>
  <si>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</si>
  <si>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</si>
  <si>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</si>
  <si>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</si>
  <si>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AMAZON,CSNSTORES,JCPENNEY01,OLLIIX,OVERSTOCK01,TGTDVS</t>
  </si>
  <si>
    <t>10/25/2022</t>
  </si>
  <si>
    <t>1/2/2023</t>
  </si>
  <si>
    <t>10/13/2022</t>
  </si>
  <si>
    <t>1/27/2023</t>
  </si>
  <si>
    <t>11/27/2023</t>
  </si>
  <si>
    <t>11/9/2022</t>
  </si>
  <si>
    <t>6/25/2023</t>
  </si>
  <si>
    <t>10/17/2022</t>
  </si>
  <si>
    <t>11/7/2022</t>
  </si>
  <si>
    <t>8/25/2023</t>
  </si>
  <si>
    <t>9/26/2023</t>
  </si>
  <si>
    <t>7/20/2023</t>
  </si>
  <si>
    <t>10/8/2023</t>
  </si>
  <si>
    <t>9/14/2023</t>
  </si>
  <si>
    <t>6/6/2023</t>
  </si>
  <si>
    <t>7/13/2023</t>
  </si>
  <si>
    <t>II151-0134</t>
  </si>
  <si>
    <t>3-Light Chandelier with Frosted Glass Globe Bulbs</t>
  </si>
  <si>
    <t>3-Light</t>
  </si>
  <si>
    <t>11/18/2022</t>
  </si>
  <si>
    <t>AMAZON,MACY02,OVERSTOCK01,TGTDVS</t>
  </si>
  <si>
    <t>2/19/2024</t>
  </si>
  <si>
    <t>7/14/2023</t>
  </si>
  <si>
    <t>11/16/2023</t>
  </si>
  <si>
    <t>7/24/2023</t>
  </si>
  <si>
    <t>11/23/2022</t>
  </si>
  <si>
    <t>5/18/2023</t>
  </si>
  <si>
    <t>10/3/2023</t>
  </si>
  <si>
    <t>11/22/2023</t>
  </si>
  <si>
    <t>1/8/2023</t>
  </si>
  <si>
    <t>II150-0116</t>
  </si>
  <si>
    <t>Trenton</t>
  </si>
  <si>
    <t>6-Light Chandelier with Cylinder Glass Shades</t>
  </si>
  <si>
    <t>Antique Brass</t>
  </si>
  <si>
    <t>CSNSTORES,KIRKLANDDS,KOHLDSN,MACY02,NEBFUR01,OLLIIX,ZOLA</t>
  </si>
  <si>
    <t>11/1/2022</t>
  </si>
  <si>
    <t>6/7/2022</t>
  </si>
  <si>
    <t>7/6/2022</t>
  </si>
  <si>
    <t>7/5/2022</t>
  </si>
  <si>
    <t>6/16/2022</t>
  </si>
  <si>
    <t>1/20/2023</t>
  </si>
  <si>
    <t>9/20/2022</t>
  </si>
  <si>
    <t>9/11/2023</t>
  </si>
  <si>
    <t>12/3/2022</t>
  </si>
  <si>
    <t>7/5/2023</t>
  </si>
  <si>
    <t>7/19/2022</t>
  </si>
  <si>
    <t>II150-0119</t>
  </si>
  <si>
    <t>Milo</t>
  </si>
  <si>
    <t>6-Light Metal Chandelier</t>
  </si>
  <si>
    <t>KOHLDSN,MACY02,OLLIIX,TGTDVS,ZOLA</t>
  </si>
  <si>
    <t>6/3/2022</t>
  </si>
  <si>
    <t>4/10/2023</t>
  </si>
  <si>
    <t>8/29/2022</t>
  </si>
  <si>
    <t>8/31/2022</t>
  </si>
  <si>
    <t>9/16/2022</t>
  </si>
  <si>
    <t>6/9/2022</t>
  </si>
  <si>
    <t>4/5/2024</t>
  </si>
  <si>
    <t>2/27/2023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</si>
  <si>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</si>
  <si>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</si>
  <si>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</si>
  <si>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</si>
  <si>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</si>
  <si>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</si>
  <si>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AMAZON,AMAZONDS,KIRKLANDDS,KOHLDSN,OLLIIX</t>
  </si>
  <si>
    <t>9/27/2022</t>
  </si>
  <si>
    <t>6/14/2023</t>
  </si>
  <si>
    <t>9/8/2023</t>
  </si>
  <si>
    <t>11/12/2023</t>
  </si>
  <si>
    <t>10/6/2022</t>
  </si>
  <si>
    <t>5/28/2024</t>
  </si>
  <si>
    <t>7/3/2023</t>
  </si>
  <si>
    <t>8/21/2024</t>
  </si>
  <si>
    <t>10/16/2022</t>
  </si>
  <si>
    <t>II150-0118</t>
  </si>
  <si>
    <t>Ezra</t>
  </si>
  <si>
    <t>5-Light Metal Chandelier</t>
  </si>
  <si>
    <t>Antique Brass/White</t>
  </si>
  <si>
    <t>Mid-Century</t>
  </si>
  <si>
    <t>AMAZONDS,CSNSTORES,KOHLDSN</t>
  </si>
  <si>
    <t>9/12/2022</t>
  </si>
  <si>
    <t>3/7/2023</t>
  </si>
  <si>
    <t>5/8/2023</t>
  </si>
  <si>
    <t>11/2/2022</t>
  </si>
  <si>
    <t>5/31/2023</t>
  </si>
  <si>
    <t>3/5/2023</t>
  </si>
  <si>
    <t>II150-0140</t>
  </si>
  <si>
    <t>Ely</t>
  </si>
  <si>
    <t>3-Light Spiked Chandelier</t>
  </si>
  <si>
    <t>Matte Black /Gold</t>
  </si>
  <si>
    <t>Glam/Luxury|Industrial</t>
  </si>
  <si>
    <t>AMAZON,OLLIIX</t>
  </si>
  <si>
    <t>3/17/2023</t>
  </si>
  <si>
    <t>9/10/2023</t>
  </si>
  <si>
    <t>1/3/2024</t>
  </si>
  <si>
    <t>11/22/2022</t>
  </si>
  <si>
    <t>1/30/2023</t>
  </si>
  <si>
    <t>II150-0130</t>
  </si>
  <si>
    <t>Abbott</t>
  </si>
  <si>
    <t>4-Light Metal Shade Chandelier</t>
  </si>
  <si>
    <t>Black/Gold</t>
  </si>
  <si>
    <t>OLLIIX,OVERSTOCK01</t>
  </si>
  <si>
    <t>1/25/2024</t>
  </si>
  <si>
    <t>12/27/2023</t>
  </si>
  <si>
    <t>11/6/2023</t>
  </si>
  <si>
    <t>1/10/2023</t>
  </si>
  <si>
    <t>II150-0149</t>
  </si>
  <si>
    <t>Serenitie</t>
  </si>
  <si>
    <t>5-Light Linear Chandelier</t>
  </si>
  <si>
    <t>Bronze</t>
  </si>
  <si>
    <t>TBD</t>
  </si>
  <si>
    <t>Casual</t>
  </si>
  <si>
    <t>10/25/2023</t>
  </si>
  <si>
    <t>10/28/2023</t>
  </si>
  <si>
    <t>3/11/2024</t>
  </si>
  <si>
    <t>10/24/2023</t>
  </si>
  <si>
    <t>12/18/2023</t>
  </si>
  <si>
    <t>11/9/2023</t>
  </si>
  <si>
    <t>10/31/2023</t>
  </si>
  <si>
    <t>1/15/2024</t>
  </si>
  <si>
    <t>5/7/2024</t>
  </si>
  <si>
    <t>2/16/2024</t>
  </si>
  <si>
    <t>1/9/2024</t>
  </si>
  <si>
    <t>II150-0131</t>
  </si>
  <si>
    <t>Gardham</t>
  </si>
  <si>
    <t>8-Light Sputnik Sphere Chandelier</t>
  </si>
  <si>
    <t>Black/Silver</t>
  </si>
  <si>
    <t>10/10/2023</t>
  </si>
  <si>
    <t>II150-0153</t>
  </si>
  <si>
    <t>Calista</t>
  </si>
  <si>
    <t>8-Light Metal Chandelier with Globe Bulbs</t>
  </si>
  <si>
    <t>Gold/Clear</t>
  </si>
  <si>
    <t>2/1/2024</t>
  </si>
  <si>
    <t>1/31/2024</t>
  </si>
  <si>
    <t>3/14/2024</t>
  </si>
  <si>
    <t>4/29/2024</t>
  </si>
  <si>
    <t>3/4/2024</t>
  </si>
  <si>
    <t>8/19/2024</t>
  </si>
  <si>
    <t>4/26/2024</t>
  </si>
  <si>
    <t>FB150-1191</t>
  </si>
  <si>
    <t>Curiana</t>
  </si>
  <si>
    <t>5-light Linear Chandelier with Textured Glass Shades</t>
  </si>
  <si>
    <t>9/29/2024</t>
  </si>
  <si>
    <t>Pending</t>
  </si>
  <si>
    <t>Accepted</t>
  </si>
  <si>
    <t>II153-0006</t>
  </si>
  <si>
    <t>LGT-TABLE LAMPS</t>
  </si>
  <si>
    <t>Table Task Lamps</t>
  </si>
  <si>
    <t>Chrislie</t>
  </si>
  <si>
    <t>Triangular Table Lamp</t>
  </si>
  <si>
    <t>Gold/Brown</t>
  </si>
  <si>
    <t>PF002782</t>
  </si>
  <si>
    <t>5/9/2017</t>
  </si>
  <si>
    <t>12/25/2024</t>
  </si>
  <si>
    <t>AMAZONDS,AMERSIGNDS,CSNSTORES,HOUZZ,KOHLDSN,OLLIIX,OVERSTOCK01,TGTDVS</t>
  </si>
  <si>
    <t>8/16/2016</t>
  </si>
  <si>
    <t>12/14/2016</t>
  </si>
  <si>
    <t>6/2/2017</t>
  </si>
  <si>
    <t>8/15/2016</t>
  </si>
  <si>
    <t>5/29/2018</t>
  </si>
  <si>
    <t>9/18/2023</t>
  </si>
  <si>
    <t>11/3/2016</t>
  </si>
  <si>
    <t>6/27/2017</t>
  </si>
  <si>
    <t>10/23/2018</t>
  </si>
  <si>
    <t>10/12/2022</t>
  </si>
  <si>
    <t>10/18/2016</t>
  </si>
  <si>
    <t>6/17/2020</t>
  </si>
  <si>
    <t>7/3/2020</t>
  </si>
  <si>
    <t>8/25/2022</t>
  </si>
  <si>
    <t>9/23/2016</t>
  </si>
  <si>
    <t>6/9/2020</t>
  </si>
  <si>
    <t>4/21/2021</t>
  </si>
  <si>
    <t>11/16/2016</t>
  </si>
  <si>
    <t>MPS153-0079</t>
  </si>
  <si>
    <t>Fulton</t>
  </si>
  <si>
    <t>Concrete Table Lamp</t>
  </si>
  <si>
    <t>Gold/Grey/Black</t>
  </si>
  <si>
    <t>PF003223</t>
  </si>
  <si>
    <t>10/20/2017</t>
  </si>
  <si>
    <t>10/23/2024</t>
  </si>
  <si>
    <t>AMAZONDS,AMERSIGNDS,CSNSTORES,HOUZZ,KIRKLANDDS,OLLIIX,OVERSTOCK01,ROOMECOM</t>
  </si>
  <si>
    <t>11/8/2017</t>
  </si>
  <si>
    <t>12/3/2017</t>
  </si>
  <si>
    <t>7/17/2017</t>
  </si>
  <si>
    <t>11/23/2017</t>
  </si>
  <si>
    <t>4/19/2019</t>
  </si>
  <si>
    <t>4/4/2018</t>
  </si>
  <si>
    <t>10/10/2018</t>
  </si>
  <si>
    <t>11/1/2017</t>
  </si>
  <si>
    <t>12/2/2017</t>
  </si>
  <si>
    <t>5/4/2020</t>
  </si>
  <si>
    <t>10/21/2020</t>
  </si>
  <si>
    <t>5/29/2020</t>
  </si>
  <si>
    <t>6/12/2020</t>
  </si>
  <si>
    <t>2/9/2021</t>
  </si>
  <si>
    <t>12/26/2018</t>
  </si>
  <si>
    <t>3/19/2019</t>
  </si>
  <si>
    <t>7/10/2019</t>
  </si>
  <si>
    <t>10/29/2018</t>
  </si>
  <si>
    <t>3/29/2022</t>
  </si>
  <si>
    <t>12/20/2017</t>
  </si>
  <si>
    <t>6/24/2021</t>
  </si>
  <si>
    <t>6/25/2018</t>
  </si>
  <si>
    <t>7/5/2024</t>
  </si>
  <si>
    <t>FB153-1155</t>
  </si>
  <si>
    <t>Black/Grey</t>
  </si>
  <si>
    <t>1/27/2021</t>
  </si>
  <si>
    <t>AMERSIGNDS,ASHFURNDS,CSNSTORES,HOUZZ,KOHLDSN,OLLIIX,OVERSTOCK01,TGTDVS</t>
  </si>
  <si>
    <t>3/3/2021</t>
  </si>
  <si>
    <t>3/31/2021</t>
  </si>
  <si>
    <t>5/6/2021</t>
  </si>
  <si>
    <t>10/25/2021</t>
  </si>
  <si>
    <t>12/15/2021</t>
  </si>
  <si>
    <t>3/17/2021</t>
  </si>
  <si>
    <t>3/22/2021</t>
  </si>
  <si>
    <t>10/28/2021</t>
  </si>
  <si>
    <t>9/29/2022</t>
  </si>
  <si>
    <t>8/2/2023</t>
  </si>
  <si>
    <t>6/6/2021</t>
  </si>
  <si>
    <t>11/15/2021</t>
  </si>
  <si>
    <t>11/1/2021</t>
  </si>
  <si>
    <t>11/8/2021</t>
  </si>
  <si>
    <t>4/1/2024</t>
  </si>
  <si>
    <t>4/6/2021</t>
  </si>
  <si>
    <t>6/12/2023</t>
  </si>
  <si>
    <t>9/21/2022</t>
  </si>
  <si>
    <t>2/1/2021</t>
  </si>
  <si>
    <t>7/27/2021</t>
  </si>
  <si>
    <t>7/22/2021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</si>
  <si>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</si>
  <si>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</si>
  <si>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</si>
  <si>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</si>
  <si>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</si>
  <si>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</si>
  <si>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</si>
  <si>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AMERSIGNDS,CSNSTORES,DESINC,HOUZZ,JCPENNEY01,KOHLDSN,OLLIIX,OVERSTOCK01,TGTDVS</t>
  </si>
  <si>
    <t>11/7/2017</t>
  </si>
  <si>
    <t>12/16/2017</t>
  </si>
  <si>
    <t>7/18/2017</t>
  </si>
  <si>
    <t>8/9/2018</t>
  </si>
  <si>
    <t>9/4/2018</t>
  </si>
  <si>
    <t>10/17/2017</t>
  </si>
  <si>
    <t>5/22/2019</t>
  </si>
  <si>
    <t>9/6/2019</t>
  </si>
  <si>
    <t>7/5/2018</t>
  </si>
  <si>
    <t>9/5/2023</t>
  </si>
  <si>
    <t>1/19/2018</t>
  </si>
  <si>
    <t>2/17/2019</t>
  </si>
  <si>
    <t>2/24/2022</t>
  </si>
  <si>
    <t>7/18/2022</t>
  </si>
  <si>
    <t>3/22/2018</t>
  </si>
  <si>
    <t>1/2/2018</t>
  </si>
  <si>
    <t>2/26/2019</t>
  </si>
  <si>
    <t>II153-0108</t>
  </si>
  <si>
    <t>Anzio</t>
  </si>
  <si>
    <t>Ceramic Table Lamp</t>
  </si>
  <si>
    <t>Cream</t>
  </si>
  <si>
    <t>12/23/2021</t>
  </si>
  <si>
    <t>AMERSIGNDS,CSNSTORES,JCPENNEY01,KOHLDSN,OLLIIX,OVERSTOCK01,TGTDVS</t>
  </si>
  <si>
    <t>1/18/2022</t>
  </si>
  <si>
    <t>3/24/2022</t>
  </si>
  <si>
    <t>1/14/2022</t>
  </si>
  <si>
    <t>2/8/2022</t>
  </si>
  <si>
    <t>1/5/2022</t>
  </si>
  <si>
    <t>6/1/2022</t>
  </si>
  <si>
    <t>8/1/2024</t>
  </si>
  <si>
    <t>6/29/2022</t>
  </si>
  <si>
    <t>10/30/2023</t>
  </si>
  <si>
    <t>2/11/2022</t>
  </si>
  <si>
    <t>1/8/2024</t>
  </si>
  <si>
    <t>12/27/2021</t>
  </si>
  <si>
    <t>4/20/2022</t>
  </si>
  <si>
    <t>12/31/2021</t>
  </si>
  <si>
    <t>II153-0129</t>
  </si>
  <si>
    <t>Tristan</t>
  </si>
  <si>
    <t>Triangular Ceramic and Wood Table Lamp</t>
  </si>
  <si>
    <t>White Base/Cream Shade</t>
  </si>
  <si>
    <t>3/7/2022</t>
  </si>
  <si>
    <t>AMERSIGNDS,JCPENNEY01,KIRKLANDDS,KOHLDSN,OLLIIX,OVERSTOCK01,Zulily</t>
  </si>
  <si>
    <t>4/5/2022</t>
  </si>
  <si>
    <t>9/26/2022</t>
  </si>
  <si>
    <t>3/21/2022</t>
  </si>
  <si>
    <t>6/8/2022</t>
  </si>
  <si>
    <t>6/8/2023</t>
  </si>
  <si>
    <t>7/12/2024</t>
  </si>
  <si>
    <t>11/20/2023</t>
  </si>
  <si>
    <t>4/18/2022</t>
  </si>
  <si>
    <t>8/27/2024</t>
  </si>
  <si>
    <t>II153-0146</t>
  </si>
  <si>
    <t>Grace Ivy</t>
  </si>
  <si>
    <t>Textured Dot Table Lamp</t>
  </si>
  <si>
    <t>6/9/2023</t>
  </si>
  <si>
    <t>10/20/2024</t>
  </si>
  <si>
    <t>JCPENNEY01,OLLIIX,TGTDVS</t>
  </si>
  <si>
    <t>6/23/2023</t>
  </si>
  <si>
    <t>3/22/2024</t>
  </si>
  <si>
    <t>5/31/2024</t>
  </si>
  <si>
    <t>8/8/2023</t>
  </si>
  <si>
    <t>6/11/2023</t>
  </si>
  <si>
    <t>6/28/2023</t>
  </si>
  <si>
    <t>7/15/2024</t>
  </si>
  <si>
    <t>7/31/2023</t>
  </si>
  <si>
    <t>4/9/2024</t>
  </si>
  <si>
    <t>7/27/2023</t>
  </si>
  <si>
    <t>7/16/2024</t>
  </si>
  <si>
    <t>II153-0023</t>
  </si>
  <si>
    <t>Contour</t>
  </si>
  <si>
    <t>Ivory</t>
  </si>
  <si>
    <t>PF002798</t>
  </si>
  <si>
    <t>AMAZONDS,CSNSTORES,KOHLDSN,OLLIIX,OVERSTOCK01,ROOMECOM,TGTDVS,ZOLA</t>
  </si>
  <si>
    <t>10/11/2016</t>
  </si>
  <si>
    <t>10/13/2016</t>
  </si>
  <si>
    <t>4/17/2019</t>
  </si>
  <si>
    <t>12/3/2019</t>
  </si>
  <si>
    <t>10/31/2016</t>
  </si>
  <si>
    <t>9/29/2016</t>
  </si>
  <si>
    <t>5/1/2018</t>
  </si>
  <si>
    <t>1/20/2021</t>
  </si>
  <si>
    <t>12/29/2016</t>
  </si>
  <si>
    <t>5/2/2022</t>
  </si>
  <si>
    <t>11/21/2016</t>
  </si>
  <si>
    <t>7/14/2020</t>
  </si>
  <si>
    <t>10/1/2020</t>
  </si>
  <si>
    <t>5/10/2023</t>
  </si>
  <si>
    <t>1/19/2017</t>
  </si>
  <si>
    <t>9/7/2020</t>
  </si>
  <si>
    <t>10/5/2016</t>
  </si>
  <si>
    <t>3/19/2018</t>
  </si>
  <si>
    <t>MP153-0001</t>
  </si>
  <si>
    <t>Tate</t>
  </si>
  <si>
    <t>Boho Textured Ceramic Table Lamp</t>
  </si>
  <si>
    <t>PF002834</t>
  </si>
  <si>
    <t>AMAZON,AMERSIGNDS,CSNSTORES,KOHLDSN,MACY02,OLLIIX,OVERSTOCK01,ROOMECOM</t>
  </si>
  <si>
    <t>2/23/2017</t>
  </si>
  <si>
    <t>10/19/2016</t>
  </si>
  <si>
    <t>10/7/2016</t>
  </si>
  <si>
    <t>1/3/2017</t>
  </si>
  <si>
    <t>9/20/2016</t>
  </si>
  <si>
    <t>12/15/2016</t>
  </si>
  <si>
    <t>8/23/2024</t>
  </si>
  <si>
    <t>2/24/2021</t>
  </si>
  <si>
    <t>4/3/2017</t>
  </si>
  <si>
    <t>3/8/2018</t>
  </si>
  <si>
    <t>4/5/2017</t>
  </si>
  <si>
    <t>5/25/2017</t>
  </si>
  <si>
    <t>12/18/2017</t>
  </si>
  <si>
    <t>11/4/2017</t>
  </si>
  <si>
    <t>7/24/2020</t>
  </si>
  <si>
    <t>5/14/2018</t>
  </si>
  <si>
    <t>7/10/2018</t>
  </si>
  <si>
    <t>II153-0107</t>
  </si>
  <si>
    <t>Everly</t>
  </si>
  <si>
    <t>Ceramic Table Lamp with Handles</t>
  </si>
  <si>
    <t>AMERSIGNDS,CSNSTORES,JCPENNEY01,KOHLDSN,OLLIIX</t>
  </si>
  <si>
    <t>1/17/2022</t>
  </si>
  <si>
    <t>2/17/2022</t>
  </si>
  <si>
    <t>6/28/2022</t>
  </si>
  <si>
    <t>10/5/2023</t>
  </si>
  <si>
    <t>10/16/2023</t>
  </si>
  <si>
    <t>4/30/2024</t>
  </si>
  <si>
    <t>8/16/2022</t>
  </si>
  <si>
    <t>MP153-0179</t>
  </si>
  <si>
    <t>Macon</t>
  </si>
  <si>
    <t>Glass Cylinder Table Lamp</t>
  </si>
  <si>
    <t>Clear</t>
  </si>
  <si>
    <t>3/13/2018</t>
  </si>
  <si>
    <t>AMERSIGNDS,CSNSTORES,JCPENNEY01,KOHLDSN,OLLIIX,OVERSTOCK01</t>
  </si>
  <si>
    <t>8/2/2018</t>
  </si>
  <si>
    <t>10/15/2018</t>
  </si>
  <si>
    <t>1/18/2018</t>
  </si>
  <si>
    <t>4/6/2018</t>
  </si>
  <si>
    <t>10/9/2018</t>
  </si>
  <si>
    <t>4/30/2019</t>
  </si>
  <si>
    <t>4/12/2018</t>
  </si>
  <si>
    <t>5/8/2020</t>
  </si>
  <si>
    <t>7/29/2019</t>
  </si>
  <si>
    <t>5/6/2019</t>
  </si>
  <si>
    <t>12/28/2020</t>
  </si>
  <si>
    <t>12/7/2022</t>
  </si>
  <si>
    <t>8/23/2018</t>
  </si>
  <si>
    <t>6/17/2019</t>
  </si>
  <si>
    <t>3/21/2018</t>
  </si>
  <si>
    <t>1/14/2019</t>
  </si>
  <si>
    <t>II153-0106</t>
  </si>
  <si>
    <t>Jayda</t>
  </si>
  <si>
    <t>Geometric Ceramic Table Lamp</t>
  </si>
  <si>
    <t>Blue</t>
  </si>
  <si>
    <t>JCPENNEY01,KOHLDSN,MACY02,OLLIIX,OVERSTOCK01,TGTDVS</t>
  </si>
  <si>
    <t>2/14/2022</t>
  </si>
  <si>
    <t>2/10/2022</t>
  </si>
  <si>
    <t>1/7/2022</t>
  </si>
  <si>
    <t>1/31/2022</t>
  </si>
  <si>
    <t>7/7/2022</t>
  </si>
  <si>
    <t>6/24/2023</t>
  </si>
  <si>
    <t>8/9/2023</t>
  </si>
  <si>
    <t>3/8/2024</t>
  </si>
  <si>
    <t>12/28/2023</t>
  </si>
  <si>
    <t>II153-0113</t>
  </si>
  <si>
    <t>Agape</t>
  </si>
  <si>
    <t>Boho Ceramic Table Lamp</t>
  </si>
  <si>
    <t>12/22/2021</t>
  </si>
  <si>
    <t>11/18/2024</t>
  </si>
  <si>
    <t>AMERSIGNDS,CSNSTORES,JCPENNEY01,KIRKLANDDS,KOHLDSN,OLLIIX,TGTDVS</t>
  </si>
  <si>
    <t>6/6/2022</t>
  </si>
  <si>
    <t>5/23/2022</t>
  </si>
  <si>
    <t>10/13/2023</t>
  </si>
  <si>
    <t>12/12/2023</t>
  </si>
  <si>
    <t>11/28/2022</t>
  </si>
  <si>
    <t>5/8/2024</t>
  </si>
  <si>
    <t>4/2/2024</t>
  </si>
  <si>
    <t>12/29/2021</t>
  </si>
  <si>
    <t>MPS153-0086</t>
  </si>
  <si>
    <t>Holloway</t>
  </si>
  <si>
    <t>Marble Base Table Lamp</t>
  </si>
  <si>
    <t>11/14/2017</t>
  </si>
  <si>
    <t>CSNSTORES,HOUZZ,KOHLDSN,OLLIIX,OVERSTOCK01,TGTDVS</t>
  </si>
  <si>
    <t>11/19/2017</t>
  </si>
  <si>
    <t>11/16/2017</t>
  </si>
  <si>
    <t>10/1/2018</t>
  </si>
  <si>
    <t>1/22/2019</t>
  </si>
  <si>
    <t>12/13/2017</t>
  </si>
  <si>
    <t>3/11/2018</t>
  </si>
  <si>
    <t>7/7/2020</t>
  </si>
  <si>
    <t>6/6/2018</t>
  </si>
  <si>
    <t>8/16/2024</t>
  </si>
  <si>
    <t>12/28/2018</t>
  </si>
  <si>
    <t>9/6/2021</t>
  </si>
  <si>
    <t>6/4/2018</t>
  </si>
  <si>
    <t>9/8/2020</t>
  </si>
  <si>
    <t>5/11/2020</t>
  </si>
  <si>
    <t>FB153-1174</t>
  </si>
  <si>
    <t>Ashbourne</t>
  </si>
  <si>
    <t>Embossed Floral Resin Table Lamp</t>
  </si>
  <si>
    <t>12/21/2022</t>
  </si>
  <si>
    <t>AMAZON,CSNSTORES,JCPENNEY01,KIRKLANDDS,KOHLDSN,OLLIIX,OVERSTOCK01,TGTDVS</t>
  </si>
  <si>
    <t>12/27/2022</t>
  </si>
  <si>
    <t>3/21/2023</t>
  </si>
  <si>
    <t>12/20/2022</t>
  </si>
  <si>
    <t>1/3/2023</t>
  </si>
  <si>
    <t>1/16/2023</t>
  </si>
  <si>
    <t>12/29/2022</t>
  </si>
  <si>
    <t>12/5/2023</t>
  </si>
  <si>
    <t>6/10/2024</t>
  </si>
  <si>
    <t>II153-0147</t>
  </si>
  <si>
    <t>Bromley</t>
  </si>
  <si>
    <t>Two Tone Pull-chain Table Lamp</t>
  </si>
  <si>
    <t>CSNSTORES,JCPENNEY01,KOHLDSN,OLLIIX,OVERSTOCK01,TGTDVS,ZOLA</t>
  </si>
  <si>
    <t>8/7/2023</t>
  </si>
  <si>
    <t>8/28/2023</t>
  </si>
  <si>
    <t>7/12/2023</t>
  </si>
  <si>
    <t>9/12/2023</t>
  </si>
  <si>
    <t>7/31/2024</t>
  </si>
  <si>
    <t>II153-0148</t>
  </si>
  <si>
    <t>Bryson</t>
  </si>
  <si>
    <t>Dome-Shaped 2-Light Metal Table Lamp</t>
  </si>
  <si>
    <t>Glam/Luxury</t>
  </si>
  <si>
    <t>CSNSTORES,HOUZZ,JCPENNEY01,KOHLDSN,MACY02,OLLIIX,OVERSTOCK01,ZOLA</t>
  </si>
  <si>
    <t>8/3/2023</t>
  </si>
  <si>
    <t>3/27/2024</t>
  </si>
  <si>
    <t>9/24/2023</t>
  </si>
  <si>
    <t>9/7/2023</t>
  </si>
  <si>
    <t>4/17/2024</t>
  </si>
  <si>
    <t>10/9/2023</t>
  </si>
  <si>
    <t>6/11/2024</t>
  </si>
  <si>
    <t>8/21/2023</t>
  </si>
  <si>
    <t>12/13/2023</t>
  </si>
  <si>
    <t>II153-0126</t>
  </si>
  <si>
    <t>Kittery</t>
  </si>
  <si>
    <t>Metal Table Lamp with Glass Drum Shade</t>
  </si>
  <si>
    <t>Black Base/Frosted Shade</t>
  </si>
  <si>
    <t>CSNSTORES,KOHLDSN,OLLIIX,OVERSTOCK01,TGTDVS,ZOLA,Zulily</t>
  </si>
  <si>
    <t>4/7/2022</t>
  </si>
  <si>
    <t>6/7/2023</t>
  </si>
  <si>
    <t>1/18/2023</t>
  </si>
  <si>
    <t>4/10/2024</t>
  </si>
  <si>
    <t>8/22/2022</t>
  </si>
  <si>
    <t>8/7/2024</t>
  </si>
  <si>
    <t>II153-0127</t>
  </si>
  <si>
    <t>Bower</t>
  </si>
  <si>
    <t>2-Light Metal Table Lamp with Chimney Shades</t>
  </si>
  <si>
    <t>CSNSTORES,HOUZZ,KIRKLANDDS,KOHLDSN,OLLIIX,OVERSTOCK01,TGTDVS</t>
  </si>
  <si>
    <t>3/30/2022</t>
  </si>
  <si>
    <t>4/12/2022</t>
  </si>
  <si>
    <t>8/11/2022</t>
  </si>
  <si>
    <t>8/1/2022</t>
  </si>
  <si>
    <t>4/6/2023</t>
  </si>
  <si>
    <t>11/8/2022</t>
  </si>
  <si>
    <t>9/9/2022</t>
  </si>
  <si>
    <t>4/14/2023</t>
  </si>
  <si>
    <t>4/17/2022</t>
  </si>
  <si>
    <t>7/11/2022</t>
  </si>
  <si>
    <t>II153-0112</t>
  </si>
  <si>
    <t>Kenlyn</t>
  </si>
  <si>
    <t>CSNSTORES,OLLIIX,OVERSTOCK01</t>
  </si>
  <si>
    <t>2/1/2022</t>
  </si>
  <si>
    <t>1/12/2022</t>
  </si>
  <si>
    <t>3/24/2023</t>
  </si>
  <si>
    <t>12/1/2022</t>
  </si>
  <si>
    <t>5/3/2023</t>
  </si>
  <si>
    <t>II153-0111</t>
  </si>
  <si>
    <t>Inactive</t>
  </si>
  <si>
    <t>CSNSTORES,JCPENNEY01,KOHLDSN,OLLIIX,TGTDVS</t>
  </si>
  <si>
    <t>1/6/2022</t>
  </si>
  <si>
    <t>4/27/2022</t>
  </si>
  <si>
    <t>3/25/2022</t>
  </si>
  <si>
    <t>11/14/2022</t>
  </si>
  <si>
    <t>II153-0144</t>
  </si>
  <si>
    <t>Nelia</t>
  </si>
  <si>
    <t>Frosted Glass Globe Resin Table Lamp</t>
  </si>
  <si>
    <t>2/10/2023</t>
  </si>
  <si>
    <t>JCPENNEY01,KOHLDSN,OLLIIX,TGTDVS,ZOLA</t>
  </si>
  <si>
    <t>2/23/2023</t>
  </si>
  <si>
    <t>2/28/2024</t>
  </si>
  <si>
    <t>3/9/2023</t>
  </si>
  <si>
    <t>5/9/2024</t>
  </si>
  <si>
    <t>2/24/2023</t>
  </si>
  <si>
    <t>6/19/2023</t>
  </si>
  <si>
    <t>2/13/2023</t>
  </si>
  <si>
    <t>9/1/2023</t>
  </si>
  <si>
    <t>9/27/2023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</si>
  <si>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</si>
  <si>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</si>
  <si>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</si>
  <si>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</si>
  <si>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</si>
  <si>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</si>
  <si>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CSNSTORES,KOHLDSN,OLLIIX</t>
  </si>
  <si>
    <t>3/22/2017</t>
  </si>
  <si>
    <t>8/9/2016</t>
  </si>
  <si>
    <t>7/15/2019</t>
  </si>
  <si>
    <t>8/29/2016</t>
  </si>
  <si>
    <t>9/20/2018</t>
  </si>
  <si>
    <t>3/21/2017</t>
  </si>
  <si>
    <t>3/12/2020</t>
  </si>
  <si>
    <t>10/31/2019</t>
  </si>
  <si>
    <t>11/15/2016</t>
  </si>
  <si>
    <t>2/1/2023</t>
  </si>
  <si>
    <t>9/8/2016</t>
  </si>
  <si>
    <t>4/23/2024</t>
  </si>
  <si>
    <t>11/13/2017</t>
  </si>
  <si>
    <t>II153-0109</t>
  </si>
  <si>
    <t>Alessio</t>
  </si>
  <si>
    <t>Oval Ceramic Table Lamp</t>
  </si>
  <si>
    <t>CSNSTORES,KOHLDSN,MACY02,OVERSTOCK01</t>
  </si>
  <si>
    <t>3/3/2022</t>
  </si>
  <si>
    <t>10/20/2022</t>
  </si>
  <si>
    <t>1/27/2022</t>
  </si>
  <si>
    <t>7/25/2023</t>
  </si>
  <si>
    <t>2/16/2022</t>
  </si>
  <si>
    <t>II153-0156</t>
  </si>
  <si>
    <t>Alarid</t>
  </si>
  <si>
    <t>16" Ceramic Table Lamp</t>
  </si>
  <si>
    <t>6/18/2024</t>
  </si>
  <si>
    <t>8/25/2024</t>
  </si>
  <si>
    <t>6/17/2024</t>
  </si>
  <si>
    <t>7/19/2024</t>
  </si>
  <si>
    <t>7/9/2024</t>
  </si>
  <si>
    <t>8/26/2024</t>
  </si>
  <si>
    <t>8/15/2024</t>
  </si>
  <si>
    <t>7/23/2024</t>
  </si>
  <si>
    <t>II153-0159</t>
  </si>
  <si>
    <t>Aquaviva</t>
  </si>
  <si>
    <t xml:space="preserve">Aquaviva </t>
  </si>
  <si>
    <t>Confetti Glass Table Lamp</t>
  </si>
  <si>
    <t>Artisan</t>
  </si>
  <si>
    <t>8/8/2024</t>
  </si>
  <si>
    <t>II153-0154</t>
  </si>
  <si>
    <t>Elixir</t>
  </si>
  <si>
    <t>Gold Hourglass Metal Table Lamp</t>
  </si>
  <si>
    <t>3/30/2024</t>
  </si>
  <si>
    <t>7/29/2024</t>
  </si>
  <si>
    <t>3/29/2024</t>
  </si>
  <si>
    <t>II153-0161</t>
  </si>
  <si>
    <t>Ethra</t>
  </si>
  <si>
    <t>7/4/2024</t>
  </si>
  <si>
    <t>7/3/2024</t>
  </si>
  <si>
    <t>II153-0150</t>
  </si>
  <si>
    <t>Flinn</t>
  </si>
  <si>
    <t>23" Resin Table Lamp with Faux Wood Texture</t>
  </si>
  <si>
    <t>Natural Whitewash</t>
  </si>
  <si>
    <t>3/13/2024</t>
  </si>
  <si>
    <t>1/1/2024</t>
  </si>
  <si>
    <t>4/8/2024</t>
  </si>
  <si>
    <t>8/20/2024</t>
  </si>
  <si>
    <t>7/24/2024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</si>
  <si>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</si>
  <si>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</si>
  <si>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</si>
  <si>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</si>
  <si>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</si>
  <si>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</si>
  <si>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</si>
  <si>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</si>
  <si>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</si>
  <si>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</si>
  <si>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</si>
  <si>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</si>
  <si>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</si>
  <si>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8/5/2024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</si>
  <si>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</si>
  <si>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</si>
  <si>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</si>
  <si>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</si>
  <si>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</si>
  <si>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</si>
  <si>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II153-0155</t>
  </si>
  <si>
    <t>ZenGlossy</t>
  </si>
  <si>
    <t>Asymmetrical Ceramic Table Lamp</t>
  </si>
  <si>
    <t>Grey</t>
  </si>
  <si>
    <t>7/25/2024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</si>
  <si>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</si>
  <si>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</si>
  <si>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</si>
  <si>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</si>
  <si>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</si>
  <si>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</si>
  <si>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</si>
  <si>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</si>
  <si>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</si>
  <si>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</si>
  <si>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</si>
  <si>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</si>
  <si>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</si>
  <si>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3/18/2024</t>
  </si>
  <si>
    <t>4/11/2024</t>
  </si>
  <si>
    <t>5/23/2024</t>
  </si>
  <si>
    <t>3/25/2024</t>
  </si>
  <si>
    <t>MP151-0123</t>
  </si>
  <si>
    <t>Auburn Bell Shaped Hanging Glass Pendant Light</t>
  </si>
  <si>
    <t>Dia.9"</t>
  </si>
  <si>
    <t>PF002875</t>
  </si>
  <si>
    <t>AMAZON,AMAZONDS,AMERSIGNDS,CSNSTORES,HOUZZ,KIRKLANDDS,KOHLDSN,LAMPDS,NEBFUR01,OLLIIX,OVERSTOCK01,ROOMECOM,TGTDVS</t>
  </si>
  <si>
    <t>8/14/2017</t>
  </si>
  <si>
    <t>9/20/2017</t>
  </si>
  <si>
    <t>4/6/2017</t>
  </si>
  <si>
    <t>8/18/2017</t>
  </si>
  <si>
    <t>4/24/2018</t>
  </si>
  <si>
    <t>8/15/2017</t>
  </si>
  <si>
    <t>8/21/2017</t>
  </si>
  <si>
    <t>6/25/2019</t>
  </si>
  <si>
    <t>4/27/2018</t>
  </si>
  <si>
    <t>4/12/2021</t>
  </si>
  <si>
    <t>11/15/2017</t>
  </si>
  <si>
    <t>8/2/2021</t>
  </si>
  <si>
    <t>5/8/2019</t>
  </si>
  <si>
    <t>11/10/2019</t>
  </si>
  <si>
    <t>3/28/2018</t>
  </si>
  <si>
    <t>11/11/2021</t>
  </si>
  <si>
    <t>11/19/2018</t>
  </si>
  <si>
    <t>11/5/2020</t>
  </si>
  <si>
    <t>10/18/2017</t>
  </si>
  <si>
    <t>7/30/2024</t>
  </si>
  <si>
    <t>6/7/2018</t>
  </si>
  <si>
    <t>7/23/2018</t>
  </si>
  <si>
    <t>MP151-0198</t>
  </si>
  <si>
    <t>Bronze/Clear</t>
  </si>
  <si>
    <t>10/14/2019</t>
  </si>
  <si>
    <t>AMAZONDS,AMERSIGNDS,CSNSTORES,HOUZZ,KIRKLANDDS,KOHLDSN,LAMPDS,OLLIIX,OVERSTOCK01,TGTDVS</t>
  </si>
  <si>
    <t>12/17/2019</t>
  </si>
  <si>
    <t>4/14/2020</t>
  </si>
  <si>
    <t>11/23/2019</t>
  </si>
  <si>
    <t>5/14/2020</t>
  </si>
  <si>
    <t>8/18/2020</t>
  </si>
  <si>
    <t>11/22/2019</t>
  </si>
  <si>
    <t>3/5/2020</t>
  </si>
  <si>
    <t>3/10/2020</t>
  </si>
  <si>
    <t>10/18/2020</t>
  </si>
  <si>
    <t>6/30/2022</t>
  </si>
  <si>
    <t>8/17/2023</t>
  </si>
  <si>
    <t>8/24/2021</t>
  </si>
  <si>
    <t>9/18/2020</t>
  </si>
  <si>
    <t>12/22/2020</t>
  </si>
  <si>
    <t>1/13/2020</t>
  </si>
  <si>
    <t>12/4/2022</t>
  </si>
  <si>
    <t>1/20/2020</t>
  </si>
  <si>
    <t>6/15/2020</t>
  </si>
  <si>
    <t>6/11/2021</t>
  </si>
  <si>
    <t>4/7/2020</t>
  </si>
  <si>
    <t>6/29/2020</t>
  </si>
  <si>
    <t>8/14/2024</t>
  </si>
  <si>
    <t>MP151-0199</t>
  </si>
  <si>
    <t>Silver/Clear</t>
  </si>
  <si>
    <t>AMAZONDS,AMERSIGNDS,CSNSTORES,HOUZZ,KIRKLANDDS,KOHLDSN,LAMPDS,OLLIIX,OVERSTOCK01,ROOMECOM,TGTDVS</t>
  </si>
  <si>
    <t>3/19/2020</t>
  </si>
  <si>
    <t>1/31/2020</t>
  </si>
  <si>
    <t>8/5/2021</t>
  </si>
  <si>
    <t>11/25/2019</t>
  </si>
  <si>
    <t>5/26/2020</t>
  </si>
  <si>
    <t>8/6/2020</t>
  </si>
  <si>
    <t>6/23/2022</t>
  </si>
  <si>
    <t>12/29/2020</t>
  </si>
  <si>
    <t>4/17/2020</t>
  </si>
  <si>
    <t>5/18/2021</t>
  </si>
  <si>
    <t>8/16/2020</t>
  </si>
  <si>
    <t>FB151-1171</t>
  </si>
  <si>
    <t>Gold/Blue</t>
  </si>
  <si>
    <t>AMAZONDS,CSNSTORES,HOUZZ,KOHLDSN,OVERSTOCK01,TGTDVS</t>
  </si>
  <si>
    <t>10/27/2022</t>
  </si>
  <si>
    <t>11/3/2022</t>
  </si>
  <si>
    <t>11/27/2022</t>
  </si>
  <si>
    <t>9/13/2022</t>
  </si>
  <si>
    <t>11/14/2023</t>
  </si>
  <si>
    <t>11/19/2023</t>
  </si>
  <si>
    <t>2/27/2024</t>
  </si>
  <si>
    <t>FB151-1188</t>
  </si>
  <si>
    <t>Gold/Amber</t>
  </si>
  <si>
    <t>5/16/2024</t>
  </si>
  <si>
    <t>8/2/2024</t>
  </si>
  <si>
    <t>II151-0143</t>
  </si>
  <si>
    <t>Arbios</t>
  </si>
  <si>
    <t>Metal Perforated Pendant</t>
  </si>
  <si>
    <t>CASTLEGATE,CSNSTORES,OLLIIX</t>
  </si>
  <si>
    <t>4/19/2023</t>
  </si>
  <si>
    <t>8/23/2023</t>
  </si>
  <si>
    <t>7/7/2023</t>
  </si>
  <si>
    <t>II151-0141</t>
  </si>
  <si>
    <t>Ramsey</t>
  </si>
  <si>
    <t>Natural Woven Rope Pendant</t>
  </si>
  <si>
    <t>Matte Black/Natural</t>
  </si>
  <si>
    <t>Coastal</t>
  </si>
  <si>
    <t>AMAZON,CSNSTORES,JCPENNEY01,KOHLDSN,OLLIIX,TGTDVS,ZOLA</t>
  </si>
  <si>
    <t>3/6/2023</t>
  </si>
  <si>
    <t>12/13/2022</t>
  </si>
  <si>
    <t>3/8/2023</t>
  </si>
  <si>
    <t>12/8/2023</t>
  </si>
  <si>
    <t>2/21/2023</t>
  </si>
  <si>
    <t>II151-0136</t>
  </si>
  <si>
    <t>Aria</t>
  </si>
  <si>
    <t>Geometric Bamboo Pendant</t>
  </si>
  <si>
    <t>Natural</t>
  </si>
  <si>
    <t>AMAZON,AMAZONDS,MACY02,OLLIIX</t>
  </si>
  <si>
    <t>10/18/2022</t>
  </si>
  <si>
    <t>4/3/2024</t>
  </si>
  <si>
    <t>5/11/2023</t>
  </si>
  <si>
    <t>II151-0137</t>
  </si>
  <si>
    <t>Asher</t>
  </si>
  <si>
    <t>Bell Shaped Rope Pendant</t>
  </si>
  <si>
    <t>AMAZON,AMAZONDS,CSNSTORES,KOHLDSN,OLLIIX,OVERSTOCK01</t>
  </si>
  <si>
    <t>4/17/2023</t>
  </si>
  <si>
    <t>10/1/2023</t>
  </si>
  <si>
    <t>2/2/2023</t>
  </si>
  <si>
    <t>4/4/2024</t>
  </si>
  <si>
    <t>II151-0135</t>
  </si>
  <si>
    <t>Astrid</t>
  </si>
  <si>
    <t>Bowl Shaped Bamboo Pendant</t>
  </si>
  <si>
    <t>AMAZON,AMAZONDS,CSNSTORES,OLLIIX</t>
  </si>
  <si>
    <t>3/29/2023</t>
  </si>
  <si>
    <t>1/19/2023</t>
  </si>
  <si>
    <t>4/9/2023</t>
  </si>
  <si>
    <t>II151-0138</t>
  </si>
  <si>
    <t>Wren</t>
  </si>
  <si>
    <t>Bell Shaped Bamboo Pendant</t>
  </si>
  <si>
    <t>KOHLDSN,OLLIIX</t>
  </si>
  <si>
    <t>5/1/2023</t>
  </si>
  <si>
    <t>12/15/2023</t>
  </si>
  <si>
    <t>6/6/2024</t>
  </si>
  <si>
    <t>12/4/2023</t>
  </si>
  <si>
    <t>7/28/2023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</si>
  <si>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</si>
  <si>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</si>
  <si>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</si>
  <si>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</si>
  <si>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</si>
  <si>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</si>
  <si>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</si>
  <si>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</si>
  <si>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II151-0120</t>
  </si>
  <si>
    <t>saben</t>
  </si>
  <si>
    <t>2-Tier Layered Shade Pendant</t>
  </si>
  <si>
    <t>Gold/White</t>
  </si>
  <si>
    <t>AMAZONDS,KOHLDSN</t>
  </si>
  <si>
    <t>11/30/2022</t>
  </si>
  <si>
    <t>11/28/2023</t>
  </si>
  <si>
    <t>10/26/2022</t>
  </si>
  <si>
    <t>4/27/2023</t>
  </si>
  <si>
    <t>4/1/2022</t>
  </si>
  <si>
    <t>II151-0017</t>
  </si>
  <si>
    <t>Oslo</t>
  </si>
  <si>
    <t>Single Pendant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</si>
  <si>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</si>
  <si>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</si>
  <si>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</si>
  <si>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</si>
  <si>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</si>
  <si>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</si>
  <si>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</si>
  <si>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</si>
  <si>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</si>
  <si>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</si>
  <si>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</si>
  <si>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</si>
  <si>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</si>
  <si>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</si>
  <si>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</si>
  <si>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</si>
  <si>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</si>
  <si>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</si>
  <si>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</si>
  <si>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</si>
  <si>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</si>
  <si>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</si>
  <si>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</si>
  <si>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</si>
  <si>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3/8/2021</t>
  </si>
  <si>
    <t>2/22/2023</t>
  </si>
  <si>
    <t>8/11/2023</t>
  </si>
  <si>
    <t>6/3/2021</t>
  </si>
  <si>
    <t>10/7/2021</t>
  </si>
  <si>
    <t>6/10/2021</t>
  </si>
  <si>
    <t>5/12/2021</t>
  </si>
  <si>
    <t>3/23/2021</t>
  </si>
  <si>
    <t>FPF21-0367</t>
  </si>
  <si>
    <t>LGT-FLOOR LAMPS</t>
  </si>
  <si>
    <t>Floor Lamps</t>
  </si>
  <si>
    <t>Metal Tripod Floor Lamp with Glass Shade</t>
  </si>
  <si>
    <t>PF002773</t>
  </si>
  <si>
    <t>AMAZONDS,AMERSIGNDS,CSNSTORES,JCPENNEY01,KOHLDSN,MACY02,OLLIIX,OVERSTOCK01,ROOMECOM,TGTDVS</t>
  </si>
  <si>
    <t>3/23/2016</t>
  </si>
  <si>
    <t>7/8/2015</t>
  </si>
  <si>
    <t>10/14/2016</t>
  </si>
  <si>
    <t>9/7/2016</t>
  </si>
  <si>
    <t>6/13/2017</t>
  </si>
  <si>
    <t>9/21/2015</t>
  </si>
  <si>
    <t>2/13/2019</t>
  </si>
  <si>
    <t>11/21/2018</t>
  </si>
  <si>
    <t>7/8/2022</t>
  </si>
  <si>
    <t>8/1/2016</t>
  </si>
  <si>
    <t>8/24/2020</t>
  </si>
  <si>
    <t>2/19/2016</t>
  </si>
  <si>
    <t>5/21/2021</t>
  </si>
  <si>
    <t>4/4/2016</t>
  </si>
  <si>
    <t>II154-0091</t>
  </si>
  <si>
    <t>AMERSIGNDS,CSNSTORES,HOUZZ,JCPENNEY01,KIRKLANDDS,KOHLDSN,MACY02,OLLIIX,OVERSTOCK01,TGTDVS</t>
  </si>
  <si>
    <t>9/14/2018</t>
  </si>
  <si>
    <t>10/12/2018</t>
  </si>
  <si>
    <t>6/26/2018</t>
  </si>
  <si>
    <t>9/21/2018</t>
  </si>
  <si>
    <t>7/14/2019</t>
  </si>
  <si>
    <t>9/7/2018</t>
  </si>
  <si>
    <t>9/12/2018</t>
  </si>
  <si>
    <t>6/29/2019</t>
  </si>
  <si>
    <t>12/20/2018</t>
  </si>
  <si>
    <t>6/6/2019</t>
  </si>
  <si>
    <t>5/25/2022</t>
  </si>
  <si>
    <t>6/11/2019</t>
  </si>
  <si>
    <t>11/26/2018</t>
  </si>
  <si>
    <t>12/16/2023</t>
  </si>
  <si>
    <t>MP154-0200</t>
  </si>
  <si>
    <t>Arched Floor Lamp with Marble Base</t>
  </si>
  <si>
    <t>AMERSIGNDS,ASHFURNDS,CSNSTORES,DESINC,JCPENNEY01,KOHLDSN,MACY02,OLLIIX,OVERSTOCK01,ZOLA</t>
  </si>
  <si>
    <t>12/12/2019</t>
  </si>
  <si>
    <t>1/21/2020</t>
  </si>
  <si>
    <t>8/25/2021</t>
  </si>
  <si>
    <t>11/18/2019</t>
  </si>
  <si>
    <t>11/21/2019</t>
  </si>
  <si>
    <t>3/26/2020</t>
  </si>
  <si>
    <t>6/4/2020</t>
  </si>
  <si>
    <t>7/13/2022</t>
  </si>
  <si>
    <t>6/29/2021</t>
  </si>
  <si>
    <t>8/31/2021</t>
  </si>
  <si>
    <t>9/29/2020</t>
  </si>
  <si>
    <t>6/22/2022</t>
  </si>
  <si>
    <t>8/10/2020</t>
  </si>
  <si>
    <t>4/6/2020</t>
  </si>
  <si>
    <t>4/24/2020</t>
  </si>
  <si>
    <t>MPS154-0087</t>
  </si>
  <si>
    <t>3-Globe Light Floor Lamp with Marble Base</t>
  </si>
  <si>
    <t>AMAZONDS,AMERSIGNDS,CASTLEGATE,CSNSTORES,HOUZZ,KOHLDSN,OLLIIX,OVERSTOCK01,TGTDVS</t>
  </si>
  <si>
    <t>12/14/2017</t>
  </si>
  <si>
    <t>9/24/2018</t>
  </si>
  <si>
    <t>11/30/2017</t>
  </si>
  <si>
    <t>3/13/2019</t>
  </si>
  <si>
    <t>6/19/2020</t>
  </si>
  <si>
    <t>11/20/2018</t>
  </si>
  <si>
    <t>4/11/2019</t>
  </si>
  <si>
    <t>8/13/2021</t>
  </si>
  <si>
    <t>3/12/2018</t>
  </si>
  <si>
    <t>6/16/2020</t>
  </si>
  <si>
    <t>2/3/2019</t>
  </si>
  <si>
    <t>4/19/2024</t>
  </si>
  <si>
    <t>FB154-1165</t>
  </si>
  <si>
    <t>Bellow</t>
  </si>
  <si>
    <t>Uplight Floor Lamp with Mercury Glass Shade</t>
  </si>
  <si>
    <t>AMERSIGNDS,CSNSTORES,JCPENNEY01,KIRKLANDDS,KOHLDSN,MACY02,OLLIIX,OVERSTOCK01,ZOLA</t>
  </si>
  <si>
    <t>5/9/2022</t>
  </si>
  <si>
    <t>8/14/2023</t>
  </si>
  <si>
    <t>6/29/2023</t>
  </si>
  <si>
    <t>7/11/2023</t>
  </si>
  <si>
    <t>10/24/2022</t>
  </si>
  <si>
    <t>8/18/2022</t>
  </si>
  <si>
    <t>1/22/2024</t>
  </si>
  <si>
    <t>UH154-0051</t>
  </si>
  <si>
    <t>Alta</t>
  </si>
  <si>
    <t>3-Light Metal Floor Lamp</t>
  </si>
  <si>
    <t>10/5/2017</t>
  </si>
  <si>
    <t>CSNSTORES,HOUZZ,JCPENNEY01,KOHLDSN,OLLIIX,OVERSTOCK01,ROOMECOM,TGTDVS</t>
  </si>
  <si>
    <t>11/25/2017</t>
  </si>
  <si>
    <t>7/19/2017</t>
  </si>
  <si>
    <t>10/19/2017</t>
  </si>
  <si>
    <t>6/22/2018</t>
  </si>
  <si>
    <t>5/13/2018</t>
  </si>
  <si>
    <t>5/15/2019</t>
  </si>
  <si>
    <t>9/10/2021</t>
  </si>
  <si>
    <t>8/9/2019</t>
  </si>
  <si>
    <t>11/28/2018</t>
  </si>
  <si>
    <t>6/2/2023</t>
  </si>
  <si>
    <t>11/6/2017</t>
  </si>
  <si>
    <t>8/15/2018</t>
  </si>
  <si>
    <t>3/4/2020</t>
  </si>
  <si>
    <t>8/18/2024</t>
  </si>
  <si>
    <t>6/18/2019</t>
  </si>
  <si>
    <t>II154-0117</t>
  </si>
  <si>
    <t>Keller</t>
  </si>
  <si>
    <t>Adjustable Arched Floor Lamp with Drum Shade</t>
  </si>
  <si>
    <t>Oil Rubbed Bronze/Cream</t>
  </si>
  <si>
    <t>CSNSTORES,KIRKLANDDS,KOHLDSN,OLLIIX,ZOLA</t>
  </si>
  <si>
    <t>7/25/2022</t>
  </si>
  <si>
    <t>5/29/2024</t>
  </si>
  <si>
    <t>12/18/2022</t>
  </si>
  <si>
    <t>II154-0123</t>
  </si>
  <si>
    <t>Beacon</t>
  </si>
  <si>
    <t>Arched Metal Floor Lamp with Chimney Shade</t>
  </si>
  <si>
    <t>JCPENNEY01,KIRKLANDDS,KOHLDSN,OLLIIX,TGTDVS,ZOLA,Zulily</t>
  </si>
  <si>
    <t>5/11/2022</t>
  </si>
  <si>
    <t>12/26/2022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</si>
  <si>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</si>
  <si>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</si>
  <si>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</si>
  <si>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</si>
  <si>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</si>
  <si>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</si>
  <si>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</si>
  <si>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6/15/2022</t>
  </si>
  <si>
    <t>6/20/2023</t>
  </si>
  <si>
    <t>II154-0157</t>
  </si>
  <si>
    <t>Brillora</t>
  </si>
  <si>
    <t>Floor lamp</t>
  </si>
  <si>
    <t>Gold/Marble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</si>
  <si>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</si>
  <si>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</si>
  <si>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</si>
  <si>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</si>
  <si>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</si>
  <si>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</si>
  <si>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FB155-1176</t>
  </si>
  <si>
    <t>LGT-SCONCES</t>
  </si>
  <si>
    <t>Sconces</t>
  </si>
  <si>
    <t>Dove</t>
  </si>
  <si>
    <t>Double Tube 2-Light Wall Sconce</t>
  </si>
  <si>
    <t>Frosted glass/gold</t>
  </si>
  <si>
    <t>AMAZON,AMAZONDS,CSNSTORES,OVERSTOCK01</t>
  </si>
  <si>
    <t>9/4/2023</t>
  </si>
  <si>
    <t>11/29/2023</t>
  </si>
  <si>
    <t>8/15/2023</t>
  </si>
  <si>
    <t>10/12/2023</t>
  </si>
  <si>
    <t>II155-0145</t>
  </si>
  <si>
    <t>Rattan Weave Shade Wall Sconce</t>
  </si>
  <si>
    <t>OLLIIX,OVERSTOCK01,TGTDVS</t>
  </si>
  <si>
    <t>6/22/2023</t>
  </si>
  <si>
    <t>7/17/2023</t>
  </si>
  <si>
    <t>3/3/2024</t>
  </si>
  <si>
    <t>6/18/2023</t>
  </si>
  <si>
    <t>12/7/2023</t>
  </si>
  <si>
    <t>7/10/2023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</si>
  <si>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</si>
  <si>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</si>
  <si>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</si>
  <si>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</si>
  <si>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</si>
  <si>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</si>
  <si>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</si>
  <si>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</si>
  <si>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</si>
  <si>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</si>
  <si>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</si>
  <si>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CSNSTORES,OLLIIX,OVERSTOCK01,TGTDVS</t>
  </si>
  <si>
    <t>1/23/2023</t>
  </si>
  <si>
    <t>2/20/2023</t>
  </si>
  <si>
    <t>1/6/2023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</si>
  <si>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</si>
  <si>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</si>
  <si>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</si>
  <si>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</si>
  <si>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</si>
  <si>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</si>
  <si>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</si>
  <si>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</si>
  <si>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AMERSIGNDS,CSNSTORES,HOUZZ,JCPENNEY01,KIRKLANDDS,KOHLDSN,OLLIIX,OVERSTOCK01,ROOMECOM,TGTDVS,Zulily</t>
  </si>
  <si>
    <t>4/19/2018</t>
  </si>
  <si>
    <t>5/9/2018</t>
  </si>
  <si>
    <t>1/21/2021</t>
  </si>
  <si>
    <t>5/22/2018</t>
  </si>
  <si>
    <t>8/29/2018</t>
  </si>
  <si>
    <t>10/4/2019</t>
  </si>
  <si>
    <t>11/7/2019</t>
  </si>
  <si>
    <t>6/1/2018</t>
  </si>
  <si>
    <t>2/16/2019</t>
  </si>
  <si>
    <t>3/28/2021</t>
  </si>
  <si>
    <t>8/14/2019</t>
  </si>
  <si>
    <t>7/31/2018</t>
  </si>
  <si>
    <t>5DS153-0018</t>
  </si>
  <si>
    <t>AMERSIGNDS,CSNSTORES,JCPENNEY01,KIRKLANDDS,KOHLDSN,OLLIIX,OVERSTOCK01,ROOMECOM,TGTDVS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</si>
  <si>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</si>
  <si>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</si>
  <si>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</si>
  <si>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</si>
  <si>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</si>
  <si>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</si>
  <si>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</si>
  <si>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11/7/2018</t>
  </si>
  <si>
    <t>2/12/2020</t>
  </si>
  <si>
    <t>5DS153-0019</t>
  </si>
  <si>
    <t>Gray</t>
  </si>
  <si>
    <t>AMERSIGNDS,CSNSTORES,KIRKLANDDS,KOHLDSN,OLLIIX,OVERSTOCK01,ROOMECOM</t>
  </si>
  <si>
    <t>10/24/2018</t>
  </si>
  <si>
    <t>9/23/2018</t>
  </si>
  <si>
    <t>1/14/2020</t>
  </si>
  <si>
    <t>9/3/2019</t>
  </si>
  <si>
    <t>1/26/2021</t>
  </si>
  <si>
    <t>2/10/2019</t>
  </si>
  <si>
    <t>2/20/2024</t>
  </si>
  <si>
    <t>4/4/2022</t>
  </si>
  <si>
    <t>7/22/2020</t>
  </si>
  <si>
    <t>1/27/2020</t>
  </si>
  <si>
    <t>6/1/2020</t>
  </si>
  <si>
    <t>5DS153-0020</t>
  </si>
  <si>
    <t>Pink</t>
  </si>
  <si>
    <t>CSNSTORES,KOHLDSN,OLLIIX,OVERSTOCK01,TGTDVS</t>
  </si>
  <si>
    <t>3/5/2019</t>
  </si>
  <si>
    <t>2/15/2019</t>
  </si>
  <si>
    <t>6/3/2019</t>
  </si>
  <si>
    <t>3/24/2024</t>
  </si>
  <si>
    <t>3/12/2019</t>
  </si>
  <si>
    <t>7/24/2019</t>
  </si>
  <si>
    <t>9/25/2019</t>
  </si>
  <si>
    <t>2/7/2020</t>
  </si>
  <si>
    <t>10/9/2020</t>
  </si>
  <si>
    <t>3/6/2019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</si>
  <si>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</si>
  <si>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</si>
  <si>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</si>
  <si>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</si>
  <si>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</si>
  <si>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</si>
  <si>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AMERSIGNDS,ASHFURNDS,CSNSTORES,JCPENNEY01,KIRKLANDDS,KOHLDSN,MACY02,OLLIIX,OVERSTOCK01,ROOMECOM,TGTDVS</t>
  </si>
  <si>
    <t>2/8/2021</t>
  </si>
  <si>
    <t>5/17/2024</t>
  </si>
  <si>
    <t>3/1/2021</t>
  </si>
  <si>
    <t>2/14/2021</t>
  </si>
  <si>
    <t>11/2/2021</t>
  </si>
  <si>
    <t>5/26/2022</t>
  </si>
  <si>
    <t>11/10/2021</t>
  </si>
  <si>
    <t>4/1/2021</t>
  </si>
  <si>
    <t>5DS153-0001</t>
  </si>
  <si>
    <t>CSNSTORES,JCPENNEY01,KOHLDSN,MACY02,OLLIIX,OVERSTOCK01,ROOMECOM,TGTDVS</t>
  </si>
  <si>
    <t>8/27/2018</t>
  </si>
  <si>
    <t>4/17/2018</t>
  </si>
  <si>
    <t>11/15/2018</t>
  </si>
  <si>
    <t>4/30/2018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</si>
  <si>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</si>
  <si>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</si>
  <si>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</si>
  <si>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</si>
  <si>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</si>
  <si>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</si>
  <si>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</si>
  <si>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</si>
  <si>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</si>
  <si>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UH153-0057</t>
  </si>
  <si>
    <t>Borel</t>
  </si>
  <si>
    <t>Ombre Glass Table Lamp</t>
  </si>
  <si>
    <t>10/4/2017</t>
  </si>
  <si>
    <t>AMERSIGNDS,CSNSTORES,JCPENNEY01,KOHLDSN,MACY02,OLLIIX,OVERSTOCK01,ROOMECOM,TGTDVS</t>
  </si>
  <si>
    <t>11/10/2017</t>
  </si>
  <si>
    <t>10/12/2017</t>
  </si>
  <si>
    <t>7/19/2018</t>
  </si>
  <si>
    <t>2/14/2018</t>
  </si>
  <si>
    <t>5/12/2020</t>
  </si>
  <si>
    <t>7/2/2018</t>
  </si>
  <si>
    <t>9/9/2020</t>
  </si>
  <si>
    <t>6/2/2022</t>
  </si>
  <si>
    <t>7/11/2018</t>
  </si>
  <si>
    <t>12/21/2017</t>
  </si>
  <si>
    <t>11/30/2018</t>
  </si>
  <si>
    <t>10/25/2019</t>
  </si>
  <si>
    <t>UH153-0099</t>
  </si>
  <si>
    <t>Dark Blue</t>
  </si>
  <si>
    <t>1/19/2021</t>
  </si>
  <si>
    <t>AMERSIGNDS,CSNSTORES,JCPENNEY01,KIRKLANDDS,KOHLDSN,MACY02,OLLIIX,OVERSTOCK01,ROOMECOM,TGTDVS</t>
  </si>
  <si>
    <t>2/11/2021</t>
  </si>
  <si>
    <t>4/16/2021</t>
  </si>
  <si>
    <t>6/27/2021</t>
  </si>
  <si>
    <t>2/6/2024</t>
  </si>
  <si>
    <t>3/26/2021</t>
  </si>
  <si>
    <t>5DS153-0031</t>
  </si>
  <si>
    <t>Cortina</t>
  </si>
  <si>
    <t>Ombre Glass Table Lamp, Set of 2</t>
  </si>
  <si>
    <t>AMERSIGNDS,CSNSTORES,HOUZZ,JCPENNEY01,KIRKLANDDS,KOHLDSN,MACY02,OLLIIX,OVERSTOCK01,ROOMECOM,TGTDVS</t>
  </si>
  <si>
    <t>1/21/2019</t>
  </si>
  <si>
    <t>8/13/2018</t>
  </si>
  <si>
    <t>4/18/2019</t>
  </si>
  <si>
    <t>11/14/2018</t>
  </si>
  <si>
    <t>2/4/2021</t>
  </si>
  <si>
    <t>12/27/2018</t>
  </si>
  <si>
    <t>2/20/2019</t>
  </si>
  <si>
    <t>2/24/2019</t>
  </si>
  <si>
    <t>1/9/2019</t>
  </si>
  <si>
    <t>7/17/2020</t>
  </si>
  <si>
    <t>4/1/2019</t>
  </si>
  <si>
    <t>7/16/2019</t>
  </si>
  <si>
    <t>5DS153-1158</t>
  </si>
  <si>
    <t>ASHFURNDS,CSNSTORES,JCPENNEY01,OVERSTOCK01</t>
  </si>
  <si>
    <t>2/16/2021</t>
  </si>
  <si>
    <t>2/10/2021</t>
  </si>
  <si>
    <t>1/25/2021</t>
  </si>
  <si>
    <t>6/12/2022</t>
  </si>
  <si>
    <t>8/1/2023</t>
  </si>
  <si>
    <t>11/18/2021</t>
  </si>
  <si>
    <t>5DS153-0046</t>
  </si>
  <si>
    <t>Zusa</t>
  </si>
  <si>
    <t>Metal 2-Light Globe Table Lamp</t>
  </si>
  <si>
    <t>CSNSTORES,DESINC,KOHLDSN,MACY02,OLLIIX,OVERSTOCK01,TGTDVS</t>
  </si>
  <si>
    <t>3/23/2023</t>
  </si>
  <si>
    <t>2/22/2024</t>
  </si>
  <si>
    <t>4/13/2023</t>
  </si>
  <si>
    <t>7/17/2024</t>
  </si>
  <si>
    <t>5DS153-0021</t>
  </si>
  <si>
    <t>Harmony</t>
  </si>
  <si>
    <t>Angular Glass Table Lamp, Set of 2</t>
  </si>
  <si>
    <t>10/17/2018</t>
  </si>
  <si>
    <t>AMERSIGNDS,CSNSTORES,DESINC,JCPENNEY01,KIRKLANDDS,KOHLDSN,OLLIIX,OVERSTOCK01,ROOMECOM,TGTDVS,Zulily</t>
  </si>
  <si>
    <t>7/18/2018</t>
  </si>
  <si>
    <t>10/18/2018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</si>
  <si>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</si>
  <si>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</si>
  <si>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</si>
  <si>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</si>
  <si>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</si>
  <si>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</si>
  <si>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</si>
  <si>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</si>
  <si>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</si>
  <si>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</si>
  <si>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</si>
  <si>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AMAZONDS,AMERSIGNDS,CSNSTORES,DESINC,HOUZZ,KIRKLANDDS,KOHLDSN,MACY02,NEBFUR01,OLLIIX,OVERSCONSIGN,OVERSTOCK01,ROOMECOM,TGTDVS,Zulily</t>
  </si>
  <si>
    <t>2/18/2020</t>
  </si>
  <si>
    <t>11/14/2019</t>
  </si>
  <si>
    <t>7/28/2020</t>
  </si>
  <si>
    <t>8/3/2020</t>
  </si>
  <si>
    <t>7/30/2020</t>
  </si>
  <si>
    <t>12/4/2020</t>
  </si>
  <si>
    <t>9/19/2023</t>
  </si>
  <si>
    <t>11/25/2020</t>
  </si>
  <si>
    <t>7/29/2020</t>
  </si>
  <si>
    <t>9/25/2020</t>
  </si>
  <si>
    <t>8/5/2020</t>
  </si>
  <si>
    <t>5DS153-0037</t>
  </si>
  <si>
    <t>Nicolo</t>
  </si>
  <si>
    <t>Textured Ceramic Table Lamp</t>
  </si>
  <si>
    <t>AMERSIGNDS,CSNSTORES,JCPENNEY01,KOHLDSN,MACY02,OLLIIX,TGTDVS,Zulily</t>
  </si>
  <si>
    <t>1/13/2022</t>
  </si>
  <si>
    <t>1/19/2022</t>
  </si>
  <si>
    <t>8/5/2022</t>
  </si>
  <si>
    <t>7/18/2023</t>
  </si>
  <si>
    <t>11/10/2022</t>
  </si>
  <si>
    <t>12/11/2023</t>
  </si>
  <si>
    <t>8/2/2022</t>
  </si>
  <si>
    <t>5DS153-0036</t>
  </si>
  <si>
    <t>AMERSIGNDS,CSNSTORES,JCPENNEY01,KOHLDSN,NEBFUR01,OLLIIX</t>
  </si>
  <si>
    <t>10/2/2023</t>
  </si>
  <si>
    <t>3/14/2023</t>
  </si>
  <si>
    <t>3/26/2024</t>
  </si>
  <si>
    <t>3/2/2022</t>
  </si>
  <si>
    <t>2/23/2022</t>
  </si>
  <si>
    <t>5DS153-0008</t>
  </si>
  <si>
    <t>Covey</t>
  </si>
  <si>
    <t>9/10/2018</t>
  </si>
  <si>
    <t>5/23/2019</t>
  </si>
  <si>
    <t>6/27/2018</t>
  </si>
  <si>
    <t>7/9/2018</t>
  </si>
  <si>
    <t>6/13/2018</t>
  </si>
  <si>
    <t>6/3/2020</t>
  </si>
  <si>
    <t>8/21/2018</t>
  </si>
  <si>
    <t>5DS153-0029</t>
  </si>
  <si>
    <t>Driggs</t>
  </si>
  <si>
    <t>Ceramic Textured Table Lamp</t>
  </si>
  <si>
    <t>Ivory/Grey</t>
  </si>
  <si>
    <t>AMERSIGNDS,CSNSTORES,DESINC,JCPENNEY01,KIRKLANDDS,KOHLDSN,MACY02,OLLIIX,OVERSTOCK01,ROOMECOM,TGTDVS</t>
  </si>
  <si>
    <t>1/4/2019</t>
  </si>
  <si>
    <t>4/8/2019</t>
  </si>
  <si>
    <t>1/16/2019</t>
  </si>
  <si>
    <t>5/19/2020</t>
  </si>
  <si>
    <t>7/18/2019</t>
  </si>
  <si>
    <t>1/11/2021</t>
  </si>
  <si>
    <t>1/15/2019</t>
  </si>
  <si>
    <t>1/9/2020</t>
  </si>
  <si>
    <t>1/25/2019</t>
  </si>
  <si>
    <t>12/13/2018</t>
  </si>
  <si>
    <t>8/30/2024</t>
  </si>
  <si>
    <t>7/4/2019</t>
  </si>
  <si>
    <t>5DS153-0017</t>
  </si>
  <si>
    <t>Saxony</t>
  </si>
  <si>
    <t>Metallic Glass Table Lamp</t>
  </si>
  <si>
    <t>9/26/2018</t>
  </si>
  <si>
    <t>CSNSTORES,KIRKLANDDS,KOHLDSN,MACY02,OLLIIX,OVERSTOCK01,ROOMECOM,TGTDVS</t>
  </si>
  <si>
    <t>10/7/2018</t>
  </si>
  <si>
    <t>9/30/2018</t>
  </si>
  <si>
    <t>11/13/2018</t>
  </si>
  <si>
    <t>5/19/2019</t>
  </si>
  <si>
    <t>5/25/2023</t>
  </si>
  <si>
    <t>1/2/2024</t>
  </si>
  <si>
    <t>1/13/2019</t>
  </si>
  <si>
    <t>3/7/2019</t>
  </si>
  <si>
    <t>9/25/2022</t>
  </si>
  <si>
    <t>5/31/2022</t>
  </si>
  <si>
    <t>11/6/2018</t>
  </si>
  <si>
    <t>6/22/2020</t>
  </si>
  <si>
    <t>7/31/2019</t>
  </si>
  <si>
    <t>FB153-1158</t>
  </si>
  <si>
    <t>Celine</t>
  </si>
  <si>
    <t>10/18/2021</t>
  </si>
  <si>
    <t>CSNSTORES,JCPENNEY01,KOHLDSN,OLLIIX,OVERSTOCK01,TGTDVS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</si>
  <si>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</si>
  <si>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</si>
  <si>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</si>
  <si>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</si>
  <si>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</si>
  <si>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</si>
  <si>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</si>
  <si>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</si>
  <si>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5DS153-0023</t>
  </si>
  <si>
    <t>Ranier</t>
  </si>
  <si>
    <t>Iridescent Glass Table Lamp</t>
  </si>
  <si>
    <t>Iridescent</t>
  </si>
  <si>
    <t>11/8/2018</t>
  </si>
  <si>
    <t>AMAZONDS,AMERSIGNDS,CSNSTORES,DESINC,JCPENNEY01,KOHLDSN,OLLIIX,OVERSTOCK01,TGTDVS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</si>
  <si>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</si>
  <si>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</si>
  <si>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</si>
  <si>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</si>
  <si>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</si>
  <si>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</si>
  <si>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</si>
  <si>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</si>
  <si>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</si>
  <si>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</si>
  <si>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</si>
  <si>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</si>
  <si>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AMERSIGNDS,CSNSTORES,JCPENNEY01,KIRKLANDDS,KOHLDSN,MACY02,OLLIIX,ROOMECOM,Zulily</t>
  </si>
  <si>
    <t>5/7/2019</t>
  </si>
  <si>
    <t>2/12/2019</t>
  </si>
  <si>
    <t>4/23/2019</t>
  </si>
  <si>
    <t>1/29/2019</t>
  </si>
  <si>
    <t>2/3/2021</t>
  </si>
  <si>
    <t>5/2/2019</t>
  </si>
  <si>
    <t>12/9/2018</t>
  </si>
  <si>
    <t>4/16/2024</t>
  </si>
  <si>
    <t>5DS153-0045</t>
  </si>
  <si>
    <t>Crewe</t>
  </si>
  <si>
    <t>Textured Resin Table Lamp</t>
  </si>
  <si>
    <t>AMAZON,KOHLDSN,OLLIIX</t>
  </si>
  <si>
    <t>12/28/2022</t>
  </si>
  <si>
    <t>2/6/2023</t>
  </si>
  <si>
    <t>5DS153-0041</t>
  </si>
  <si>
    <t>Bayard</t>
  </si>
  <si>
    <t>Embossed Ceramic Table Lamp</t>
  </si>
  <si>
    <t>AMERSIGNDS,JCPENNEY01,KOHLDSN,OLLIIX,TGTDVS</t>
  </si>
  <si>
    <t>7/19/2023</t>
  </si>
  <si>
    <t>1/13/2023</t>
  </si>
  <si>
    <t>5/6/2024</t>
  </si>
  <si>
    <t>5/23/2023</t>
  </si>
  <si>
    <t>5DS153-0039</t>
  </si>
  <si>
    <t>Macey</t>
  </si>
  <si>
    <t>Yellow</t>
  </si>
  <si>
    <t>CSNSTORES,JCPENNEY01,KOHLDSN,MACY02,OLLIIX</t>
  </si>
  <si>
    <t>2/2/2022</t>
  </si>
  <si>
    <t>2/13/2024</t>
  </si>
  <si>
    <t>10/30/2022</t>
  </si>
  <si>
    <t>7/2/2024</t>
  </si>
  <si>
    <t>7/26/2023</t>
  </si>
  <si>
    <t>5DS153-0053</t>
  </si>
  <si>
    <t>Chique</t>
  </si>
  <si>
    <t>Tap-Control and Dimmable Accent Table Lamp with Power Outlet</t>
  </si>
  <si>
    <t>8/12/2024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</si>
  <si>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</si>
  <si>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</si>
  <si>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</si>
  <si>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</si>
  <si>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</si>
  <si>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</si>
  <si>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</si>
  <si>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</si>
  <si>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5DS153-0047</t>
  </si>
  <si>
    <t>Sage Green/Gold</t>
  </si>
  <si>
    <t>8/28/2024</t>
  </si>
  <si>
    <t>5DS153-0048</t>
  </si>
  <si>
    <t>White/Silver</t>
  </si>
  <si>
    <t>4/15/2024</t>
  </si>
  <si>
    <t>5/21/2024</t>
  </si>
  <si>
    <t>7/18/2024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</si>
  <si>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</si>
  <si>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</si>
  <si>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</si>
  <si>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</si>
  <si>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</si>
  <si>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</si>
  <si>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</si>
  <si>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</si>
  <si>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3/6/2024</t>
  </si>
  <si>
    <t>FB153-1189</t>
  </si>
  <si>
    <t>Lysandria</t>
  </si>
  <si>
    <t>Glass Table Lamp</t>
  </si>
  <si>
    <t>Green</t>
  </si>
  <si>
    <t>FB153-1181</t>
  </si>
  <si>
    <t>Maelle</t>
  </si>
  <si>
    <t>Blue Aqua Swirl Blown Glass Table Lamp</t>
  </si>
  <si>
    <t>Aqua</t>
  </si>
  <si>
    <t>3/10/2024</t>
  </si>
  <si>
    <t>6/27/2024</t>
  </si>
  <si>
    <t>5DS153-0052</t>
  </si>
  <si>
    <t>Neonova</t>
  </si>
  <si>
    <t>8/29/2024</t>
  </si>
  <si>
    <t>7/8/2024</t>
  </si>
  <si>
    <t>5DS153-0051</t>
  </si>
  <si>
    <t>7/26/2024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</si>
  <si>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</si>
  <si>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</si>
  <si>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</si>
  <si>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</si>
  <si>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</si>
  <si>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</si>
  <si>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</si>
  <si>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</si>
  <si>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</si>
  <si>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</si>
  <si>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</si>
  <si>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7/22/2024</t>
  </si>
  <si>
    <t>6/25/2024</t>
  </si>
  <si>
    <t>FB153-1184</t>
  </si>
  <si>
    <t>Faceted Brown Glass Table Lamp</t>
  </si>
  <si>
    <t>Brown</t>
  </si>
  <si>
    <t>4/22/2024</t>
  </si>
  <si>
    <t>6/19/2024</t>
  </si>
  <si>
    <t>FB153-1183</t>
  </si>
  <si>
    <t>Faceted Green Glass Table Lamp</t>
  </si>
  <si>
    <t>5/1/2024</t>
  </si>
  <si>
    <t>4/25/2024</t>
  </si>
  <si>
    <t>FB154-1164</t>
  </si>
  <si>
    <t>Aster</t>
  </si>
  <si>
    <t>Angular Arched Metal Floor Lamp</t>
  </si>
  <si>
    <t>AMERSIGNDS,CSNSTORES,JCPENNEY01,KIRKLANDDS,KOHLDSN,OLLIIX,OVERSTOCK01,TGTDVS,ZOLA,Zulily</t>
  </si>
  <si>
    <t>5/27/2022</t>
  </si>
  <si>
    <t>FB154-1177</t>
  </si>
  <si>
    <t>CSNSTORES,KOHLDSN,OLLIIX,OVERSTOCK01,ZOLA</t>
  </si>
  <si>
    <t>9/13/2023</t>
  </si>
  <si>
    <t>4/24/2024</t>
  </si>
  <si>
    <t>11/26/2023</t>
  </si>
  <si>
    <t>6/12/2024</t>
  </si>
  <si>
    <t>12/21/2023</t>
  </si>
  <si>
    <t>5DS154-0043</t>
  </si>
  <si>
    <t>Archer</t>
  </si>
  <si>
    <t>3-Light Adjustable Tiered Arc Metal Floor Lamp</t>
  </si>
  <si>
    <t>CSNSTORES,JCPENNEY01,KIRKLANDDS,KOHLDSN,OLLIIX,OVERSTOCK01,TGTDVS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</si>
  <si>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</si>
  <si>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</si>
  <si>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</si>
  <si>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</si>
  <si>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</si>
  <si>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CSNSTORES,JCPENNEY01,KIRKLANDDS,KOHLDSN,OLLIIX,OVERSTOCK01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</si>
  <si>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</si>
  <si>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</si>
  <si>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</si>
  <si>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</si>
  <si>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</si>
  <si>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</si>
  <si>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</si>
  <si>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5DS150-0042</t>
  </si>
  <si>
    <t>Ellie</t>
  </si>
  <si>
    <t>OVERSTOCK01,TGTDVS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</si>
  <si>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</si>
  <si>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</si>
  <si>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</si>
  <si>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</si>
  <si>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</si>
  <si>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</si>
  <si>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</si>
  <si>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</si>
  <si>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AMAZON,CSNSTORES,JCPENNEY01,KOHLDSN,LAMPDS,OLLIIX,OVERSTOCK01,TGTDVS</t>
  </si>
  <si>
    <t>1/31/2018</t>
  </si>
  <si>
    <t>7/16/2017</t>
  </si>
  <si>
    <t>11/3/2017</t>
  </si>
  <si>
    <t>5/28/2019</t>
  </si>
  <si>
    <t>11/22/2017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</si>
  <si>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</si>
  <si>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</si>
  <si>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</si>
  <si>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</si>
  <si>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</si>
  <si>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</si>
  <si>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AMAZONDS,ASHFURNDS,CSNSTORES,JCPENNEY01,KIRKLANDDS,KOHLDSN,LAMPDS,OLLIIX,OVERSTOCK01,TGTDVS</t>
  </si>
  <si>
    <t>1/26/2024</t>
  </si>
  <si>
    <t>5/11/2021</t>
  </si>
  <si>
    <t>MPS150-0107</t>
  </si>
  <si>
    <t>Silver/White</t>
  </si>
  <si>
    <t>AMAZONDS,CSNSTORES,HOUZZ,KOHLDSN,LAMPDS,OVERSTOCK01,ROOMECOM,TGTDVS</t>
  </si>
  <si>
    <t>12/19/2019</t>
  </si>
  <si>
    <t>1/6/2020</t>
  </si>
  <si>
    <t>7/8/2020</t>
  </si>
  <si>
    <t>12/3/2020</t>
  </si>
  <si>
    <t>6/8/2021</t>
  </si>
  <si>
    <t>7/9/2021</t>
  </si>
  <si>
    <t>12/21/2020</t>
  </si>
  <si>
    <t>7/9/2020</t>
  </si>
  <si>
    <t>10/13/2020</t>
  </si>
  <si>
    <t>4/19/2020</t>
  </si>
  <si>
    <t>7/15/2020</t>
  </si>
  <si>
    <t>FB150-1160</t>
  </si>
  <si>
    <t>Abbot</t>
  </si>
  <si>
    <t>4-Light Glass Drum Shade Chandelier</t>
  </si>
  <si>
    <t>CSNSTORES,JCPENNEY01,KOHLDSN,TGTDVS</t>
  </si>
  <si>
    <t>1/26/2023</t>
  </si>
  <si>
    <t>FB150-1163</t>
  </si>
  <si>
    <t>Savor</t>
  </si>
  <si>
    <t>6-Light Traditional Candelabra Styled Chandelier</t>
  </si>
  <si>
    <t>AMAZONDS,CSNSTORES,KOHLDSN,TGTDVS</t>
  </si>
  <si>
    <t>8/8/2022</t>
  </si>
  <si>
    <t>MPS150-0066</t>
  </si>
  <si>
    <t>Broderick</t>
  </si>
  <si>
    <t>6-Light Chandelier with Cylinder Drum Shade</t>
  </si>
  <si>
    <t>PF003211</t>
  </si>
  <si>
    <t>11/11/2017</t>
  </si>
  <si>
    <t>CSNSTORES,KOHLDSN,OVERSTOCK01</t>
  </si>
  <si>
    <t>11/20/2017</t>
  </si>
  <si>
    <t>9/9/2019</t>
  </si>
  <si>
    <t>5/18/2020</t>
  </si>
  <si>
    <t>10/31/2022</t>
  </si>
  <si>
    <t>4/15/2018</t>
  </si>
  <si>
    <t>FB150-1170</t>
  </si>
  <si>
    <t>Nava</t>
  </si>
  <si>
    <t>3-Light Metal Chandelier with Adjustable Chain</t>
  </si>
  <si>
    <t>CSNSTORES,KOHLDSN</t>
  </si>
  <si>
    <t>1/24/2023</t>
  </si>
  <si>
    <t>6/5/2023</t>
  </si>
  <si>
    <t>8/20/2023</t>
  </si>
  <si>
    <t>FB150-1159</t>
  </si>
  <si>
    <t>Melrose</t>
  </si>
  <si>
    <t>2-Light Beaded Chandelier</t>
  </si>
  <si>
    <t>OLLIIX,TGTDVS</t>
  </si>
  <si>
    <t>3/17/2022</t>
  </si>
  <si>
    <t>3/16/2022</t>
  </si>
  <si>
    <t>7/15/2022</t>
  </si>
  <si>
    <t>2/25/2022</t>
  </si>
  <si>
    <t>FB150-1162</t>
  </si>
  <si>
    <t>Alexis</t>
  </si>
  <si>
    <t>9/23/2022</t>
  </si>
  <si>
    <t>FB150-1169</t>
  </si>
  <si>
    <t>Fairmount</t>
  </si>
  <si>
    <t>8-Light Traditional Chandelier with Drum Shades</t>
  </si>
  <si>
    <t>FB150-1190</t>
  </si>
  <si>
    <t>Opulentia</t>
  </si>
  <si>
    <t>9-light Round Tiered Chandelier with Textured Glass Shades</t>
  </si>
  <si>
    <t>FB154-1172</t>
  </si>
  <si>
    <t>Attwell</t>
  </si>
  <si>
    <t>Arched Metal Floor Lamp</t>
  </si>
  <si>
    <t>Donation</t>
  </si>
  <si>
    <t>CSNSTORES,HOUZZ,KOHLDSN,NEBFUR01,OLLIIX</t>
  </si>
  <si>
    <t>3/13/2023</t>
  </si>
  <si>
    <t>1/17/2024</t>
  </si>
  <si>
    <t>10/11/2023</t>
  </si>
  <si>
    <t>FB154-1166</t>
  </si>
  <si>
    <t>Ellsworth</t>
  </si>
  <si>
    <t>Asymmetrical Adjustable Height Metal Floor Lamp</t>
  </si>
  <si>
    <t>CSNSTORES,KIRKLANDDS,OLLIIX,OVERSTOCK01,TGTDVS</t>
  </si>
  <si>
    <t>5/19/2022</t>
  </si>
  <si>
    <t>8/23/2022</t>
  </si>
  <si>
    <t>10/7/2022</t>
  </si>
  <si>
    <t>11/17/2022</t>
  </si>
  <si>
    <t>FB153-1168</t>
  </si>
  <si>
    <t>Livy</t>
  </si>
  <si>
    <t>Oval Textured Ceramic Table Lamp</t>
  </si>
  <si>
    <t>Silver Base/White Shade</t>
  </si>
  <si>
    <t>3/28/2022</t>
  </si>
  <si>
    <t>FB153-1167</t>
  </si>
  <si>
    <t>Blythe</t>
  </si>
  <si>
    <t>Resin Table Lamp</t>
  </si>
  <si>
    <t>JCPENNEY01,KOHLDSN,OLLIIX</t>
  </si>
  <si>
    <t>3/9/2022</t>
  </si>
  <si>
    <t>FB153-1175</t>
  </si>
  <si>
    <t>24" H Table Lamp with Marble Base</t>
  </si>
  <si>
    <t>HOUZZ,KOHLDSN,OLLIIX,TGTDVS</t>
  </si>
  <si>
    <t>2/14/2023</t>
  </si>
  <si>
    <t>8/22/2024</t>
  </si>
  <si>
    <t>MPS153-0025</t>
  </si>
  <si>
    <t>Colette</t>
  </si>
  <si>
    <t>Rectangular Ceramic Table Lamp</t>
  </si>
  <si>
    <t>PF002829</t>
  </si>
  <si>
    <t>AMERSIGNDS,CSNSTORES,MACY02,OLLIIX</t>
  </si>
  <si>
    <t>3/16/2017</t>
  </si>
  <si>
    <t>5/4/2017</t>
  </si>
  <si>
    <t>3/13/2017</t>
  </si>
  <si>
    <t>2/9/2017</t>
  </si>
  <si>
    <t>10/29/2020</t>
  </si>
  <si>
    <t>10/11/2017</t>
  </si>
  <si>
    <t>5/2/2017</t>
  </si>
  <si>
    <t>7/10/2017</t>
  </si>
  <si>
    <t>6/19/2017</t>
  </si>
  <si>
    <t>8/9/2017</t>
  </si>
  <si>
    <t>MP151-0201</t>
  </si>
  <si>
    <t>Lansing</t>
  </si>
  <si>
    <t>Pendant</t>
  </si>
  <si>
    <t>4/27/2020</t>
  </si>
  <si>
    <t>11/19/2020</t>
  </si>
  <si>
    <t>1/28/2023</t>
  </si>
  <si>
    <t>9/15/2020</t>
  </si>
  <si>
    <t>FB151-1161</t>
  </si>
  <si>
    <t>Elm</t>
  </si>
  <si>
    <t>Bell-Shaped Glass Pendant</t>
  </si>
  <si>
    <t>Smoke Grey</t>
  </si>
  <si>
    <t>7/4/2023</t>
  </si>
  <si>
    <t>12/2/2022</t>
  </si>
  <si>
    <t>MT154-0036</t>
  </si>
  <si>
    <t>Martha Stewart</t>
  </si>
  <si>
    <t>Hunts</t>
  </si>
  <si>
    <t>Metal Floor Lamp</t>
  </si>
  <si>
    <t>MT Perry Street</t>
  </si>
  <si>
    <t>1/29/2020</t>
  </si>
  <si>
    <t>AMAZONDS,CSNSTORES,JCPENNEY01,KOHLDSN,MACY02,OLLIIX,OVERSTOCK01,TGTDVS,ZOLA</t>
  </si>
  <si>
    <t>4/13/2020</t>
  </si>
  <si>
    <t>1/30/2020</t>
  </si>
  <si>
    <t>3/3/2023</t>
  </si>
  <si>
    <t>2/10/2020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</si>
  <si>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</si>
  <si>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</si>
  <si>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</si>
  <si>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</si>
  <si>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</si>
  <si>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</si>
  <si>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</si>
  <si>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</si>
  <si>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</si>
  <si>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AMAZON,CSNSTORES,HOUZZ,JCPENNEY01,KOHLDSN,MACY02,OLLIIX,OVERSTOCK01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</si>
  <si>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</si>
  <si>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</si>
  <si>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</si>
  <si>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</si>
  <si>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</si>
  <si>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</si>
  <si>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</si>
  <si>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6/5/2024</t>
  </si>
  <si>
    <t>MT154-0050</t>
  </si>
  <si>
    <t>Clyde</t>
  </si>
  <si>
    <t>Metal Tripod Floor Lamp 60"H</t>
  </si>
  <si>
    <t>8/4/2021</t>
  </si>
  <si>
    <t>CSNSTORES,KOHLDSN,OLLIIX,OVERSTOCK01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</si>
  <si>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</si>
  <si>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</si>
  <si>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</si>
  <si>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</si>
  <si>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</si>
  <si>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</si>
  <si>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</si>
  <si>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MT154-0065</t>
  </si>
  <si>
    <t>Charlton</t>
  </si>
  <si>
    <t>Metal Floor Lamp with Glass Cylinder Shade</t>
  </si>
  <si>
    <t>MT153-0049</t>
  </si>
  <si>
    <t>Athena</t>
  </si>
  <si>
    <t>9/27/2021</t>
  </si>
  <si>
    <t>9/1/2021</t>
  </si>
  <si>
    <t>8/12/2021</t>
  </si>
  <si>
    <t>8/30/2021</t>
  </si>
  <si>
    <t>8/9/2024</t>
  </si>
  <si>
    <t>8/27/2023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</si>
  <si>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</si>
  <si>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</si>
  <si>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</si>
  <si>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</si>
  <si>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</si>
  <si>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</si>
  <si>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</si>
  <si>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8/4/2024</t>
  </si>
  <si>
    <t>MT153-0069</t>
  </si>
  <si>
    <t>Landsdown</t>
  </si>
  <si>
    <t>Black Faceted Table Lamp 24.25"H</t>
  </si>
  <si>
    <t>AMAZON,CSNSTORES,KOHLDSN,MACY02,OLLIIX</t>
  </si>
  <si>
    <t>10/29/2023</t>
  </si>
  <si>
    <t>12/6/2023</t>
  </si>
  <si>
    <t>MT153-0015</t>
  </si>
  <si>
    <t>Jemma</t>
  </si>
  <si>
    <t>6/2/2019</t>
  </si>
  <si>
    <t>AMAZONDS,CSNSTORES,KOHLDSN,MACY02,OLLIIX,OVERSTOCK01,TGTDVS</t>
  </si>
  <si>
    <t>5/30/2019</t>
  </si>
  <si>
    <t>9/1/2020</t>
  </si>
  <si>
    <t>7/8/2019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</si>
  <si>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</si>
  <si>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</si>
  <si>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</si>
  <si>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</si>
  <si>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</si>
  <si>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</si>
  <si>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</si>
  <si>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</si>
  <si>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CSNSTORES,KOHLDSN,MACY02,OLLIIX,OVERSTOCK01,TGTDVS</t>
  </si>
  <si>
    <t>12/9/2021</t>
  </si>
  <si>
    <t>3/21/2024</t>
  </si>
  <si>
    <t>MT153-0068</t>
  </si>
  <si>
    <t>Doyer</t>
  </si>
  <si>
    <t>Metal Table Lamp</t>
  </si>
  <si>
    <t>CSNSTORES,OLLIIX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</si>
  <si>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</si>
  <si>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</si>
  <si>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</si>
  <si>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</si>
  <si>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</si>
  <si>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</si>
  <si>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</si>
  <si>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</si>
  <si>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12/25/2023</t>
  </si>
  <si>
    <t>11/21/2023</t>
  </si>
  <si>
    <t>12/19/2023</t>
  </si>
  <si>
    <t>MT153-0078</t>
  </si>
  <si>
    <t>Table Lamp 28"H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</si>
  <si>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</si>
  <si>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</si>
  <si>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</si>
  <si>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</si>
  <si>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</si>
  <si>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</si>
  <si>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</si>
  <si>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</si>
  <si>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</si>
  <si>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</si>
  <si>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</si>
  <si>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</si>
  <si>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</si>
  <si>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2/14/2024</t>
  </si>
  <si>
    <t>2/29/2024</t>
  </si>
  <si>
    <t>MT150-0066</t>
  </si>
  <si>
    <t>Amelia</t>
  </si>
  <si>
    <t>8-Light Traditional Metal Chandelier</t>
  </si>
  <si>
    <t>Glossy White</t>
  </si>
  <si>
    <t>AMAZONDS</t>
  </si>
  <si>
    <t>3/27/2023</t>
  </si>
  <si>
    <t>MT150-0080</t>
  </si>
  <si>
    <t>Elegenza</t>
  </si>
  <si>
    <t>6-light Chandelier with Fabric Drum Shades</t>
  </si>
  <si>
    <t>Antique Gold</t>
  </si>
  <si>
    <t>Nature</t>
  </si>
  <si>
    <t>12/17/2024</t>
  </si>
  <si>
    <t>MT150-0079</t>
  </si>
  <si>
    <t>Chrome</t>
  </si>
  <si>
    <t>MT151-0007</t>
  </si>
  <si>
    <t>Lyon</t>
  </si>
  <si>
    <t>Black/White</t>
  </si>
  <si>
    <t>5/28/2020</t>
  </si>
  <si>
    <t>10/14/2020</t>
  </si>
  <si>
    <t>6/15/2021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</si>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</sst>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267.67</v>
      </c>
      <c r="M6" s="3">
        <v>281.05</v>
      </c>
      <c r="N6" s="3">
        <v>609.99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94</v>
      </c>
      <c r="AA6" s="4">
        <f>=ROUNDDOWN(31.3333333333333,0)</f>
      </c>
      <c r="AB6" s="5">
        <v>3</v>
      </c>
      <c r="AC6" s="2" t="s">
        <v>132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158</v>
      </c>
      <c r="AQ6" s="8">
        <v>16130.19</v>
      </c>
      <c r="AR6" s="4"/>
      <c r="AS6" s="8"/>
      <c r="AT6" s="7"/>
      <c r="AU6" s="7"/>
      <c r="AV6" s="4">
        <v>158</v>
      </c>
      <c r="AW6" s="8">
        <v>16130.19</v>
      </c>
      <c r="AX6" s="4"/>
      <c r="AY6" s="8"/>
      <c r="AZ6" s="7"/>
      <c r="BA6" s="7"/>
      <c r="BB6" s="7">
        <v>1</v>
      </c>
      <c r="BC6" s="4">
        <v>227</v>
      </c>
      <c r="BD6" s="8">
        <v>30863.66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0.5226</v>
      </c>
      <c r="BJ6" s="4">
        <v>158</v>
      </c>
      <c r="BK6" s="8">
        <v>16130.19</v>
      </c>
      <c r="BL6" s="2" t="s">
        <v>137</v>
      </c>
      <c r="BM6" s="7">
        <v>1</v>
      </c>
      <c r="BN6" s="7">
        <v>1</v>
      </c>
      <c r="BO6" s="4">
        <v>134</v>
      </c>
      <c r="BP6" s="8">
        <v>9025.73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>
        <v>7</v>
      </c>
      <c r="CB6" s="8">
        <v>2074.47</v>
      </c>
      <c r="CC6" s="4"/>
      <c r="CD6" s="8"/>
      <c r="CE6" s="7"/>
      <c r="CF6" s="7"/>
      <c r="CG6" s="2" t="s">
        <v>138</v>
      </c>
      <c r="CH6" s="2" t="s">
        <v>129</v>
      </c>
      <c r="CI6" s="2" t="s">
        <v>142</v>
      </c>
      <c r="CJ6" s="2" t="s">
        <v>143</v>
      </c>
      <c r="CK6" s="2" t="s">
        <v>141</v>
      </c>
      <c r="CL6" s="2" t="s">
        <v>132</v>
      </c>
      <c r="CM6" s="4"/>
      <c r="CN6" s="8"/>
      <c r="CO6" s="4"/>
      <c r="CP6" s="8"/>
      <c r="CQ6" s="7"/>
      <c r="CR6" s="7"/>
      <c r="CS6" s="2" t="s">
        <v>144</v>
      </c>
      <c r="CT6" s="2" t="s">
        <v>129</v>
      </c>
      <c r="CU6" s="2" t="s">
        <v>132</v>
      </c>
      <c r="CV6" s="2" t="s">
        <v>145</v>
      </c>
      <c r="CW6" s="2" t="s">
        <v>146</v>
      </c>
      <c r="CX6" s="2" t="s">
        <v>132</v>
      </c>
      <c r="CY6" s="4">
        <v>3</v>
      </c>
      <c r="CZ6" s="8">
        <v>688.17</v>
      </c>
      <c r="DA6" s="4"/>
      <c r="DB6" s="8"/>
      <c r="DC6" s="7"/>
      <c r="DD6" s="7"/>
      <c r="DE6" s="2" t="s">
        <v>138</v>
      </c>
      <c r="DF6" s="2" t="s">
        <v>129</v>
      </c>
      <c r="DG6" s="2" t="s">
        <v>147</v>
      </c>
      <c r="DH6" s="2" t="s">
        <v>148</v>
      </c>
      <c r="DI6" s="2" t="s">
        <v>141</v>
      </c>
      <c r="DJ6" s="2" t="s">
        <v>132</v>
      </c>
      <c r="DK6" s="4">
        <v>10</v>
      </c>
      <c r="DL6" s="8">
        <v>3113.4</v>
      </c>
      <c r="DM6" s="4"/>
      <c r="DN6" s="8"/>
      <c r="DO6" s="7"/>
      <c r="DP6" s="7"/>
      <c r="DQ6" s="2" t="s">
        <v>138</v>
      </c>
      <c r="DR6" s="2" t="s">
        <v>129</v>
      </c>
      <c r="DS6" s="2" t="s">
        <v>142</v>
      </c>
      <c r="DT6" s="2" t="s">
        <v>149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150</v>
      </c>
      <c r="EE6" s="2" t="s">
        <v>151</v>
      </c>
      <c r="EF6" s="2" t="s">
        <v>152</v>
      </c>
      <c r="EG6" s="2" t="s">
        <v>141</v>
      </c>
      <c r="EH6" s="2" t="s">
        <v>132</v>
      </c>
      <c r="EI6" s="4">
        <v>1</v>
      </c>
      <c r="EJ6" s="8">
        <v>337.57</v>
      </c>
      <c r="EK6" s="4"/>
      <c r="EL6" s="8"/>
      <c r="EM6" s="7"/>
      <c r="EN6" s="7"/>
      <c r="EO6" s="2" t="s">
        <v>138</v>
      </c>
      <c r="EP6" s="2" t="s">
        <v>129</v>
      </c>
      <c r="EQ6" s="2" t="s">
        <v>153</v>
      </c>
      <c r="ER6" s="2" t="s">
        <v>154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138</v>
      </c>
      <c r="FB6" s="2" t="s">
        <v>129</v>
      </c>
      <c r="FC6" s="2" t="s">
        <v>155</v>
      </c>
      <c r="FD6" s="2" t="s">
        <v>156</v>
      </c>
      <c r="FE6" s="2" t="s">
        <v>141</v>
      </c>
      <c r="FF6" s="2" t="s">
        <v>132</v>
      </c>
      <c r="FG6" s="4">
        <v>2</v>
      </c>
      <c r="FH6" s="8">
        <v>593.9</v>
      </c>
      <c r="FI6" s="4"/>
      <c r="FJ6" s="8"/>
      <c r="FK6" s="7"/>
      <c r="FL6" s="7"/>
      <c r="FM6" s="2" t="s">
        <v>138</v>
      </c>
      <c r="FN6" s="2" t="s">
        <v>129</v>
      </c>
      <c r="FO6" s="2" t="s">
        <v>157</v>
      </c>
      <c r="FP6" s="2" t="s">
        <v>158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150</v>
      </c>
      <c r="GA6" s="2" t="s">
        <v>159</v>
      </c>
      <c r="GB6" s="2" t="s">
        <v>160</v>
      </c>
      <c r="GC6" s="2" t="s">
        <v>141</v>
      </c>
      <c r="GD6" s="2" t="s">
        <v>132</v>
      </c>
      <c r="GE6" s="4"/>
      <c r="GF6" s="8"/>
      <c r="GG6" s="4"/>
      <c r="GH6" s="8"/>
      <c r="GI6" s="7"/>
      <c r="GJ6" s="7"/>
      <c r="GK6" s="2" t="s">
        <v>138</v>
      </c>
      <c r="GL6" s="2" t="s">
        <v>129</v>
      </c>
      <c r="GM6" s="2" t="s">
        <v>161</v>
      </c>
      <c r="GN6" s="2" t="s">
        <v>162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138</v>
      </c>
      <c r="GX6" s="2" t="s">
        <v>129</v>
      </c>
      <c r="GY6" s="2" t="s">
        <v>163</v>
      </c>
      <c r="GZ6" s="2" t="s">
        <v>164</v>
      </c>
      <c r="HA6" s="2" t="s">
        <v>141</v>
      </c>
      <c r="HB6" s="2" t="s">
        <v>132</v>
      </c>
      <c r="HC6" s="4"/>
      <c r="HD6" s="8"/>
      <c r="HE6" s="4"/>
      <c r="HF6" s="8"/>
      <c r="HG6" s="7"/>
      <c r="HH6" s="7"/>
      <c r="HI6" s="2" t="s">
        <v>138</v>
      </c>
      <c r="HJ6" s="2" t="s">
        <v>129</v>
      </c>
      <c r="HK6" s="2" t="s">
        <v>165</v>
      </c>
      <c r="HL6" s="2" t="s">
        <v>139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138</v>
      </c>
      <c r="HV6" s="2" t="s">
        <v>129</v>
      </c>
      <c r="HW6" s="2" t="s">
        <v>166</v>
      </c>
      <c r="HX6" s="2" t="s">
        <v>167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168</v>
      </c>
      <c r="IH6" s="2" t="s">
        <v>129</v>
      </c>
      <c r="II6" s="2" t="s">
        <v>132</v>
      </c>
      <c r="IJ6" s="2" t="s">
        <v>132</v>
      </c>
      <c r="IK6" s="2" t="s">
        <v>141</v>
      </c>
      <c r="IL6" s="2" t="s">
        <v>132</v>
      </c>
      <c r="IM6" s="4">
        <v>1</v>
      </c>
      <c r="IN6" s="8">
        <v>296.95</v>
      </c>
      <c r="IO6" s="4"/>
      <c r="IP6" s="8"/>
      <c r="IQ6" s="7"/>
      <c r="IR6" s="7"/>
      <c r="IS6" s="2" t="s">
        <v>138</v>
      </c>
      <c r="IT6" s="2" t="s">
        <v>150</v>
      </c>
      <c r="IU6" s="2" t="s">
        <v>169</v>
      </c>
      <c r="IV6" s="2" t="s">
        <v>170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138</v>
      </c>
      <c r="JF6" s="2" t="s">
        <v>129</v>
      </c>
      <c r="JG6" s="2" t="s">
        <v>142</v>
      </c>
      <c r="JH6" s="2" t="s">
        <v>171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138</v>
      </c>
      <c r="JR6" s="2" t="s">
        <v>150</v>
      </c>
      <c r="JS6" s="2" t="s">
        <v>172</v>
      </c>
      <c r="JT6" s="2" t="s">
        <v>173</v>
      </c>
      <c r="JU6" s="2" t="s">
        <v>141</v>
      </c>
      <c r="JV6" s="2" t="s">
        <v>132</v>
      </c>
      <c r="JW6" s="4"/>
      <c r="JX6" s="8"/>
      <c r="JY6" s="4"/>
      <c r="JZ6" s="8"/>
      <c r="KA6" s="7"/>
      <c r="KB6" s="7"/>
      <c r="KC6" s="2" t="s">
        <v>132</v>
      </c>
      <c r="KD6" s="2" t="s">
        <v>132</v>
      </c>
      <c r="KE6" s="2" t="s">
        <v>132</v>
      </c>
      <c r="KF6" s="2" t="s">
        <v>132</v>
      </c>
      <c r="KG6" s="2" t="s">
        <v>132</v>
      </c>
      <c r="KH6" s="2" t="s">
        <v>132</v>
      </c>
      <c r="KI6" s="4"/>
      <c r="KJ6" s="8"/>
      <c r="KK6" s="4"/>
      <c r="KL6" s="8"/>
      <c r="KM6" s="7"/>
      <c r="KN6" s="7"/>
      <c r="KO6" s="2" t="s">
        <v>138</v>
      </c>
      <c r="KP6" s="2" t="s">
        <v>174</v>
      </c>
      <c r="KQ6" s="2" t="s">
        <v>175</v>
      </c>
      <c r="KR6" s="2" t="s">
        <v>139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168</v>
      </c>
      <c r="LB6" s="2" t="s">
        <v>129</v>
      </c>
      <c r="LC6" s="2" t="s">
        <v>132</v>
      </c>
      <c r="LD6" s="2" t="s">
        <v>132</v>
      </c>
      <c r="LE6" s="2" t="s">
        <v>141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176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168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168</v>
      </c>
      <c r="MX6" s="2" t="s">
        <v>129</v>
      </c>
      <c r="MY6" s="2" t="s">
        <v>132</v>
      </c>
      <c r="MZ6" s="2" t="s">
        <v>132</v>
      </c>
      <c r="NA6" s="2" t="s">
        <v>141</v>
      </c>
      <c r="NB6" s="2" t="s">
        <v>132</v>
      </c>
      <c r="NC6" s="4"/>
      <c r="ND6" s="8"/>
      <c r="NE6" s="4"/>
      <c r="NF6" s="8"/>
      <c r="NG6" s="7"/>
      <c r="NH6" s="7"/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168</v>
      </c>
      <c r="NV6" s="2" t="s">
        <v>129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168</v>
      </c>
      <c r="OH6" s="2" t="s">
        <v>150</v>
      </c>
      <c r="OI6" s="2" t="s">
        <v>132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138</v>
      </c>
      <c r="OT6" s="2" t="s">
        <v>129</v>
      </c>
      <c r="OU6" s="2" t="s">
        <v>177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168</v>
      </c>
      <c r="PF6" s="2" t="s">
        <v>129</v>
      </c>
      <c r="PG6" s="2" t="s">
        <v>132</v>
      </c>
      <c r="PH6" s="2" t="s">
        <v>132</v>
      </c>
      <c r="PI6" s="2" t="s">
        <v>141</v>
      </c>
      <c r="PJ6" s="2" t="s">
        <v>132</v>
      </c>
      <c r="PK6" s="4"/>
      <c r="PL6" s="8"/>
      <c r="PM6" s="4"/>
      <c r="PN6" s="8"/>
      <c r="PO6" s="7"/>
      <c r="PP6" s="7"/>
      <c r="PQ6" s="2" t="s">
        <v>132</v>
      </c>
      <c r="PR6" s="2" t="s">
        <v>132</v>
      </c>
      <c r="PS6" s="2" t="s">
        <v>132</v>
      </c>
      <c r="PT6" s="2" t="s">
        <v>132</v>
      </c>
      <c r="PU6" s="2" t="s">
        <v>132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129</v>
      </c>
      <c r="QQ6" s="2" t="s">
        <v>178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138</v>
      </c>
      <c r="RB6" s="2" t="s">
        <v>150</v>
      </c>
      <c r="RC6" s="2" t="s">
        <v>179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176</v>
      </c>
      <c r="RN6" s="2" t="s">
        <v>129</v>
      </c>
      <c r="RO6" s="2" t="s">
        <v>132</v>
      </c>
      <c r="RP6" s="2" t="s">
        <v>132</v>
      </c>
      <c r="RQ6" s="2" t="s">
        <v>141</v>
      </c>
      <c r="RR6" s="2" t="s">
        <v>132</v>
      </c>
    </row>
    <row r="7">
      <c r="A7" s="2" t="s">
        <v>180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181</v>
      </c>
      <c r="L7" s="3">
        <v>267.67</v>
      </c>
      <c r="M7" s="3">
        <v>281.05</v>
      </c>
      <c r="N7" s="3">
        <v>609.99</v>
      </c>
      <c r="O7" s="2" t="s">
        <v>129</v>
      </c>
      <c r="P7" s="2" t="s">
        <v>182</v>
      </c>
      <c r="Q7" s="2" t="s">
        <v>131</v>
      </c>
      <c r="R7" s="2" t="s">
        <v>132</v>
      </c>
      <c r="S7" s="2" t="s">
        <v>183</v>
      </c>
      <c r="T7" s="2" t="s">
        <v>132</v>
      </c>
      <c r="U7" s="2" t="s">
        <v>132</v>
      </c>
      <c r="V7" s="2" t="s">
        <v>134</v>
      </c>
      <c r="W7" s="2" t="s">
        <v>184</v>
      </c>
      <c r="X7" s="2" t="s">
        <v>132</v>
      </c>
      <c r="Y7" s="2" t="s">
        <v>185</v>
      </c>
      <c r="Z7" s="4">
        <v>87</v>
      </c>
      <c r="AA7" s="4">
        <f>=ROUNDDOWN(43.5,0)</f>
      </c>
      <c r="AB7" s="5">
        <v>2</v>
      </c>
      <c r="AC7" s="2" t="s">
        <v>132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51</v>
      </c>
      <c r="AQ7" s="8">
        <v>10040.39</v>
      </c>
      <c r="AR7" s="4"/>
      <c r="AS7" s="8"/>
      <c r="AT7" s="7"/>
      <c r="AU7" s="7"/>
      <c r="AV7" s="4">
        <v>51</v>
      </c>
      <c r="AW7" s="8">
        <v>10040.39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0.3253</v>
      </c>
      <c r="BJ7" s="4">
        <v>51</v>
      </c>
      <c r="BK7" s="8">
        <v>10040.39</v>
      </c>
      <c r="BL7" s="2" t="s">
        <v>186</v>
      </c>
      <c r="BM7" s="7">
        <v>1</v>
      </c>
      <c r="BN7" s="7">
        <v>1</v>
      </c>
      <c r="BO7" s="4">
        <v>38</v>
      </c>
      <c r="BP7" s="8">
        <v>6365.6</v>
      </c>
      <c r="BQ7" s="4"/>
      <c r="BR7" s="8"/>
      <c r="BS7" s="7"/>
      <c r="BT7" s="7"/>
      <c r="BU7" s="2" t="s">
        <v>138</v>
      </c>
      <c r="BV7" s="2" t="s">
        <v>129</v>
      </c>
      <c r="BW7" s="2" t="s">
        <v>187</v>
      </c>
      <c r="BX7" s="2" t="s">
        <v>188</v>
      </c>
      <c r="BY7" s="2" t="s">
        <v>141</v>
      </c>
      <c r="BZ7" s="2" t="s">
        <v>132</v>
      </c>
      <c r="CA7" s="4">
        <v>3</v>
      </c>
      <c r="CB7" s="8">
        <v>852.34</v>
      </c>
      <c r="CC7" s="4"/>
      <c r="CD7" s="8"/>
      <c r="CE7" s="7"/>
      <c r="CF7" s="7"/>
      <c r="CG7" s="2" t="s">
        <v>138</v>
      </c>
      <c r="CH7" s="2" t="s">
        <v>129</v>
      </c>
      <c r="CI7" s="2" t="s">
        <v>189</v>
      </c>
      <c r="CJ7" s="2" t="s">
        <v>190</v>
      </c>
      <c r="CK7" s="2" t="s">
        <v>141</v>
      </c>
      <c r="CL7" s="2" t="s">
        <v>132</v>
      </c>
      <c r="CM7" s="4"/>
      <c r="CN7" s="8"/>
      <c r="CO7" s="4"/>
      <c r="CP7" s="8"/>
      <c r="CQ7" s="7"/>
      <c r="CR7" s="7"/>
      <c r="CS7" s="2" t="s">
        <v>144</v>
      </c>
      <c r="CT7" s="2" t="s">
        <v>150</v>
      </c>
      <c r="CU7" s="2" t="s">
        <v>132</v>
      </c>
      <c r="CV7" s="2" t="s">
        <v>191</v>
      </c>
      <c r="CW7" s="2" t="s">
        <v>146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192</v>
      </c>
      <c r="DH7" s="2" t="s">
        <v>193</v>
      </c>
      <c r="DI7" s="2" t="s">
        <v>141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194</v>
      </c>
      <c r="DT7" s="2" t="s">
        <v>195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196</v>
      </c>
      <c r="ED7" s="2" t="s">
        <v>129</v>
      </c>
      <c r="EE7" s="2" t="s">
        <v>132</v>
      </c>
      <c r="EF7" s="2" t="s">
        <v>132</v>
      </c>
      <c r="EG7" s="2" t="s">
        <v>141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197</v>
      </c>
      <c r="ER7" s="2" t="s">
        <v>198</v>
      </c>
      <c r="ES7" s="2" t="s">
        <v>141</v>
      </c>
      <c r="ET7" s="2" t="s">
        <v>132</v>
      </c>
      <c r="EU7" s="4">
        <v>3</v>
      </c>
      <c r="EV7" s="8">
        <v>890.85</v>
      </c>
      <c r="EW7" s="4"/>
      <c r="EX7" s="8"/>
      <c r="EY7" s="7"/>
      <c r="EZ7" s="7"/>
      <c r="FA7" s="2" t="s">
        <v>138</v>
      </c>
      <c r="FB7" s="2" t="s">
        <v>129</v>
      </c>
      <c r="FC7" s="2" t="s">
        <v>155</v>
      </c>
      <c r="FD7" s="2" t="s">
        <v>199</v>
      </c>
      <c r="FE7" s="2" t="s">
        <v>141</v>
      </c>
      <c r="FF7" s="2" t="s">
        <v>132</v>
      </c>
      <c r="FG7" s="4">
        <v>3</v>
      </c>
      <c r="FH7" s="8">
        <v>846.3</v>
      </c>
      <c r="FI7" s="4"/>
      <c r="FJ7" s="8"/>
      <c r="FK7" s="7"/>
      <c r="FL7" s="7"/>
      <c r="FM7" s="2" t="s">
        <v>138</v>
      </c>
      <c r="FN7" s="2" t="s">
        <v>129</v>
      </c>
      <c r="FO7" s="2" t="s">
        <v>200</v>
      </c>
      <c r="FP7" s="2" t="s">
        <v>201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150</v>
      </c>
      <c r="GA7" s="2" t="s">
        <v>202</v>
      </c>
      <c r="GB7" s="2" t="s">
        <v>203</v>
      </c>
      <c r="GC7" s="2" t="s">
        <v>141</v>
      </c>
      <c r="GD7" s="2" t="s">
        <v>132</v>
      </c>
      <c r="GE7" s="4">
        <v>3</v>
      </c>
      <c r="GF7" s="8">
        <v>831.46</v>
      </c>
      <c r="GG7" s="4"/>
      <c r="GH7" s="8"/>
      <c r="GI7" s="7"/>
      <c r="GJ7" s="7"/>
      <c r="GK7" s="2" t="s">
        <v>138</v>
      </c>
      <c r="GL7" s="2" t="s">
        <v>129</v>
      </c>
      <c r="GM7" s="2" t="s">
        <v>204</v>
      </c>
      <c r="GN7" s="2" t="s">
        <v>205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206</v>
      </c>
      <c r="GX7" s="2" t="s">
        <v>129</v>
      </c>
      <c r="GY7" s="2" t="s">
        <v>163</v>
      </c>
      <c r="GZ7" s="2" t="s">
        <v>132</v>
      </c>
      <c r="HA7" s="2" t="s">
        <v>141</v>
      </c>
      <c r="HB7" s="2" t="s">
        <v>132</v>
      </c>
      <c r="HC7" s="4">
        <v>1</v>
      </c>
      <c r="HD7" s="8">
        <v>253.84</v>
      </c>
      <c r="HE7" s="4"/>
      <c r="HF7" s="8"/>
      <c r="HG7" s="7"/>
      <c r="HH7" s="7"/>
      <c r="HI7" s="2" t="s">
        <v>138</v>
      </c>
      <c r="HJ7" s="2" t="s">
        <v>129</v>
      </c>
      <c r="HK7" s="2" t="s">
        <v>207</v>
      </c>
      <c r="HL7" s="2" t="s">
        <v>208</v>
      </c>
      <c r="HM7" s="2" t="s">
        <v>141</v>
      </c>
      <c r="HN7" s="2" t="s">
        <v>132</v>
      </c>
      <c r="HO7" s="4"/>
      <c r="HP7" s="8"/>
      <c r="HQ7" s="4"/>
      <c r="HR7" s="8"/>
      <c r="HS7" s="7"/>
      <c r="HT7" s="7"/>
      <c r="HU7" s="2" t="s">
        <v>138</v>
      </c>
      <c r="HV7" s="2" t="s">
        <v>129</v>
      </c>
      <c r="HW7" s="2" t="s">
        <v>166</v>
      </c>
      <c r="HX7" s="2" t="s">
        <v>209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168</v>
      </c>
      <c r="IH7" s="2" t="s">
        <v>129</v>
      </c>
      <c r="II7" s="2" t="s">
        <v>132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138</v>
      </c>
      <c r="IT7" s="2" t="s">
        <v>150</v>
      </c>
      <c r="IU7" s="2" t="s">
        <v>210</v>
      </c>
      <c r="IV7" s="2" t="s">
        <v>211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138</v>
      </c>
      <c r="JF7" s="2" t="s">
        <v>129</v>
      </c>
      <c r="JG7" s="2" t="s">
        <v>189</v>
      </c>
      <c r="JH7" s="2" t="s">
        <v>212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138</v>
      </c>
      <c r="JR7" s="2" t="s">
        <v>150</v>
      </c>
      <c r="JS7" s="2" t="s">
        <v>172</v>
      </c>
      <c r="JT7" s="2" t="s">
        <v>132</v>
      </c>
      <c r="JU7" s="2" t="s">
        <v>141</v>
      </c>
      <c r="JV7" s="2" t="s">
        <v>132</v>
      </c>
      <c r="JW7" s="4"/>
      <c r="JX7" s="8"/>
      <c r="JY7" s="4"/>
      <c r="JZ7" s="8"/>
      <c r="KA7" s="7"/>
      <c r="KB7" s="7"/>
      <c r="KC7" s="2" t="s">
        <v>132</v>
      </c>
      <c r="KD7" s="2" t="s">
        <v>132</v>
      </c>
      <c r="KE7" s="2" t="s">
        <v>132</v>
      </c>
      <c r="KF7" s="2" t="s">
        <v>132</v>
      </c>
      <c r="KG7" s="2" t="s">
        <v>132</v>
      </c>
      <c r="KH7" s="2" t="s">
        <v>132</v>
      </c>
      <c r="KI7" s="4"/>
      <c r="KJ7" s="8"/>
      <c r="KK7" s="4"/>
      <c r="KL7" s="8"/>
      <c r="KM7" s="7"/>
      <c r="KN7" s="7"/>
      <c r="KO7" s="2" t="s">
        <v>138</v>
      </c>
      <c r="KP7" s="2" t="s">
        <v>174</v>
      </c>
      <c r="KQ7" s="2" t="s">
        <v>213</v>
      </c>
      <c r="KR7" s="2" t="s">
        <v>214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168</v>
      </c>
      <c r="LB7" s="2" t="s">
        <v>129</v>
      </c>
      <c r="LC7" s="2" t="s">
        <v>132</v>
      </c>
      <c r="LD7" s="2" t="s">
        <v>132</v>
      </c>
      <c r="LE7" s="2" t="s">
        <v>141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176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168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168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168</v>
      </c>
      <c r="NV7" s="2" t="s">
        <v>129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168</v>
      </c>
      <c r="OH7" s="2" t="s">
        <v>150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138</v>
      </c>
      <c r="OT7" s="2" t="s">
        <v>129</v>
      </c>
      <c r="OU7" s="2" t="s">
        <v>177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168</v>
      </c>
      <c r="PF7" s="2" t="s">
        <v>129</v>
      </c>
      <c r="PG7" s="2" t="s">
        <v>132</v>
      </c>
      <c r="PH7" s="2" t="s">
        <v>132</v>
      </c>
      <c r="PI7" s="2" t="s">
        <v>141</v>
      </c>
      <c r="PJ7" s="2" t="s">
        <v>132</v>
      </c>
      <c r="PK7" s="4"/>
      <c r="PL7" s="8"/>
      <c r="PM7" s="4"/>
      <c r="PN7" s="8"/>
      <c r="PO7" s="7"/>
      <c r="PP7" s="7"/>
      <c r="PQ7" s="2" t="s">
        <v>132</v>
      </c>
      <c r="PR7" s="2" t="s">
        <v>132</v>
      </c>
      <c r="PS7" s="2" t="s">
        <v>132</v>
      </c>
      <c r="PT7" s="2" t="s">
        <v>132</v>
      </c>
      <c r="PU7" s="2" t="s">
        <v>132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138</v>
      </c>
      <c r="QP7" s="2" t="s">
        <v>129</v>
      </c>
      <c r="QQ7" s="2" t="s">
        <v>178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138</v>
      </c>
      <c r="RB7" s="2" t="s">
        <v>150</v>
      </c>
      <c r="RC7" s="2" t="s">
        <v>215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176</v>
      </c>
      <c r="RN7" s="2" t="s">
        <v>129</v>
      </c>
      <c r="RO7" s="2" t="s">
        <v>132</v>
      </c>
      <c r="RP7" s="2" t="s">
        <v>132</v>
      </c>
      <c r="RQ7" s="2" t="s">
        <v>141</v>
      </c>
      <c r="RR7" s="2" t="s">
        <v>132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217</v>
      </c>
      <c r="L8" s="3">
        <v>267.67</v>
      </c>
      <c r="M8" s="3">
        <v>281.05</v>
      </c>
      <c r="N8" s="3">
        <v>609.99</v>
      </c>
      <c r="O8" s="2" t="s">
        <v>218</v>
      </c>
      <c r="P8" s="2" t="s">
        <v>219</v>
      </c>
      <c r="Q8" s="2" t="s">
        <v>131</v>
      </c>
      <c r="R8" s="2" t="s">
        <v>132</v>
      </c>
      <c r="S8" s="2" t="s">
        <v>183</v>
      </c>
      <c r="T8" s="2" t="s">
        <v>132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220</v>
      </c>
      <c r="Z8" s="4">
        <v>27</v>
      </c>
      <c r="AA8" s="4">
        <f>=ROUNDDOWN(54,0)</f>
      </c>
      <c r="AB8" s="5">
        <v>0.5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18</v>
      </c>
      <c r="AQ8" s="8">
        <v>4693.08</v>
      </c>
      <c r="AR8" s="4"/>
      <c r="AS8" s="8"/>
      <c r="AT8" s="7"/>
      <c r="AU8" s="7"/>
      <c r="AV8" s="4">
        <v>18</v>
      </c>
      <c r="AW8" s="8">
        <v>4693.08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0.1521</v>
      </c>
      <c r="BJ8" s="4">
        <v>18</v>
      </c>
      <c r="BK8" s="8">
        <v>4693.08</v>
      </c>
      <c r="BL8" s="2" t="s">
        <v>221</v>
      </c>
      <c r="BM8" s="7">
        <v>1</v>
      </c>
      <c r="BN8" s="7">
        <v>1</v>
      </c>
      <c r="BO8" s="4">
        <v>7</v>
      </c>
      <c r="BP8" s="8">
        <v>1409.17</v>
      </c>
      <c r="BQ8" s="4"/>
      <c r="BR8" s="8"/>
      <c r="BS8" s="7"/>
      <c r="BT8" s="7"/>
      <c r="BU8" s="2" t="s">
        <v>138</v>
      </c>
      <c r="BV8" s="2" t="s">
        <v>129</v>
      </c>
      <c r="BW8" s="2" t="s">
        <v>139</v>
      </c>
      <c r="BX8" s="2" t="s">
        <v>222</v>
      </c>
      <c r="BY8" s="2" t="s">
        <v>141</v>
      </c>
      <c r="BZ8" s="2" t="s">
        <v>132</v>
      </c>
      <c r="CA8" s="4">
        <v>3</v>
      </c>
      <c r="CB8" s="8">
        <v>1100.23</v>
      </c>
      <c r="CC8" s="4"/>
      <c r="CD8" s="8"/>
      <c r="CE8" s="7"/>
      <c r="CF8" s="7"/>
      <c r="CG8" s="2" t="s">
        <v>138</v>
      </c>
      <c r="CH8" s="2" t="s">
        <v>129</v>
      </c>
      <c r="CI8" s="2" t="s">
        <v>142</v>
      </c>
      <c r="CJ8" s="2" t="s">
        <v>223</v>
      </c>
      <c r="CK8" s="2" t="s">
        <v>141</v>
      </c>
      <c r="CL8" s="2" t="s">
        <v>132</v>
      </c>
      <c r="CM8" s="4"/>
      <c r="CN8" s="8"/>
      <c r="CO8" s="4"/>
      <c r="CP8" s="8"/>
      <c r="CQ8" s="7"/>
      <c r="CR8" s="7"/>
      <c r="CS8" s="2" t="s">
        <v>144</v>
      </c>
      <c r="CT8" s="2" t="s">
        <v>150</v>
      </c>
      <c r="CU8" s="2" t="s">
        <v>132</v>
      </c>
      <c r="CV8" s="2" t="s">
        <v>224</v>
      </c>
      <c r="CW8" s="2" t="s">
        <v>146</v>
      </c>
      <c r="CX8" s="2" t="s">
        <v>132</v>
      </c>
      <c r="CY8" s="4">
        <v>2</v>
      </c>
      <c r="CZ8" s="8">
        <v>458.78</v>
      </c>
      <c r="DA8" s="4"/>
      <c r="DB8" s="8"/>
      <c r="DC8" s="7"/>
      <c r="DD8" s="7"/>
      <c r="DE8" s="2" t="s">
        <v>138</v>
      </c>
      <c r="DF8" s="2" t="s">
        <v>129</v>
      </c>
      <c r="DG8" s="2" t="s">
        <v>147</v>
      </c>
      <c r="DH8" s="2" t="s">
        <v>225</v>
      </c>
      <c r="DI8" s="2" t="s">
        <v>141</v>
      </c>
      <c r="DJ8" s="2" t="s">
        <v>132</v>
      </c>
      <c r="DK8" s="4">
        <v>1</v>
      </c>
      <c r="DL8" s="8">
        <v>280.21</v>
      </c>
      <c r="DM8" s="4"/>
      <c r="DN8" s="8"/>
      <c r="DO8" s="7"/>
      <c r="DP8" s="7"/>
      <c r="DQ8" s="2" t="s">
        <v>138</v>
      </c>
      <c r="DR8" s="2" t="s">
        <v>129</v>
      </c>
      <c r="DS8" s="2" t="s">
        <v>171</v>
      </c>
      <c r="DT8" s="2" t="s">
        <v>226</v>
      </c>
      <c r="DU8" s="2" t="s">
        <v>141</v>
      </c>
      <c r="DV8" s="2" t="s">
        <v>132</v>
      </c>
      <c r="DW8" s="4"/>
      <c r="DX8" s="8"/>
      <c r="DY8" s="4"/>
      <c r="DZ8" s="8"/>
      <c r="EA8" s="7"/>
      <c r="EB8" s="7"/>
      <c r="EC8" s="2" t="s">
        <v>138</v>
      </c>
      <c r="ED8" s="2" t="s">
        <v>150</v>
      </c>
      <c r="EE8" s="2" t="s">
        <v>227</v>
      </c>
      <c r="EF8" s="2" t="s">
        <v>228</v>
      </c>
      <c r="EG8" s="2" t="s">
        <v>141</v>
      </c>
      <c r="EH8" s="2" t="s">
        <v>132</v>
      </c>
      <c r="EI8" s="4">
        <v>1</v>
      </c>
      <c r="EJ8" s="8">
        <v>322.89</v>
      </c>
      <c r="EK8" s="4"/>
      <c r="EL8" s="8"/>
      <c r="EM8" s="7"/>
      <c r="EN8" s="7"/>
      <c r="EO8" s="2" t="s">
        <v>138</v>
      </c>
      <c r="EP8" s="2" t="s">
        <v>129</v>
      </c>
      <c r="EQ8" s="2" t="s">
        <v>153</v>
      </c>
      <c r="ER8" s="2" t="s">
        <v>229</v>
      </c>
      <c r="ES8" s="2" t="s">
        <v>141</v>
      </c>
      <c r="ET8" s="2" t="s">
        <v>132</v>
      </c>
      <c r="EU8" s="4">
        <v>1</v>
      </c>
      <c r="EV8" s="8">
        <v>296.95</v>
      </c>
      <c r="EW8" s="4"/>
      <c r="EX8" s="8"/>
      <c r="EY8" s="7"/>
      <c r="EZ8" s="7"/>
      <c r="FA8" s="2" t="s">
        <v>138</v>
      </c>
      <c r="FB8" s="2" t="s">
        <v>129</v>
      </c>
      <c r="FC8" s="2" t="s">
        <v>155</v>
      </c>
      <c r="FD8" s="2" t="s">
        <v>230</v>
      </c>
      <c r="FE8" s="2" t="s">
        <v>141</v>
      </c>
      <c r="FF8" s="2" t="s">
        <v>132</v>
      </c>
      <c r="FG8" s="4"/>
      <c r="FH8" s="8"/>
      <c r="FI8" s="4"/>
      <c r="FJ8" s="8"/>
      <c r="FK8" s="7"/>
      <c r="FL8" s="7"/>
      <c r="FM8" s="2" t="s">
        <v>138</v>
      </c>
      <c r="FN8" s="2" t="s">
        <v>129</v>
      </c>
      <c r="FO8" s="2" t="s">
        <v>231</v>
      </c>
      <c r="FP8" s="2" t="s">
        <v>132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150</v>
      </c>
      <c r="GA8" s="2" t="s">
        <v>159</v>
      </c>
      <c r="GB8" s="2" t="s">
        <v>232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161</v>
      </c>
      <c r="GN8" s="2" t="s">
        <v>233</v>
      </c>
      <c r="GO8" s="2" t="s">
        <v>141</v>
      </c>
      <c r="GP8" s="2" t="s">
        <v>132</v>
      </c>
      <c r="GQ8" s="4">
        <v>3</v>
      </c>
      <c r="GR8" s="8">
        <v>824.85</v>
      </c>
      <c r="GS8" s="4"/>
      <c r="GT8" s="8"/>
      <c r="GU8" s="7"/>
      <c r="GV8" s="7"/>
      <c r="GW8" s="2" t="s">
        <v>138</v>
      </c>
      <c r="GX8" s="2" t="s">
        <v>129</v>
      </c>
      <c r="GY8" s="2" t="s">
        <v>234</v>
      </c>
      <c r="GZ8" s="2" t="s">
        <v>235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138</v>
      </c>
      <c r="HJ8" s="2" t="s">
        <v>129</v>
      </c>
      <c r="HK8" s="2" t="s">
        <v>165</v>
      </c>
      <c r="HL8" s="2" t="s">
        <v>140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166</v>
      </c>
      <c r="HX8" s="2" t="s">
        <v>236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237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138</v>
      </c>
      <c r="IT8" s="2" t="s">
        <v>150</v>
      </c>
      <c r="IU8" s="2" t="s">
        <v>238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138</v>
      </c>
      <c r="JF8" s="2" t="s">
        <v>129</v>
      </c>
      <c r="JG8" s="2" t="s">
        <v>142</v>
      </c>
      <c r="JH8" s="2" t="s">
        <v>239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138</v>
      </c>
      <c r="JR8" s="2" t="s">
        <v>150</v>
      </c>
      <c r="JS8" s="2" t="s">
        <v>172</v>
      </c>
      <c r="JT8" s="2" t="s">
        <v>132</v>
      </c>
      <c r="JU8" s="2" t="s">
        <v>141</v>
      </c>
      <c r="JV8" s="2" t="s">
        <v>132</v>
      </c>
      <c r="JW8" s="4"/>
      <c r="JX8" s="8"/>
      <c r="JY8" s="4"/>
      <c r="JZ8" s="8"/>
      <c r="KA8" s="7"/>
      <c r="KB8" s="7"/>
      <c r="KC8" s="2" t="s">
        <v>132</v>
      </c>
      <c r="KD8" s="2" t="s">
        <v>132</v>
      </c>
      <c r="KE8" s="2" t="s">
        <v>132</v>
      </c>
      <c r="KF8" s="2" t="s">
        <v>132</v>
      </c>
      <c r="KG8" s="2" t="s">
        <v>132</v>
      </c>
      <c r="KH8" s="2" t="s">
        <v>132</v>
      </c>
      <c r="KI8" s="4"/>
      <c r="KJ8" s="8"/>
      <c r="KK8" s="4"/>
      <c r="KL8" s="8"/>
      <c r="KM8" s="7"/>
      <c r="KN8" s="7"/>
      <c r="KO8" s="2" t="s">
        <v>138</v>
      </c>
      <c r="KP8" s="2" t="s">
        <v>174</v>
      </c>
      <c r="KQ8" s="2" t="s">
        <v>175</v>
      </c>
      <c r="KR8" s="2" t="s">
        <v>240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168</v>
      </c>
      <c r="LB8" s="2" t="s">
        <v>129</v>
      </c>
      <c r="LC8" s="2" t="s">
        <v>132</v>
      </c>
      <c r="LD8" s="2" t="s">
        <v>132</v>
      </c>
      <c r="LE8" s="2" t="s">
        <v>141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176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168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168</v>
      </c>
      <c r="MX8" s="2" t="s">
        <v>129</v>
      </c>
      <c r="MY8" s="2" t="s">
        <v>132</v>
      </c>
      <c r="MZ8" s="2" t="s">
        <v>132</v>
      </c>
      <c r="NA8" s="2" t="s">
        <v>141</v>
      </c>
      <c r="NB8" s="2" t="s">
        <v>132</v>
      </c>
      <c r="NC8" s="4"/>
      <c r="ND8" s="8"/>
      <c r="NE8" s="4"/>
      <c r="NF8" s="8"/>
      <c r="NG8" s="7"/>
      <c r="NH8" s="7"/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176</v>
      </c>
      <c r="NV8" s="2" t="s">
        <v>129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168</v>
      </c>
      <c r="OH8" s="2" t="s">
        <v>150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241</v>
      </c>
      <c r="OT8" s="2" t="s">
        <v>129</v>
      </c>
      <c r="OU8" s="2" t="s">
        <v>177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168</v>
      </c>
      <c r="PF8" s="2" t="s">
        <v>129</v>
      </c>
      <c r="PG8" s="2" t="s">
        <v>132</v>
      </c>
      <c r="PH8" s="2" t="s">
        <v>132</v>
      </c>
      <c r="PI8" s="2" t="s">
        <v>141</v>
      </c>
      <c r="PJ8" s="2" t="s">
        <v>132</v>
      </c>
      <c r="PK8" s="4"/>
      <c r="PL8" s="8"/>
      <c r="PM8" s="4"/>
      <c r="PN8" s="8"/>
      <c r="PO8" s="7"/>
      <c r="PP8" s="7"/>
      <c r="PQ8" s="2" t="s">
        <v>132</v>
      </c>
      <c r="PR8" s="2" t="s">
        <v>132</v>
      </c>
      <c r="PS8" s="2" t="s">
        <v>132</v>
      </c>
      <c r="PT8" s="2" t="s">
        <v>132</v>
      </c>
      <c r="PU8" s="2" t="s">
        <v>132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129</v>
      </c>
      <c r="QQ8" s="2" t="s">
        <v>178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138</v>
      </c>
      <c r="RB8" s="2" t="s">
        <v>150</v>
      </c>
      <c r="RC8" s="2" t="s">
        <v>179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176</v>
      </c>
      <c r="RN8" s="2" t="s">
        <v>129</v>
      </c>
      <c r="RO8" s="2" t="s">
        <v>132</v>
      </c>
      <c r="RP8" s="2" t="s">
        <v>132</v>
      </c>
      <c r="RQ8" s="2" t="s">
        <v>141</v>
      </c>
      <c r="RR8" s="2" t="s">
        <v>132</v>
      </c>
    </row>
    <row r="9">
      <c r="A9" s="2" t="s">
        <v>242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243</v>
      </c>
      <c r="G9" s="2" t="s">
        <v>243</v>
      </c>
      <c r="H9" s="2" t="s">
        <v>243</v>
      </c>
      <c r="I9" s="2" t="s">
        <v>244</v>
      </c>
      <c r="J9" s="2" t="s">
        <v>127</v>
      </c>
      <c r="K9" s="2" t="s">
        <v>245</v>
      </c>
      <c r="L9" s="3">
        <v>125.15</v>
      </c>
      <c r="M9" s="3">
        <v>131.41</v>
      </c>
      <c r="N9" s="3">
        <v>279.99</v>
      </c>
      <c r="O9" s="2" t="s">
        <v>129</v>
      </c>
      <c r="P9" s="2" t="s">
        <v>246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132</v>
      </c>
      <c r="V9" s="2" t="s">
        <v>247</v>
      </c>
      <c r="W9" s="2" t="s">
        <v>248</v>
      </c>
      <c r="X9" s="2" t="s">
        <v>132</v>
      </c>
      <c r="Y9" s="2" t="s">
        <v>249</v>
      </c>
      <c r="Z9" s="4">
        <v>179</v>
      </c>
      <c r="AA9" s="4">
        <f>=ROUNDDOWN(9.42105263157895,0)</f>
      </c>
      <c r="AB9" s="5">
        <v>19</v>
      </c>
      <c r="AC9" s="2" t="s">
        <v>250</v>
      </c>
      <c r="AD9" s="4">
        <v>100</v>
      </c>
      <c r="AE9" s="4">
        <v>450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188</v>
      </c>
      <c r="AQ9" s="8">
        <v>27129.2</v>
      </c>
      <c r="AR9" s="4"/>
      <c r="AS9" s="8"/>
      <c r="AT9" s="7"/>
      <c r="AU9" s="7"/>
      <c r="AV9" s="4">
        <v>188</v>
      </c>
      <c r="AW9" s="8">
        <v>27129.2</v>
      </c>
      <c r="AX9" s="4"/>
      <c r="AY9" s="8"/>
      <c r="AZ9" s="7"/>
      <c r="BA9" s="7"/>
      <c r="BB9" s="7">
        <v>1</v>
      </c>
      <c r="BC9" s="4">
        <v>188</v>
      </c>
      <c r="BD9" s="8">
        <v>27129.2</v>
      </c>
      <c r="BE9" s="4"/>
      <c r="BF9" s="8"/>
      <c r="BG9" s="7"/>
      <c r="BH9" s="7"/>
      <c r="BI9" s="7">
        <v>1</v>
      </c>
      <c r="BJ9" s="4">
        <v>188</v>
      </c>
      <c r="BK9" s="8">
        <v>27129.2</v>
      </c>
      <c r="BL9" s="2" t="s">
        <v>251</v>
      </c>
      <c r="BM9" s="7">
        <v>1</v>
      </c>
      <c r="BN9" s="7">
        <v>1</v>
      </c>
      <c r="BO9" s="4">
        <v>44</v>
      </c>
      <c r="BP9" s="8">
        <v>5355.71</v>
      </c>
      <c r="BQ9" s="4"/>
      <c r="BR9" s="8"/>
      <c r="BS9" s="7"/>
      <c r="BT9" s="7"/>
      <c r="BU9" s="2" t="s">
        <v>138</v>
      </c>
      <c r="BV9" s="2" t="s">
        <v>129</v>
      </c>
      <c r="BW9" s="2" t="s">
        <v>252</v>
      </c>
      <c r="BX9" s="2" t="s">
        <v>253</v>
      </c>
      <c r="BY9" s="2" t="s">
        <v>141</v>
      </c>
      <c r="BZ9" s="2" t="s">
        <v>132</v>
      </c>
      <c r="CA9" s="4">
        <v>14</v>
      </c>
      <c r="CB9" s="8">
        <v>2411.74</v>
      </c>
      <c r="CC9" s="4"/>
      <c r="CD9" s="8"/>
      <c r="CE9" s="7"/>
      <c r="CF9" s="7"/>
      <c r="CG9" s="2" t="s">
        <v>138</v>
      </c>
      <c r="CH9" s="2" t="s">
        <v>129</v>
      </c>
      <c r="CI9" s="2" t="s">
        <v>254</v>
      </c>
      <c r="CJ9" s="2" t="s">
        <v>255</v>
      </c>
      <c r="CK9" s="2" t="s">
        <v>141</v>
      </c>
      <c r="CL9" s="2" t="s">
        <v>132</v>
      </c>
      <c r="CM9" s="4">
        <v>42</v>
      </c>
      <c r="CN9" s="8">
        <v>6570.06</v>
      </c>
      <c r="CO9" s="4"/>
      <c r="CP9" s="8"/>
      <c r="CQ9" s="7"/>
      <c r="CR9" s="7"/>
      <c r="CS9" s="2" t="s">
        <v>138</v>
      </c>
      <c r="CT9" s="2" t="s">
        <v>129</v>
      </c>
      <c r="CU9" s="2" t="s">
        <v>132</v>
      </c>
      <c r="CV9" s="2" t="s">
        <v>256</v>
      </c>
      <c r="CW9" s="2" t="s">
        <v>141</v>
      </c>
      <c r="CX9" s="2" t="s">
        <v>132</v>
      </c>
      <c r="CY9" s="4">
        <v>6</v>
      </c>
      <c r="CZ9" s="8">
        <v>709.8</v>
      </c>
      <c r="DA9" s="4"/>
      <c r="DB9" s="8"/>
      <c r="DC9" s="7"/>
      <c r="DD9" s="7"/>
      <c r="DE9" s="2" t="s">
        <v>138</v>
      </c>
      <c r="DF9" s="2" t="s">
        <v>129</v>
      </c>
      <c r="DG9" s="2" t="s">
        <v>257</v>
      </c>
      <c r="DH9" s="2" t="s">
        <v>258</v>
      </c>
      <c r="DI9" s="2" t="s">
        <v>141</v>
      </c>
      <c r="DJ9" s="2" t="s">
        <v>132</v>
      </c>
      <c r="DK9" s="4">
        <v>44</v>
      </c>
      <c r="DL9" s="8">
        <v>6629.04</v>
      </c>
      <c r="DM9" s="4"/>
      <c r="DN9" s="8"/>
      <c r="DO9" s="7"/>
      <c r="DP9" s="7"/>
      <c r="DQ9" s="2" t="s">
        <v>138</v>
      </c>
      <c r="DR9" s="2" t="s">
        <v>129</v>
      </c>
      <c r="DS9" s="2" t="s">
        <v>259</v>
      </c>
      <c r="DT9" s="2" t="s">
        <v>260</v>
      </c>
      <c r="DU9" s="2" t="s">
        <v>141</v>
      </c>
      <c r="DV9" s="2" t="s">
        <v>132</v>
      </c>
      <c r="DW9" s="4">
        <v>4</v>
      </c>
      <c r="DX9" s="8">
        <v>560.51</v>
      </c>
      <c r="DY9" s="4"/>
      <c r="DZ9" s="8"/>
      <c r="EA9" s="7"/>
      <c r="EB9" s="7"/>
      <c r="EC9" s="2" t="s">
        <v>138</v>
      </c>
      <c r="ED9" s="2" t="s">
        <v>129</v>
      </c>
      <c r="EE9" s="2" t="s">
        <v>261</v>
      </c>
      <c r="EF9" s="2" t="s">
        <v>262</v>
      </c>
      <c r="EG9" s="2" t="s">
        <v>141</v>
      </c>
      <c r="EH9" s="2" t="s">
        <v>132</v>
      </c>
      <c r="EI9" s="4">
        <v>6</v>
      </c>
      <c r="EJ9" s="8">
        <v>946.98</v>
      </c>
      <c r="EK9" s="4"/>
      <c r="EL9" s="8"/>
      <c r="EM9" s="7"/>
      <c r="EN9" s="7"/>
      <c r="EO9" s="2" t="s">
        <v>138</v>
      </c>
      <c r="EP9" s="2" t="s">
        <v>129</v>
      </c>
      <c r="EQ9" s="2" t="s">
        <v>261</v>
      </c>
      <c r="ER9" s="2" t="s">
        <v>263</v>
      </c>
      <c r="ES9" s="2" t="s">
        <v>141</v>
      </c>
      <c r="ET9" s="2" t="s">
        <v>132</v>
      </c>
      <c r="EU9" s="4">
        <v>13</v>
      </c>
      <c r="EV9" s="8">
        <v>1844.96</v>
      </c>
      <c r="EW9" s="4"/>
      <c r="EX9" s="8"/>
      <c r="EY9" s="7"/>
      <c r="EZ9" s="7"/>
      <c r="FA9" s="2" t="s">
        <v>138</v>
      </c>
      <c r="FB9" s="2" t="s">
        <v>129</v>
      </c>
      <c r="FC9" s="2" t="s">
        <v>155</v>
      </c>
      <c r="FD9" s="2" t="s">
        <v>264</v>
      </c>
      <c r="FE9" s="2" t="s">
        <v>141</v>
      </c>
      <c r="FF9" s="2" t="s">
        <v>132</v>
      </c>
      <c r="FG9" s="4">
        <v>3</v>
      </c>
      <c r="FH9" s="8">
        <v>425.76</v>
      </c>
      <c r="FI9" s="4"/>
      <c r="FJ9" s="8"/>
      <c r="FK9" s="7"/>
      <c r="FL9" s="7"/>
      <c r="FM9" s="2" t="s">
        <v>138</v>
      </c>
      <c r="FN9" s="2" t="s">
        <v>129</v>
      </c>
      <c r="FO9" s="2" t="s">
        <v>200</v>
      </c>
      <c r="FP9" s="2" t="s">
        <v>265</v>
      </c>
      <c r="FQ9" s="2" t="s">
        <v>141</v>
      </c>
      <c r="FR9" s="2" t="s">
        <v>132</v>
      </c>
      <c r="FS9" s="4">
        <v>2</v>
      </c>
      <c r="FT9" s="8">
        <v>299.94</v>
      </c>
      <c r="FU9" s="4"/>
      <c r="FV9" s="8"/>
      <c r="FW9" s="7"/>
      <c r="FX9" s="7"/>
      <c r="FY9" s="2" t="s">
        <v>138</v>
      </c>
      <c r="FZ9" s="2" t="s">
        <v>129</v>
      </c>
      <c r="GA9" s="2" t="s">
        <v>266</v>
      </c>
      <c r="GB9" s="2" t="s">
        <v>267</v>
      </c>
      <c r="GC9" s="2" t="s">
        <v>141</v>
      </c>
      <c r="GD9" s="2" t="s">
        <v>132</v>
      </c>
      <c r="GE9" s="4">
        <v>4</v>
      </c>
      <c r="GF9" s="8">
        <v>567.68</v>
      </c>
      <c r="GG9" s="4"/>
      <c r="GH9" s="8"/>
      <c r="GI9" s="7"/>
      <c r="GJ9" s="7"/>
      <c r="GK9" s="2" t="s">
        <v>138</v>
      </c>
      <c r="GL9" s="2" t="s">
        <v>129</v>
      </c>
      <c r="GM9" s="2" t="s">
        <v>268</v>
      </c>
      <c r="GN9" s="2" t="s">
        <v>269</v>
      </c>
      <c r="GO9" s="2" t="s">
        <v>141</v>
      </c>
      <c r="GP9" s="2" t="s">
        <v>132</v>
      </c>
      <c r="GQ9" s="4">
        <v>5</v>
      </c>
      <c r="GR9" s="8">
        <v>657.05</v>
      </c>
      <c r="GS9" s="4"/>
      <c r="GT9" s="8"/>
      <c r="GU9" s="7"/>
      <c r="GV9" s="7"/>
      <c r="GW9" s="2" t="s">
        <v>138</v>
      </c>
      <c r="GX9" s="2" t="s">
        <v>129</v>
      </c>
      <c r="GY9" s="2" t="s">
        <v>163</v>
      </c>
      <c r="GZ9" s="2" t="s">
        <v>270</v>
      </c>
      <c r="HA9" s="2" t="s">
        <v>141</v>
      </c>
      <c r="HB9" s="2" t="s">
        <v>132</v>
      </c>
      <c r="HC9" s="4">
        <v>1</v>
      </c>
      <c r="HD9" s="8">
        <v>149.97</v>
      </c>
      <c r="HE9" s="4"/>
      <c r="HF9" s="8"/>
      <c r="HG9" s="7"/>
      <c r="HH9" s="7"/>
      <c r="HI9" s="2" t="s">
        <v>138</v>
      </c>
      <c r="HJ9" s="2" t="s">
        <v>129</v>
      </c>
      <c r="HK9" s="2" t="s">
        <v>271</v>
      </c>
      <c r="HL9" s="2" t="s">
        <v>272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273</v>
      </c>
      <c r="HV9" s="2" t="s">
        <v>129</v>
      </c>
      <c r="HW9" s="2" t="s">
        <v>132</v>
      </c>
      <c r="HX9" s="2" t="s">
        <v>132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168</v>
      </c>
      <c r="IH9" s="2" t="s">
        <v>129</v>
      </c>
      <c r="II9" s="2" t="s">
        <v>132</v>
      </c>
      <c r="IJ9" s="2" t="s">
        <v>132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138</v>
      </c>
      <c r="IT9" s="2" t="s">
        <v>150</v>
      </c>
      <c r="IU9" s="2" t="s">
        <v>210</v>
      </c>
      <c r="IV9" s="2" t="s">
        <v>274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138</v>
      </c>
      <c r="JF9" s="2" t="s">
        <v>129</v>
      </c>
      <c r="JG9" s="2" t="s">
        <v>254</v>
      </c>
      <c r="JH9" s="2" t="s">
        <v>275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138</v>
      </c>
      <c r="JR9" s="2" t="s">
        <v>150</v>
      </c>
      <c r="JS9" s="2" t="s">
        <v>276</v>
      </c>
      <c r="JT9" s="2" t="s">
        <v>277</v>
      </c>
      <c r="JU9" s="2" t="s">
        <v>141</v>
      </c>
      <c r="JV9" s="2" t="s">
        <v>132</v>
      </c>
      <c r="JW9" s="4"/>
      <c r="JX9" s="8"/>
      <c r="JY9" s="4"/>
      <c r="JZ9" s="8"/>
      <c r="KA9" s="7"/>
      <c r="KB9" s="7"/>
      <c r="KC9" s="2" t="s">
        <v>132</v>
      </c>
      <c r="KD9" s="2" t="s">
        <v>132</v>
      </c>
      <c r="KE9" s="2" t="s">
        <v>132</v>
      </c>
      <c r="KF9" s="2" t="s">
        <v>132</v>
      </c>
      <c r="KG9" s="2" t="s">
        <v>132</v>
      </c>
      <c r="KH9" s="2" t="s">
        <v>132</v>
      </c>
      <c r="KI9" s="4"/>
      <c r="KJ9" s="8"/>
      <c r="KK9" s="4"/>
      <c r="KL9" s="8"/>
      <c r="KM9" s="7"/>
      <c r="KN9" s="7"/>
      <c r="KO9" s="2" t="s">
        <v>138</v>
      </c>
      <c r="KP9" s="2" t="s">
        <v>174</v>
      </c>
      <c r="KQ9" s="2" t="s">
        <v>278</v>
      </c>
      <c r="KR9" s="2" t="s">
        <v>279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168</v>
      </c>
      <c r="LB9" s="2" t="s">
        <v>129</v>
      </c>
      <c r="LC9" s="2" t="s">
        <v>132</v>
      </c>
      <c r="LD9" s="2" t="s">
        <v>132</v>
      </c>
      <c r="LE9" s="2" t="s">
        <v>141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176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168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168</v>
      </c>
      <c r="MX9" s="2" t="s">
        <v>129</v>
      </c>
      <c r="MY9" s="2" t="s">
        <v>132</v>
      </c>
      <c r="MZ9" s="2" t="s">
        <v>132</v>
      </c>
      <c r="NA9" s="2" t="s">
        <v>141</v>
      </c>
      <c r="NB9" s="2" t="s">
        <v>132</v>
      </c>
      <c r="NC9" s="4"/>
      <c r="ND9" s="8"/>
      <c r="NE9" s="4"/>
      <c r="NF9" s="8"/>
      <c r="NG9" s="7"/>
      <c r="NH9" s="7"/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168</v>
      </c>
      <c r="NV9" s="2" t="s">
        <v>129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168</v>
      </c>
      <c r="OH9" s="2" t="s">
        <v>150</v>
      </c>
      <c r="OI9" s="2" t="s">
        <v>132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138</v>
      </c>
      <c r="OT9" s="2" t="s">
        <v>129</v>
      </c>
      <c r="OU9" s="2" t="s">
        <v>280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168</v>
      </c>
      <c r="PF9" s="2" t="s">
        <v>129</v>
      </c>
      <c r="PG9" s="2" t="s">
        <v>132</v>
      </c>
      <c r="PH9" s="2" t="s">
        <v>132</v>
      </c>
      <c r="PI9" s="2" t="s">
        <v>141</v>
      </c>
      <c r="PJ9" s="2" t="s">
        <v>132</v>
      </c>
      <c r="PK9" s="4"/>
      <c r="PL9" s="8"/>
      <c r="PM9" s="4"/>
      <c r="PN9" s="8"/>
      <c r="PO9" s="7"/>
      <c r="PP9" s="7"/>
      <c r="PQ9" s="2" t="s">
        <v>132</v>
      </c>
      <c r="PR9" s="2" t="s">
        <v>132</v>
      </c>
      <c r="PS9" s="2" t="s">
        <v>132</v>
      </c>
      <c r="PT9" s="2" t="s">
        <v>132</v>
      </c>
      <c r="PU9" s="2" t="s">
        <v>132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129</v>
      </c>
      <c r="QQ9" s="2" t="s">
        <v>178</v>
      </c>
      <c r="QR9" s="2" t="s">
        <v>281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138</v>
      </c>
      <c r="RB9" s="2" t="s">
        <v>150</v>
      </c>
      <c r="RC9" s="2" t="s">
        <v>215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168</v>
      </c>
      <c r="RN9" s="2" t="s">
        <v>129</v>
      </c>
      <c r="RO9" s="2" t="s">
        <v>132</v>
      </c>
      <c r="RP9" s="2" t="s">
        <v>132</v>
      </c>
      <c r="RQ9" s="2" t="s">
        <v>141</v>
      </c>
      <c r="RR9" s="2" t="s">
        <v>132</v>
      </c>
    </row>
    <row r="10">
      <c r="A10" s="2" t="s">
        <v>282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283</v>
      </c>
      <c r="G10" s="2" t="s">
        <v>283</v>
      </c>
      <c r="H10" s="2" t="s">
        <v>283</v>
      </c>
      <c r="I10" s="2" t="s">
        <v>284</v>
      </c>
      <c r="J10" s="2" t="s">
        <v>127</v>
      </c>
      <c r="K10" s="2" t="s">
        <v>285</v>
      </c>
      <c r="L10" s="3">
        <v>130.68</v>
      </c>
      <c r="M10" s="3">
        <v>137.21</v>
      </c>
      <c r="N10" s="3">
        <v>299.99</v>
      </c>
      <c r="O10" s="2" t="s">
        <v>129</v>
      </c>
      <c r="P10" s="2" t="s">
        <v>246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286</v>
      </c>
      <c r="V10" s="2" t="s">
        <v>287</v>
      </c>
      <c r="W10" s="2" t="s">
        <v>248</v>
      </c>
      <c r="X10" s="2" t="s">
        <v>132</v>
      </c>
      <c r="Y10" s="2" t="s">
        <v>288</v>
      </c>
      <c r="Z10" s="4">
        <v>365</v>
      </c>
      <c r="AA10" s="4">
        <f>=ROUNDDOWN(52.1428571428571,0)</f>
      </c>
      <c r="AB10" s="5">
        <v>7</v>
      </c>
      <c r="AC10" s="2" t="s">
        <v>132</v>
      </c>
      <c r="AD10" s="4"/>
      <c r="AE10" s="4"/>
      <c r="AF10" s="6">
        <v>65</v>
      </c>
      <c r="AG10" s="6"/>
      <c r="AH10" s="7">
        <v>0.9348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178</v>
      </c>
      <c r="AQ10" s="8">
        <v>24233.52</v>
      </c>
      <c r="AR10" s="4"/>
      <c r="AS10" s="8"/>
      <c r="AT10" s="7"/>
      <c r="AU10" s="7"/>
      <c r="AV10" s="4">
        <v>178</v>
      </c>
      <c r="AW10" s="8">
        <v>24233.52</v>
      </c>
      <c r="AX10" s="4"/>
      <c r="AY10" s="8"/>
      <c r="AZ10" s="7"/>
      <c r="BA10" s="7"/>
      <c r="BB10" s="7">
        <v>1</v>
      </c>
      <c r="BC10" s="4">
        <v>178</v>
      </c>
      <c r="BD10" s="8">
        <v>24233.52</v>
      </c>
      <c r="BE10" s="4"/>
      <c r="BF10" s="8"/>
      <c r="BG10" s="7"/>
      <c r="BH10" s="7"/>
      <c r="BI10" s="7">
        <v>1</v>
      </c>
      <c r="BJ10" s="4">
        <v>178</v>
      </c>
      <c r="BK10" s="8">
        <v>24233.52</v>
      </c>
      <c r="BL10" s="2" t="s">
        <v>289</v>
      </c>
      <c r="BM10" s="7">
        <v>1</v>
      </c>
      <c r="BN10" s="7">
        <v>1</v>
      </c>
      <c r="BO10" s="4">
        <v>84</v>
      </c>
      <c r="BP10" s="8">
        <v>10186.04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290</v>
      </c>
      <c r="BX10" s="2" t="s">
        <v>291</v>
      </c>
      <c r="BY10" s="2" t="s">
        <v>141</v>
      </c>
      <c r="BZ10" s="2" t="s">
        <v>132</v>
      </c>
      <c r="CA10" s="4">
        <v>14</v>
      </c>
      <c r="CB10" s="8">
        <v>2076.69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288</v>
      </c>
      <c r="CJ10" s="2" t="s">
        <v>292</v>
      </c>
      <c r="CK10" s="2" t="s">
        <v>141</v>
      </c>
      <c r="CL10" s="2" t="s">
        <v>132</v>
      </c>
      <c r="CM10" s="4">
        <v>20</v>
      </c>
      <c r="CN10" s="8">
        <v>3339.6</v>
      </c>
      <c r="CO10" s="4"/>
      <c r="CP10" s="8"/>
      <c r="CQ10" s="7"/>
      <c r="CR10" s="7"/>
      <c r="CS10" s="2" t="s">
        <v>138</v>
      </c>
      <c r="CT10" s="2" t="s">
        <v>129</v>
      </c>
      <c r="CU10" s="2" t="s">
        <v>132</v>
      </c>
      <c r="CV10" s="2" t="s">
        <v>293</v>
      </c>
      <c r="CW10" s="2" t="s">
        <v>141</v>
      </c>
      <c r="CX10" s="2" t="s">
        <v>132</v>
      </c>
      <c r="CY10" s="4">
        <v>15</v>
      </c>
      <c r="CZ10" s="8">
        <v>1864.5</v>
      </c>
      <c r="DA10" s="4"/>
      <c r="DB10" s="8"/>
      <c r="DC10" s="7"/>
      <c r="DD10" s="7"/>
      <c r="DE10" s="2" t="s">
        <v>138</v>
      </c>
      <c r="DF10" s="2" t="s">
        <v>129</v>
      </c>
      <c r="DG10" s="2" t="s">
        <v>294</v>
      </c>
      <c r="DH10" s="2" t="s">
        <v>295</v>
      </c>
      <c r="DI10" s="2" t="s">
        <v>141</v>
      </c>
      <c r="DJ10" s="2" t="s">
        <v>132</v>
      </c>
      <c r="DK10" s="4">
        <v>18</v>
      </c>
      <c r="DL10" s="8">
        <v>2756.7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197</v>
      </c>
      <c r="DT10" s="2" t="s">
        <v>296</v>
      </c>
      <c r="DU10" s="2" t="s">
        <v>141</v>
      </c>
      <c r="DV10" s="2" t="s">
        <v>132</v>
      </c>
      <c r="DW10" s="4"/>
      <c r="DX10" s="8"/>
      <c r="DY10" s="4"/>
      <c r="DZ10" s="8"/>
      <c r="EA10" s="7"/>
      <c r="EB10" s="7"/>
      <c r="EC10" s="2" t="s">
        <v>138</v>
      </c>
      <c r="ED10" s="2" t="s">
        <v>150</v>
      </c>
      <c r="EE10" s="2" t="s">
        <v>227</v>
      </c>
      <c r="EF10" s="2" t="s">
        <v>297</v>
      </c>
      <c r="EG10" s="2" t="s">
        <v>141</v>
      </c>
      <c r="EH10" s="2" t="s">
        <v>132</v>
      </c>
      <c r="EI10" s="4">
        <v>4</v>
      </c>
      <c r="EJ10" s="8">
        <v>612.6</v>
      </c>
      <c r="EK10" s="4"/>
      <c r="EL10" s="8"/>
      <c r="EM10" s="7"/>
      <c r="EN10" s="7"/>
      <c r="EO10" s="2" t="s">
        <v>138</v>
      </c>
      <c r="EP10" s="2" t="s">
        <v>129</v>
      </c>
      <c r="EQ10" s="2" t="s">
        <v>197</v>
      </c>
      <c r="ER10" s="2" t="s">
        <v>298</v>
      </c>
      <c r="ES10" s="2" t="s">
        <v>141</v>
      </c>
      <c r="ET10" s="2" t="s">
        <v>132</v>
      </c>
      <c r="EU10" s="4">
        <v>20</v>
      </c>
      <c r="EV10" s="8">
        <v>2963.8</v>
      </c>
      <c r="EW10" s="4"/>
      <c r="EX10" s="8"/>
      <c r="EY10" s="7"/>
      <c r="EZ10" s="7"/>
      <c r="FA10" s="2" t="s">
        <v>138</v>
      </c>
      <c r="FB10" s="2" t="s">
        <v>129</v>
      </c>
      <c r="FC10" s="2" t="s">
        <v>155</v>
      </c>
      <c r="FD10" s="2" t="s">
        <v>299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300</v>
      </c>
      <c r="FP10" s="2" t="s">
        <v>301</v>
      </c>
      <c r="FQ10" s="2" t="s">
        <v>141</v>
      </c>
      <c r="FR10" s="2" t="s">
        <v>132</v>
      </c>
      <c r="FS10" s="4"/>
      <c r="FT10" s="8"/>
      <c r="FU10" s="4"/>
      <c r="FV10" s="8"/>
      <c r="FW10" s="7"/>
      <c r="FX10" s="7"/>
      <c r="FY10" s="2" t="s">
        <v>273</v>
      </c>
      <c r="FZ10" s="2" t="s">
        <v>150</v>
      </c>
      <c r="GA10" s="2" t="s">
        <v>132</v>
      </c>
      <c r="GB10" s="2" t="s">
        <v>132</v>
      </c>
      <c r="GC10" s="2" t="s">
        <v>141</v>
      </c>
      <c r="GD10" s="2" t="s">
        <v>132</v>
      </c>
      <c r="GE10" s="4">
        <v>1</v>
      </c>
      <c r="GF10" s="8">
        <v>148.19</v>
      </c>
      <c r="GG10" s="4"/>
      <c r="GH10" s="8"/>
      <c r="GI10" s="7"/>
      <c r="GJ10" s="7"/>
      <c r="GK10" s="2" t="s">
        <v>138</v>
      </c>
      <c r="GL10" s="2" t="s">
        <v>129</v>
      </c>
      <c r="GM10" s="2" t="s">
        <v>302</v>
      </c>
      <c r="GN10" s="2" t="s">
        <v>303</v>
      </c>
      <c r="GO10" s="2" t="s">
        <v>141</v>
      </c>
      <c r="GP10" s="2" t="s">
        <v>132</v>
      </c>
      <c r="GQ10" s="4">
        <v>1</v>
      </c>
      <c r="GR10" s="8">
        <v>137.21</v>
      </c>
      <c r="GS10" s="4"/>
      <c r="GT10" s="8"/>
      <c r="GU10" s="7"/>
      <c r="GV10" s="7"/>
      <c r="GW10" s="2" t="s">
        <v>138</v>
      </c>
      <c r="GX10" s="2" t="s">
        <v>129</v>
      </c>
      <c r="GY10" s="2" t="s">
        <v>163</v>
      </c>
      <c r="GZ10" s="2" t="s">
        <v>304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305</v>
      </c>
      <c r="HL10" s="2" t="s">
        <v>306</v>
      </c>
      <c r="HM10" s="2" t="s">
        <v>141</v>
      </c>
      <c r="HN10" s="2" t="s">
        <v>132</v>
      </c>
      <c r="HO10" s="4"/>
      <c r="HP10" s="8"/>
      <c r="HQ10" s="4"/>
      <c r="HR10" s="8"/>
      <c r="HS10" s="7"/>
      <c r="HT10" s="7"/>
      <c r="HU10" s="2" t="s">
        <v>273</v>
      </c>
      <c r="HV10" s="2" t="s">
        <v>129</v>
      </c>
      <c r="HW10" s="2" t="s">
        <v>132</v>
      </c>
      <c r="HX10" s="2" t="s">
        <v>132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168</v>
      </c>
      <c r="IH10" s="2" t="s">
        <v>129</v>
      </c>
      <c r="II10" s="2" t="s">
        <v>132</v>
      </c>
      <c r="IJ10" s="2" t="s">
        <v>132</v>
      </c>
      <c r="IK10" s="2" t="s">
        <v>141</v>
      </c>
      <c r="IL10" s="2" t="s">
        <v>132</v>
      </c>
      <c r="IM10" s="4">
        <v>1</v>
      </c>
      <c r="IN10" s="8">
        <v>148.19</v>
      </c>
      <c r="IO10" s="4"/>
      <c r="IP10" s="8"/>
      <c r="IQ10" s="7"/>
      <c r="IR10" s="7"/>
      <c r="IS10" s="2" t="s">
        <v>138</v>
      </c>
      <c r="IT10" s="2" t="s">
        <v>150</v>
      </c>
      <c r="IU10" s="2" t="s">
        <v>210</v>
      </c>
      <c r="IV10" s="2" t="s">
        <v>307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138</v>
      </c>
      <c r="JF10" s="2" t="s">
        <v>129</v>
      </c>
      <c r="JG10" s="2" t="s">
        <v>308</v>
      </c>
      <c r="JH10" s="2" t="s">
        <v>215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138</v>
      </c>
      <c r="JR10" s="2" t="s">
        <v>150</v>
      </c>
      <c r="JS10" s="2" t="s">
        <v>309</v>
      </c>
      <c r="JT10" s="2" t="s">
        <v>277</v>
      </c>
      <c r="JU10" s="2" t="s">
        <v>141</v>
      </c>
      <c r="JV10" s="2" t="s">
        <v>132</v>
      </c>
      <c r="JW10" s="4"/>
      <c r="JX10" s="8"/>
      <c r="JY10" s="4"/>
      <c r="JZ10" s="8"/>
      <c r="KA10" s="7"/>
      <c r="KB10" s="7"/>
      <c r="KC10" s="2" t="s">
        <v>132</v>
      </c>
      <c r="KD10" s="2" t="s">
        <v>132</v>
      </c>
      <c r="KE10" s="2" t="s">
        <v>132</v>
      </c>
      <c r="KF10" s="2" t="s">
        <v>132</v>
      </c>
      <c r="KG10" s="2" t="s">
        <v>132</v>
      </c>
      <c r="KH10" s="2" t="s">
        <v>132</v>
      </c>
      <c r="KI10" s="4"/>
      <c r="KJ10" s="8"/>
      <c r="KK10" s="4"/>
      <c r="KL10" s="8"/>
      <c r="KM10" s="7"/>
      <c r="KN10" s="7"/>
      <c r="KO10" s="2" t="s">
        <v>138</v>
      </c>
      <c r="KP10" s="2" t="s">
        <v>174</v>
      </c>
      <c r="KQ10" s="2" t="s">
        <v>310</v>
      </c>
      <c r="KR10" s="2" t="s">
        <v>311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168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176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168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168</v>
      </c>
      <c r="MX10" s="2" t="s">
        <v>129</v>
      </c>
      <c r="MY10" s="2" t="s">
        <v>132</v>
      </c>
      <c r="MZ10" s="2" t="s">
        <v>132</v>
      </c>
      <c r="NA10" s="2" t="s">
        <v>141</v>
      </c>
      <c r="NB10" s="2" t="s">
        <v>132</v>
      </c>
      <c r="NC10" s="4"/>
      <c r="ND10" s="8"/>
      <c r="NE10" s="4"/>
      <c r="NF10" s="8"/>
      <c r="NG10" s="7"/>
      <c r="NH10" s="7"/>
      <c r="NI10" s="2" t="s">
        <v>176</v>
      </c>
      <c r="NJ10" s="2" t="s">
        <v>129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168</v>
      </c>
      <c r="NV10" s="2" t="s">
        <v>129</v>
      </c>
      <c r="NW10" s="2" t="s">
        <v>132</v>
      </c>
      <c r="NX10" s="2" t="s">
        <v>132</v>
      </c>
      <c r="NY10" s="2" t="s">
        <v>141</v>
      </c>
      <c r="NZ10" s="2" t="s">
        <v>132</v>
      </c>
      <c r="OA10" s="4"/>
      <c r="OB10" s="8"/>
      <c r="OC10" s="4"/>
      <c r="OD10" s="8"/>
      <c r="OE10" s="7"/>
      <c r="OF10" s="7"/>
      <c r="OG10" s="2" t="s">
        <v>168</v>
      </c>
      <c r="OH10" s="2" t="s">
        <v>150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138</v>
      </c>
      <c r="OT10" s="2" t="s">
        <v>129</v>
      </c>
      <c r="OU10" s="2" t="s">
        <v>280</v>
      </c>
      <c r="OV10" s="2" t="s">
        <v>312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168</v>
      </c>
      <c r="PF10" s="2" t="s">
        <v>129</v>
      </c>
      <c r="PG10" s="2" t="s">
        <v>132</v>
      </c>
      <c r="PH10" s="2" t="s">
        <v>132</v>
      </c>
      <c r="PI10" s="2" t="s">
        <v>141</v>
      </c>
      <c r="PJ10" s="2" t="s">
        <v>132</v>
      </c>
      <c r="PK10" s="4"/>
      <c r="PL10" s="8"/>
      <c r="PM10" s="4"/>
      <c r="PN10" s="8"/>
      <c r="PO10" s="7"/>
      <c r="PP10" s="7"/>
      <c r="PQ10" s="2" t="s">
        <v>132</v>
      </c>
      <c r="PR10" s="2" t="s">
        <v>132</v>
      </c>
      <c r="PS10" s="2" t="s">
        <v>132</v>
      </c>
      <c r="PT10" s="2" t="s">
        <v>132</v>
      </c>
      <c r="PU10" s="2" t="s">
        <v>132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138</v>
      </c>
      <c r="QP10" s="2" t="s">
        <v>129</v>
      </c>
      <c r="QQ10" s="2" t="s">
        <v>178</v>
      </c>
      <c r="QR10" s="2" t="s">
        <v>132</v>
      </c>
      <c r="QS10" s="2" t="s">
        <v>141</v>
      </c>
      <c r="QT10" s="2" t="s">
        <v>132</v>
      </c>
      <c r="QU10" s="4"/>
      <c r="QV10" s="8"/>
      <c r="QW10" s="4"/>
      <c r="QX10" s="8"/>
      <c r="QY10" s="7"/>
      <c r="QZ10" s="7"/>
      <c r="RA10" s="2" t="s">
        <v>138</v>
      </c>
      <c r="RB10" s="2" t="s">
        <v>150</v>
      </c>
      <c r="RC10" s="2" t="s">
        <v>313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168</v>
      </c>
      <c r="RN10" s="2" t="s">
        <v>129</v>
      </c>
      <c r="RO10" s="2" t="s">
        <v>132</v>
      </c>
      <c r="RP10" s="2" t="s">
        <v>132</v>
      </c>
      <c r="RQ10" s="2" t="s">
        <v>141</v>
      </c>
      <c r="RR10" s="2" t="s">
        <v>132</v>
      </c>
    </row>
    <row r="11">
      <c r="A11" s="2" t="s">
        <v>314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315</v>
      </c>
      <c r="G11" s="2" t="s">
        <v>315</v>
      </c>
      <c r="H11" s="2" t="s">
        <v>315</v>
      </c>
      <c r="I11" s="2" t="s">
        <v>316</v>
      </c>
      <c r="J11" s="2" t="s">
        <v>127</v>
      </c>
      <c r="K11" s="2" t="s">
        <v>317</v>
      </c>
      <c r="L11" s="3">
        <v>116.24</v>
      </c>
      <c r="M11" s="3">
        <v>122.05</v>
      </c>
      <c r="N11" s="3">
        <v>264.99</v>
      </c>
      <c r="O11" s="2" t="s">
        <v>129</v>
      </c>
      <c r="P11" s="2" t="s">
        <v>182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286</v>
      </c>
      <c r="V11" s="2" t="s">
        <v>247</v>
      </c>
      <c r="W11" s="2" t="s">
        <v>184</v>
      </c>
      <c r="X11" s="2" t="s">
        <v>132</v>
      </c>
      <c r="Y11" s="2" t="s">
        <v>318</v>
      </c>
      <c r="Z11" s="4">
        <v>121</v>
      </c>
      <c r="AA11" s="4">
        <f>=ROUNDDOWN(50.4166666666667,0)</f>
      </c>
      <c r="AB11" s="5">
        <v>2.4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45</v>
      </c>
      <c r="AQ11" s="8">
        <v>5832.13</v>
      </c>
      <c r="AR11" s="4"/>
      <c r="AS11" s="8"/>
      <c r="AT11" s="7"/>
      <c r="AU11" s="7"/>
      <c r="AV11" s="4">
        <v>45</v>
      </c>
      <c r="AW11" s="8">
        <v>5832.13</v>
      </c>
      <c r="AX11" s="4"/>
      <c r="AY11" s="8"/>
      <c r="AZ11" s="7"/>
      <c r="BA11" s="7"/>
      <c r="BB11" s="7">
        <v>1</v>
      </c>
      <c r="BC11" s="4">
        <v>45</v>
      </c>
      <c r="BD11" s="8">
        <v>5832.13</v>
      </c>
      <c r="BE11" s="4"/>
      <c r="BF11" s="8"/>
      <c r="BG11" s="7"/>
      <c r="BH11" s="7"/>
      <c r="BI11" s="7">
        <v>1</v>
      </c>
      <c r="BJ11" s="4">
        <v>45</v>
      </c>
      <c r="BK11" s="8">
        <v>5832.13</v>
      </c>
      <c r="BL11" s="2" t="s">
        <v>319</v>
      </c>
      <c r="BM11" s="7">
        <v>1</v>
      </c>
      <c r="BN11" s="7">
        <v>1</v>
      </c>
      <c r="BO11" s="4">
        <v>7</v>
      </c>
      <c r="BP11" s="8">
        <v>692.59</v>
      </c>
      <c r="BQ11" s="4"/>
      <c r="BR11" s="8"/>
      <c r="BS11" s="7"/>
      <c r="BT11" s="7"/>
      <c r="BU11" s="2" t="s">
        <v>138</v>
      </c>
      <c r="BV11" s="2" t="s">
        <v>129</v>
      </c>
      <c r="BW11" s="2" t="s">
        <v>320</v>
      </c>
      <c r="BX11" s="2" t="s">
        <v>321</v>
      </c>
      <c r="BY11" s="2" t="s">
        <v>141</v>
      </c>
      <c r="BZ11" s="2" t="s">
        <v>132</v>
      </c>
      <c r="CA11" s="4">
        <v>6</v>
      </c>
      <c r="CB11" s="8">
        <v>822.03</v>
      </c>
      <c r="CC11" s="4"/>
      <c r="CD11" s="8"/>
      <c r="CE11" s="7"/>
      <c r="CF11" s="7"/>
      <c r="CG11" s="2" t="s">
        <v>138</v>
      </c>
      <c r="CH11" s="2" t="s">
        <v>129</v>
      </c>
      <c r="CI11" s="2" t="s">
        <v>318</v>
      </c>
      <c r="CJ11" s="2" t="s">
        <v>299</v>
      </c>
      <c r="CK11" s="2" t="s">
        <v>141</v>
      </c>
      <c r="CL11" s="2" t="s">
        <v>132</v>
      </c>
      <c r="CM11" s="4">
        <v>3</v>
      </c>
      <c r="CN11" s="8">
        <v>458.85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132</v>
      </c>
      <c r="CV11" s="2" t="s">
        <v>132</v>
      </c>
      <c r="CW11" s="2" t="s">
        <v>141</v>
      </c>
      <c r="CX11" s="2" t="s">
        <v>132</v>
      </c>
      <c r="CY11" s="4">
        <v>11</v>
      </c>
      <c r="CZ11" s="8">
        <v>1331.66</v>
      </c>
      <c r="DA11" s="4"/>
      <c r="DB11" s="8"/>
      <c r="DC11" s="7"/>
      <c r="DD11" s="7"/>
      <c r="DE11" s="2" t="s">
        <v>138</v>
      </c>
      <c r="DF11" s="2" t="s">
        <v>129</v>
      </c>
      <c r="DG11" s="2" t="s">
        <v>322</v>
      </c>
      <c r="DH11" s="2" t="s">
        <v>323</v>
      </c>
      <c r="DI11" s="2" t="s">
        <v>141</v>
      </c>
      <c r="DJ11" s="2" t="s">
        <v>132</v>
      </c>
      <c r="DK11" s="4">
        <v>5</v>
      </c>
      <c r="DL11" s="8">
        <v>725.85</v>
      </c>
      <c r="DM11" s="4"/>
      <c r="DN11" s="8"/>
      <c r="DO11" s="7"/>
      <c r="DP11" s="7"/>
      <c r="DQ11" s="2" t="s">
        <v>138</v>
      </c>
      <c r="DR11" s="2" t="s">
        <v>129</v>
      </c>
      <c r="DS11" s="2" t="s">
        <v>324</v>
      </c>
      <c r="DT11" s="2" t="s">
        <v>325</v>
      </c>
      <c r="DU11" s="2" t="s">
        <v>141</v>
      </c>
      <c r="DV11" s="2" t="s">
        <v>132</v>
      </c>
      <c r="DW11" s="4">
        <v>6</v>
      </c>
      <c r="DX11" s="8">
        <v>780.05</v>
      </c>
      <c r="DY11" s="4"/>
      <c r="DZ11" s="8"/>
      <c r="EA11" s="7"/>
      <c r="EB11" s="7"/>
      <c r="EC11" s="2" t="s">
        <v>138</v>
      </c>
      <c r="ED11" s="2" t="s">
        <v>129</v>
      </c>
      <c r="EE11" s="2" t="s">
        <v>270</v>
      </c>
      <c r="EF11" s="2" t="s">
        <v>326</v>
      </c>
      <c r="EG11" s="2" t="s">
        <v>141</v>
      </c>
      <c r="EH11" s="2" t="s">
        <v>132</v>
      </c>
      <c r="EI11" s="4">
        <v>4</v>
      </c>
      <c r="EJ11" s="8">
        <v>625.64</v>
      </c>
      <c r="EK11" s="4"/>
      <c r="EL11" s="8"/>
      <c r="EM11" s="7"/>
      <c r="EN11" s="7"/>
      <c r="EO11" s="2" t="s">
        <v>138</v>
      </c>
      <c r="EP11" s="2" t="s">
        <v>129</v>
      </c>
      <c r="EQ11" s="2" t="s">
        <v>327</v>
      </c>
      <c r="ER11" s="2" t="s">
        <v>328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138</v>
      </c>
      <c r="FB11" s="2" t="s">
        <v>129</v>
      </c>
      <c r="FC11" s="2" t="s">
        <v>329</v>
      </c>
      <c r="FD11" s="2" t="s">
        <v>132</v>
      </c>
      <c r="FE11" s="2" t="s">
        <v>141</v>
      </c>
      <c r="FF11" s="2" t="s">
        <v>132</v>
      </c>
      <c r="FG11" s="4">
        <v>2</v>
      </c>
      <c r="FH11" s="8">
        <v>263.64</v>
      </c>
      <c r="FI11" s="4"/>
      <c r="FJ11" s="8"/>
      <c r="FK11" s="7"/>
      <c r="FL11" s="7"/>
      <c r="FM11" s="2" t="s">
        <v>138</v>
      </c>
      <c r="FN11" s="2" t="s">
        <v>129</v>
      </c>
      <c r="FO11" s="2" t="s">
        <v>330</v>
      </c>
      <c r="FP11" s="2" t="s">
        <v>331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332</v>
      </c>
      <c r="GB11" s="2" t="s">
        <v>333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206</v>
      </c>
      <c r="GL11" s="2" t="s">
        <v>129</v>
      </c>
      <c r="GM11" s="2" t="s">
        <v>334</v>
      </c>
      <c r="GN11" s="2" t="s">
        <v>132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138</v>
      </c>
      <c r="GX11" s="2" t="s">
        <v>129</v>
      </c>
      <c r="GY11" s="2" t="s">
        <v>335</v>
      </c>
      <c r="GZ11" s="2" t="s">
        <v>336</v>
      </c>
      <c r="HA11" s="2" t="s">
        <v>141</v>
      </c>
      <c r="HB11" s="2" t="s">
        <v>132</v>
      </c>
      <c r="HC11" s="4"/>
      <c r="HD11" s="8"/>
      <c r="HE11" s="4"/>
      <c r="HF11" s="8"/>
      <c r="HG11" s="7"/>
      <c r="HH11" s="7"/>
      <c r="HI11" s="2" t="s">
        <v>138</v>
      </c>
      <c r="HJ11" s="2" t="s">
        <v>129</v>
      </c>
      <c r="HK11" s="2" t="s">
        <v>337</v>
      </c>
      <c r="HL11" s="2" t="s">
        <v>132</v>
      </c>
      <c r="HM11" s="2" t="s">
        <v>141</v>
      </c>
      <c r="HN11" s="2" t="s">
        <v>132</v>
      </c>
      <c r="HO11" s="4">
        <v>1</v>
      </c>
      <c r="HP11" s="8">
        <v>131.82</v>
      </c>
      <c r="HQ11" s="4"/>
      <c r="HR11" s="8"/>
      <c r="HS11" s="7"/>
      <c r="HT11" s="7"/>
      <c r="HU11" s="2" t="s">
        <v>138</v>
      </c>
      <c r="HV11" s="2" t="s">
        <v>129</v>
      </c>
      <c r="HW11" s="2" t="s">
        <v>338</v>
      </c>
      <c r="HX11" s="2" t="s">
        <v>339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168</v>
      </c>
      <c r="IH11" s="2" t="s">
        <v>129</v>
      </c>
      <c r="II11" s="2" t="s">
        <v>132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168</v>
      </c>
      <c r="IT11" s="2" t="s">
        <v>129</v>
      </c>
      <c r="IU11" s="2" t="s">
        <v>132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138</v>
      </c>
      <c r="JF11" s="2" t="s">
        <v>129</v>
      </c>
      <c r="JG11" s="2" t="s">
        <v>340</v>
      </c>
      <c r="JH11" s="2" t="s">
        <v>322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138</v>
      </c>
      <c r="JR11" s="2" t="s">
        <v>150</v>
      </c>
      <c r="JS11" s="2" t="s">
        <v>341</v>
      </c>
      <c r="JT11" s="2" t="s">
        <v>342</v>
      </c>
      <c r="JU11" s="2" t="s">
        <v>141</v>
      </c>
      <c r="JV11" s="2" t="s">
        <v>132</v>
      </c>
      <c r="JW11" s="4"/>
      <c r="JX11" s="8"/>
      <c r="JY11" s="4"/>
      <c r="JZ11" s="8"/>
      <c r="KA11" s="7"/>
      <c r="KB11" s="7"/>
      <c r="KC11" s="2" t="s">
        <v>132</v>
      </c>
      <c r="KD11" s="2" t="s">
        <v>132</v>
      </c>
      <c r="KE11" s="2" t="s">
        <v>132</v>
      </c>
      <c r="KF11" s="2" t="s">
        <v>132</v>
      </c>
      <c r="KG11" s="2" t="s">
        <v>132</v>
      </c>
      <c r="KH11" s="2" t="s">
        <v>132</v>
      </c>
      <c r="KI11" s="4"/>
      <c r="KJ11" s="8"/>
      <c r="KK11" s="4"/>
      <c r="KL11" s="8"/>
      <c r="KM11" s="7"/>
      <c r="KN11" s="7"/>
      <c r="KO11" s="2" t="s">
        <v>138</v>
      </c>
      <c r="KP11" s="2" t="s">
        <v>174</v>
      </c>
      <c r="KQ11" s="2" t="s">
        <v>343</v>
      </c>
      <c r="KR11" s="2" t="s">
        <v>199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168</v>
      </c>
      <c r="LB11" s="2" t="s">
        <v>129</v>
      </c>
      <c r="LC11" s="2" t="s">
        <v>132</v>
      </c>
      <c r="LD11" s="2" t="s">
        <v>132</v>
      </c>
      <c r="LE11" s="2" t="s">
        <v>141</v>
      </c>
      <c r="LF11" s="2" t="s">
        <v>132</v>
      </c>
      <c r="LG11" s="4"/>
      <c r="LH11" s="8"/>
      <c r="LI11" s="4"/>
      <c r="LJ11" s="8"/>
      <c r="LK11" s="7"/>
      <c r="LL11" s="7"/>
      <c r="LM11" s="2" t="s">
        <v>168</v>
      </c>
      <c r="LN11" s="2" t="s">
        <v>150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176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168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168</v>
      </c>
      <c r="MX11" s="2" t="s">
        <v>129</v>
      </c>
      <c r="MY11" s="2" t="s">
        <v>132</v>
      </c>
      <c r="MZ11" s="2" t="s">
        <v>132</v>
      </c>
      <c r="NA11" s="2" t="s">
        <v>141</v>
      </c>
      <c r="NB11" s="2" t="s">
        <v>132</v>
      </c>
      <c r="NC11" s="4"/>
      <c r="ND11" s="8"/>
      <c r="NE11" s="4"/>
      <c r="NF11" s="8"/>
      <c r="NG11" s="7"/>
      <c r="NH11" s="7"/>
      <c r="NI11" s="2" t="s">
        <v>176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168</v>
      </c>
      <c r="NV11" s="2" t="s">
        <v>129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132</v>
      </c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4"/>
      <c r="ON11" s="8"/>
      <c r="OO11" s="4"/>
      <c r="OP11" s="8"/>
      <c r="OQ11" s="7"/>
      <c r="OR11" s="7"/>
      <c r="OS11" s="2" t="s">
        <v>138</v>
      </c>
      <c r="OT11" s="2" t="s">
        <v>129</v>
      </c>
      <c r="OU11" s="2" t="s">
        <v>177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168</v>
      </c>
      <c r="PF11" s="2" t="s">
        <v>129</v>
      </c>
      <c r="PG11" s="2" t="s">
        <v>132</v>
      </c>
      <c r="PH11" s="2" t="s">
        <v>132</v>
      </c>
      <c r="PI11" s="2" t="s">
        <v>141</v>
      </c>
      <c r="PJ11" s="2" t="s">
        <v>132</v>
      </c>
      <c r="PK11" s="4"/>
      <c r="PL11" s="8"/>
      <c r="PM11" s="4"/>
      <c r="PN11" s="8"/>
      <c r="PO11" s="7"/>
      <c r="PP11" s="7"/>
      <c r="PQ11" s="2" t="s">
        <v>132</v>
      </c>
      <c r="PR11" s="2" t="s">
        <v>132</v>
      </c>
      <c r="PS11" s="2" t="s">
        <v>132</v>
      </c>
      <c r="PT11" s="2" t="s">
        <v>132</v>
      </c>
      <c r="PU11" s="2" t="s">
        <v>132</v>
      </c>
      <c r="PV11" s="2" t="s">
        <v>132</v>
      </c>
      <c r="PW11" s="4"/>
      <c r="PX11" s="8"/>
      <c r="PY11" s="4"/>
      <c r="PZ11" s="8"/>
      <c r="QA11" s="7"/>
      <c r="QB11" s="7"/>
      <c r="QC11" s="2" t="s">
        <v>168</v>
      </c>
      <c r="QD11" s="2" t="s">
        <v>129</v>
      </c>
      <c r="QE11" s="2" t="s">
        <v>132</v>
      </c>
      <c r="QF11" s="2" t="s">
        <v>132</v>
      </c>
      <c r="QG11" s="2" t="s">
        <v>141</v>
      </c>
      <c r="QH11" s="2" t="s">
        <v>132</v>
      </c>
      <c r="QI11" s="4"/>
      <c r="QJ11" s="8"/>
      <c r="QK11" s="4"/>
      <c r="QL11" s="8"/>
      <c r="QM11" s="7"/>
      <c r="QN11" s="7"/>
      <c r="QO11" s="2" t="s">
        <v>138</v>
      </c>
      <c r="QP11" s="2" t="s">
        <v>129</v>
      </c>
      <c r="QQ11" s="2" t="s">
        <v>178</v>
      </c>
      <c r="QR11" s="2" t="s">
        <v>132</v>
      </c>
      <c r="QS11" s="2" t="s">
        <v>141</v>
      </c>
      <c r="QT11" s="2" t="s">
        <v>132</v>
      </c>
      <c r="QU11" s="4"/>
      <c r="QV11" s="8"/>
      <c r="QW11" s="4"/>
      <c r="QX11" s="8"/>
      <c r="QY11" s="7"/>
      <c r="QZ11" s="7"/>
      <c r="RA11" s="2" t="s">
        <v>132</v>
      </c>
      <c r="RB11" s="2" t="s">
        <v>132</v>
      </c>
      <c r="RC11" s="2" t="s">
        <v>132</v>
      </c>
      <c r="RD11" s="2" t="s">
        <v>132</v>
      </c>
      <c r="RE11" s="2" t="s">
        <v>132</v>
      </c>
      <c r="RF11" s="2" t="s">
        <v>132</v>
      </c>
      <c r="RG11" s="4"/>
      <c r="RH11" s="8"/>
      <c r="RI11" s="4"/>
      <c r="RJ11" s="8"/>
      <c r="RK11" s="7"/>
      <c r="RL11" s="7"/>
      <c r="RM11" s="2" t="s">
        <v>176</v>
      </c>
      <c r="RN11" s="2" t="s">
        <v>129</v>
      </c>
      <c r="RO11" s="2" t="s">
        <v>132</v>
      </c>
      <c r="RP11" s="2" t="s">
        <v>132</v>
      </c>
      <c r="RQ11" s="2" t="s">
        <v>141</v>
      </c>
      <c r="RR11" s="2" t="s">
        <v>132</v>
      </c>
    </row>
    <row r="12">
      <c r="A12" s="2" t="s">
        <v>344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345</v>
      </c>
      <c r="G12" s="2" t="s">
        <v>345</v>
      </c>
      <c r="H12" s="2" t="s">
        <v>345</v>
      </c>
      <c r="I12" s="2" t="s">
        <v>346</v>
      </c>
      <c r="J12" s="2" t="s">
        <v>127</v>
      </c>
      <c r="K12" s="2" t="s">
        <v>128</v>
      </c>
      <c r="L12" s="3">
        <v>128.6</v>
      </c>
      <c r="M12" s="3">
        <v>135.03</v>
      </c>
      <c r="N12" s="3">
        <v>319.99</v>
      </c>
      <c r="O12" s="2" t="s">
        <v>129</v>
      </c>
      <c r="P12" s="2" t="s">
        <v>347</v>
      </c>
      <c r="Q12" s="2" t="s">
        <v>131</v>
      </c>
      <c r="R12" s="2" t="s">
        <v>132</v>
      </c>
      <c r="S12" s="2" t="s">
        <v>348</v>
      </c>
      <c r="T12" s="2" t="s">
        <v>132</v>
      </c>
      <c r="U12" s="2" t="s">
        <v>132</v>
      </c>
      <c r="V12" s="2" t="s">
        <v>134</v>
      </c>
      <c r="W12" s="2" t="s">
        <v>135</v>
      </c>
      <c r="X12" s="2" t="s">
        <v>132</v>
      </c>
      <c r="Y12" s="2" t="s">
        <v>220</v>
      </c>
      <c r="Z12" s="4">
        <v>144</v>
      </c>
      <c r="AA12" s="4">
        <f>=ROUNDDOWN(130.909090909091,0)</f>
      </c>
      <c r="AB12" s="5">
        <v>1.1</v>
      </c>
      <c r="AC12" s="2" t="s">
        <v>132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21</v>
      </c>
      <c r="AQ12" s="8">
        <v>3073.31</v>
      </c>
      <c r="AR12" s="4"/>
      <c r="AS12" s="8"/>
      <c r="AT12" s="7"/>
      <c r="AU12" s="7"/>
      <c r="AV12" s="4">
        <v>21</v>
      </c>
      <c r="AW12" s="8">
        <v>3073.31</v>
      </c>
      <c r="AX12" s="4"/>
      <c r="AY12" s="8"/>
      <c r="AZ12" s="7"/>
      <c r="BA12" s="7"/>
      <c r="BB12" s="7">
        <v>1</v>
      </c>
      <c r="BC12" s="4">
        <v>32</v>
      </c>
      <c r="BD12" s="8">
        <v>4640.71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0.6622</v>
      </c>
      <c r="BJ12" s="4">
        <v>21</v>
      </c>
      <c r="BK12" s="8">
        <v>3073.31</v>
      </c>
      <c r="BL12" s="2" t="s">
        <v>349</v>
      </c>
      <c r="BM12" s="7">
        <v>1</v>
      </c>
      <c r="BN12" s="7">
        <v>1</v>
      </c>
      <c r="BO12" s="4">
        <v>2</v>
      </c>
      <c r="BP12" s="8">
        <v>215.14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139</v>
      </c>
      <c r="BX12" s="2" t="s">
        <v>350</v>
      </c>
      <c r="BY12" s="2" t="s">
        <v>141</v>
      </c>
      <c r="BZ12" s="2" t="s">
        <v>132</v>
      </c>
      <c r="CA12" s="4">
        <v>3</v>
      </c>
      <c r="CB12" s="8">
        <v>515.56</v>
      </c>
      <c r="CC12" s="4"/>
      <c r="CD12" s="8"/>
      <c r="CE12" s="7"/>
      <c r="CF12" s="7"/>
      <c r="CG12" s="2" t="s">
        <v>138</v>
      </c>
      <c r="CH12" s="2" t="s">
        <v>129</v>
      </c>
      <c r="CI12" s="2" t="s">
        <v>142</v>
      </c>
      <c r="CJ12" s="2" t="s">
        <v>351</v>
      </c>
      <c r="CK12" s="2" t="s">
        <v>141</v>
      </c>
      <c r="CL12" s="2" t="s">
        <v>132</v>
      </c>
      <c r="CM12" s="4"/>
      <c r="CN12" s="8"/>
      <c r="CO12" s="4"/>
      <c r="CP12" s="8"/>
      <c r="CQ12" s="7"/>
      <c r="CR12" s="7"/>
      <c r="CS12" s="2" t="s">
        <v>352</v>
      </c>
      <c r="CT12" s="2" t="s">
        <v>150</v>
      </c>
      <c r="CU12" s="2" t="s">
        <v>132</v>
      </c>
      <c r="CV12" s="2" t="s">
        <v>353</v>
      </c>
      <c r="CW12" s="2" t="s">
        <v>146</v>
      </c>
      <c r="CX12" s="2" t="s">
        <v>132</v>
      </c>
      <c r="CY12" s="4">
        <v>5</v>
      </c>
      <c r="CZ12" s="8">
        <v>648.25</v>
      </c>
      <c r="DA12" s="4"/>
      <c r="DB12" s="8"/>
      <c r="DC12" s="7"/>
      <c r="DD12" s="7"/>
      <c r="DE12" s="2" t="s">
        <v>138</v>
      </c>
      <c r="DF12" s="2" t="s">
        <v>129</v>
      </c>
      <c r="DG12" s="2" t="s">
        <v>147</v>
      </c>
      <c r="DH12" s="2" t="s">
        <v>354</v>
      </c>
      <c r="DI12" s="2" t="s">
        <v>141</v>
      </c>
      <c r="DJ12" s="2" t="s">
        <v>132</v>
      </c>
      <c r="DK12" s="4">
        <v>3</v>
      </c>
      <c r="DL12" s="8">
        <v>491.04</v>
      </c>
      <c r="DM12" s="4"/>
      <c r="DN12" s="8"/>
      <c r="DO12" s="7"/>
      <c r="DP12" s="7"/>
      <c r="DQ12" s="2" t="s">
        <v>138</v>
      </c>
      <c r="DR12" s="2" t="s">
        <v>129</v>
      </c>
      <c r="DS12" s="2" t="s">
        <v>171</v>
      </c>
      <c r="DT12" s="2" t="s">
        <v>355</v>
      </c>
      <c r="DU12" s="2" t="s">
        <v>141</v>
      </c>
      <c r="DV12" s="2" t="s">
        <v>132</v>
      </c>
      <c r="DW12" s="4"/>
      <c r="DX12" s="8"/>
      <c r="DY12" s="4"/>
      <c r="DZ12" s="8"/>
      <c r="EA12" s="7"/>
      <c r="EB12" s="7"/>
      <c r="EC12" s="2" t="s">
        <v>196</v>
      </c>
      <c r="ED12" s="2" t="s">
        <v>129</v>
      </c>
      <c r="EE12" s="2" t="s">
        <v>132</v>
      </c>
      <c r="EF12" s="2" t="s">
        <v>132</v>
      </c>
      <c r="EG12" s="2" t="s">
        <v>141</v>
      </c>
      <c r="EH12" s="2" t="s">
        <v>132</v>
      </c>
      <c r="EI12" s="4">
        <v>1</v>
      </c>
      <c r="EJ12" s="8">
        <v>182.51</v>
      </c>
      <c r="EK12" s="4"/>
      <c r="EL12" s="8"/>
      <c r="EM12" s="7"/>
      <c r="EN12" s="7"/>
      <c r="EO12" s="2" t="s">
        <v>138</v>
      </c>
      <c r="EP12" s="2" t="s">
        <v>129</v>
      </c>
      <c r="EQ12" s="2" t="s">
        <v>153</v>
      </c>
      <c r="ER12" s="2" t="s">
        <v>356</v>
      </c>
      <c r="ES12" s="2" t="s">
        <v>141</v>
      </c>
      <c r="ET12" s="2" t="s">
        <v>132</v>
      </c>
      <c r="EU12" s="4">
        <v>6</v>
      </c>
      <c r="EV12" s="8">
        <v>874.98</v>
      </c>
      <c r="EW12" s="4"/>
      <c r="EX12" s="8"/>
      <c r="EY12" s="7"/>
      <c r="EZ12" s="7"/>
      <c r="FA12" s="2" t="s">
        <v>138</v>
      </c>
      <c r="FB12" s="2" t="s">
        <v>129</v>
      </c>
      <c r="FC12" s="2" t="s">
        <v>155</v>
      </c>
      <c r="FD12" s="2" t="s">
        <v>357</v>
      </c>
      <c r="FE12" s="2" t="s">
        <v>141</v>
      </c>
      <c r="FF12" s="2" t="s">
        <v>132</v>
      </c>
      <c r="FG12" s="4"/>
      <c r="FH12" s="8"/>
      <c r="FI12" s="4"/>
      <c r="FJ12" s="8"/>
      <c r="FK12" s="7"/>
      <c r="FL12" s="7"/>
      <c r="FM12" s="2" t="s">
        <v>138</v>
      </c>
      <c r="FN12" s="2" t="s">
        <v>129</v>
      </c>
      <c r="FO12" s="2" t="s">
        <v>200</v>
      </c>
      <c r="FP12" s="2" t="s">
        <v>358</v>
      </c>
      <c r="FQ12" s="2" t="s">
        <v>141</v>
      </c>
      <c r="FR12" s="2" t="s">
        <v>132</v>
      </c>
      <c r="FS12" s="4"/>
      <c r="FT12" s="8"/>
      <c r="FU12" s="4"/>
      <c r="FV12" s="8"/>
      <c r="FW12" s="7"/>
      <c r="FX12" s="7"/>
      <c r="FY12" s="2" t="s">
        <v>138</v>
      </c>
      <c r="FZ12" s="2" t="s">
        <v>150</v>
      </c>
      <c r="GA12" s="2" t="s">
        <v>159</v>
      </c>
      <c r="GB12" s="2" t="s">
        <v>359</v>
      </c>
      <c r="GC12" s="2" t="s">
        <v>141</v>
      </c>
      <c r="GD12" s="2" t="s">
        <v>132</v>
      </c>
      <c r="GE12" s="4">
        <v>1</v>
      </c>
      <c r="GF12" s="8">
        <v>145.83</v>
      </c>
      <c r="GG12" s="4"/>
      <c r="GH12" s="8"/>
      <c r="GI12" s="7"/>
      <c r="GJ12" s="7"/>
      <c r="GK12" s="2" t="s">
        <v>138</v>
      </c>
      <c r="GL12" s="2" t="s">
        <v>129</v>
      </c>
      <c r="GM12" s="2" t="s">
        <v>161</v>
      </c>
      <c r="GN12" s="2" t="s">
        <v>360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138</v>
      </c>
      <c r="GX12" s="2" t="s">
        <v>129</v>
      </c>
      <c r="GY12" s="2" t="s">
        <v>163</v>
      </c>
      <c r="GZ12" s="2" t="s">
        <v>361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165</v>
      </c>
      <c r="HL12" s="2" t="s">
        <v>362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166</v>
      </c>
      <c r="HX12" s="2" t="s">
        <v>363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168</v>
      </c>
      <c r="IH12" s="2" t="s">
        <v>129</v>
      </c>
      <c r="II12" s="2" t="s">
        <v>132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138</v>
      </c>
      <c r="IT12" s="2" t="s">
        <v>150</v>
      </c>
      <c r="IU12" s="2" t="s">
        <v>210</v>
      </c>
      <c r="IV12" s="2" t="s">
        <v>364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138</v>
      </c>
      <c r="JF12" s="2" t="s">
        <v>129</v>
      </c>
      <c r="JG12" s="2" t="s">
        <v>142</v>
      </c>
      <c r="JH12" s="2" t="s">
        <v>365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138</v>
      </c>
      <c r="JR12" s="2" t="s">
        <v>150</v>
      </c>
      <c r="JS12" s="2" t="s">
        <v>172</v>
      </c>
      <c r="JT12" s="2" t="s">
        <v>132</v>
      </c>
      <c r="JU12" s="2" t="s">
        <v>141</v>
      </c>
      <c r="JV12" s="2" t="s">
        <v>132</v>
      </c>
      <c r="JW12" s="4"/>
      <c r="JX12" s="8"/>
      <c r="JY12" s="4"/>
      <c r="JZ12" s="8"/>
      <c r="KA12" s="7"/>
      <c r="KB12" s="7"/>
      <c r="KC12" s="2" t="s">
        <v>132</v>
      </c>
      <c r="KD12" s="2" t="s">
        <v>132</v>
      </c>
      <c r="KE12" s="2" t="s">
        <v>132</v>
      </c>
      <c r="KF12" s="2" t="s">
        <v>132</v>
      </c>
      <c r="KG12" s="2" t="s">
        <v>132</v>
      </c>
      <c r="KH12" s="2" t="s">
        <v>132</v>
      </c>
      <c r="KI12" s="4"/>
      <c r="KJ12" s="8"/>
      <c r="KK12" s="4"/>
      <c r="KL12" s="8"/>
      <c r="KM12" s="7"/>
      <c r="KN12" s="7"/>
      <c r="KO12" s="2" t="s">
        <v>138</v>
      </c>
      <c r="KP12" s="2" t="s">
        <v>174</v>
      </c>
      <c r="KQ12" s="2" t="s">
        <v>175</v>
      </c>
      <c r="KR12" s="2" t="s">
        <v>366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168</v>
      </c>
      <c r="LB12" s="2" t="s">
        <v>129</v>
      </c>
      <c r="LC12" s="2" t="s">
        <v>132</v>
      </c>
      <c r="LD12" s="2" t="s">
        <v>132</v>
      </c>
      <c r="LE12" s="2" t="s">
        <v>141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176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168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168</v>
      </c>
      <c r="MX12" s="2" t="s">
        <v>129</v>
      </c>
      <c r="MY12" s="2" t="s">
        <v>132</v>
      </c>
      <c r="MZ12" s="2" t="s">
        <v>132</v>
      </c>
      <c r="NA12" s="2" t="s">
        <v>141</v>
      </c>
      <c r="NB12" s="2" t="s">
        <v>132</v>
      </c>
      <c r="NC12" s="4"/>
      <c r="ND12" s="8"/>
      <c r="NE12" s="4"/>
      <c r="NF12" s="8"/>
      <c r="NG12" s="7"/>
      <c r="NH12" s="7"/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168</v>
      </c>
      <c r="NV12" s="2" t="s">
        <v>129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168</v>
      </c>
      <c r="OH12" s="2" t="s">
        <v>150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138</v>
      </c>
      <c r="OT12" s="2" t="s">
        <v>129</v>
      </c>
      <c r="OU12" s="2" t="s">
        <v>177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168</v>
      </c>
      <c r="PF12" s="2" t="s">
        <v>129</v>
      </c>
      <c r="PG12" s="2" t="s">
        <v>132</v>
      </c>
      <c r="PH12" s="2" t="s">
        <v>132</v>
      </c>
      <c r="PI12" s="2" t="s">
        <v>141</v>
      </c>
      <c r="PJ12" s="2" t="s">
        <v>132</v>
      </c>
      <c r="PK12" s="4"/>
      <c r="PL12" s="8"/>
      <c r="PM12" s="4"/>
      <c r="PN12" s="8"/>
      <c r="PO12" s="7"/>
      <c r="PP12" s="7"/>
      <c r="PQ12" s="2" t="s">
        <v>132</v>
      </c>
      <c r="PR12" s="2" t="s">
        <v>132</v>
      </c>
      <c r="PS12" s="2" t="s">
        <v>132</v>
      </c>
      <c r="PT12" s="2" t="s">
        <v>132</v>
      </c>
      <c r="PU12" s="2" t="s">
        <v>132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138</v>
      </c>
      <c r="QP12" s="2" t="s">
        <v>129</v>
      </c>
      <c r="QQ12" s="2" t="s">
        <v>178</v>
      </c>
      <c r="QR12" s="2" t="s">
        <v>132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138</v>
      </c>
      <c r="RB12" s="2" t="s">
        <v>150</v>
      </c>
      <c r="RC12" s="2" t="s">
        <v>179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168</v>
      </c>
      <c r="RN12" s="2" t="s">
        <v>129</v>
      </c>
      <c r="RO12" s="2" t="s">
        <v>132</v>
      </c>
      <c r="RP12" s="2" t="s">
        <v>132</v>
      </c>
      <c r="RQ12" s="2" t="s">
        <v>141</v>
      </c>
      <c r="RR12" s="2" t="s">
        <v>132</v>
      </c>
    </row>
    <row r="13">
      <c r="A13" s="2" t="s">
        <v>367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345</v>
      </c>
      <c r="G13" s="2" t="s">
        <v>345</v>
      </c>
      <c r="H13" s="2" t="s">
        <v>345</v>
      </c>
      <c r="I13" s="2" t="s">
        <v>346</v>
      </c>
      <c r="J13" s="2" t="s">
        <v>127</v>
      </c>
      <c r="K13" s="2" t="s">
        <v>217</v>
      </c>
      <c r="L13" s="3">
        <v>128.6</v>
      </c>
      <c r="M13" s="3">
        <v>135.03</v>
      </c>
      <c r="N13" s="3">
        <v>319.99</v>
      </c>
      <c r="O13" s="2" t="s">
        <v>218</v>
      </c>
      <c r="P13" s="2" t="s">
        <v>219</v>
      </c>
      <c r="Q13" s="2" t="s">
        <v>131</v>
      </c>
      <c r="R13" s="2" t="s">
        <v>132</v>
      </c>
      <c r="S13" s="2" t="s">
        <v>368</v>
      </c>
      <c r="T13" s="2" t="s">
        <v>132</v>
      </c>
      <c r="U13" s="2" t="s">
        <v>132</v>
      </c>
      <c r="V13" s="2" t="s">
        <v>134</v>
      </c>
      <c r="W13" s="2" t="s">
        <v>135</v>
      </c>
      <c r="X13" s="2" t="s">
        <v>132</v>
      </c>
      <c r="Y13" s="2" t="s">
        <v>220</v>
      </c>
      <c r="Z13" s="4">
        <v>24</v>
      </c>
      <c r="AA13" s="4">
        <f>=ROUNDDOWN(24,0)</f>
      </c>
      <c r="AB13" s="5">
        <v>1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11</v>
      </c>
      <c r="AQ13" s="8">
        <v>1567.4</v>
      </c>
      <c r="AR13" s="4"/>
      <c r="AS13" s="8"/>
      <c r="AT13" s="7"/>
      <c r="AU13" s="7"/>
      <c r="AV13" s="4">
        <v>11</v>
      </c>
      <c r="AW13" s="8">
        <v>1567.4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0.3378</v>
      </c>
      <c r="BJ13" s="4">
        <v>11</v>
      </c>
      <c r="BK13" s="8">
        <v>1567.4</v>
      </c>
      <c r="BL13" s="2" t="s">
        <v>369</v>
      </c>
      <c r="BM13" s="7">
        <v>1</v>
      </c>
      <c r="BN13" s="7">
        <v>1</v>
      </c>
      <c r="BO13" s="4">
        <v>4</v>
      </c>
      <c r="BP13" s="8">
        <v>490.78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139</v>
      </c>
      <c r="BX13" s="2" t="s">
        <v>370</v>
      </c>
      <c r="BY13" s="2" t="s">
        <v>141</v>
      </c>
      <c r="BZ13" s="2" t="s">
        <v>132</v>
      </c>
      <c r="CA13" s="4">
        <v>2</v>
      </c>
      <c r="CB13" s="8">
        <v>315.28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142</v>
      </c>
      <c r="CJ13" s="2" t="s">
        <v>371</v>
      </c>
      <c r="CK13" s="2" t="s">
        <v>141</v>
      </c>
      <c r="CL13" s="2" t="s">
        <v>132</v>
      </c>
      <c r="CM13" s="4"/>
      <c r="CN13" s="8"/>
      <c r="CO13" s="4"/>
      <c r="CP13" s="8"/>
      <c r="CQ13" s="7"/>
      <c r="CR13" s="7"/>
      <c r="CS13" s="2" t="s">
        <v>352</v>
      </c>
      <c r="CT13" s="2" t="s">
        <v>150</v>
      </c>
      <c r="CU13" s="2" t="s">
        <v>132</v>
      </c>
      <c r="CV13" s="2" t="s">
        <v>353</v>
      </c>
      <c r="CW13" s="2" t="s">
        <v>146</v>
      </c>
      <c r="CX13" s="2" t="s">
        <v>132</v>
      </c>
      <c r="CY13" s="4"/>
      <c r="CZ13" s="8"/>
      <c r="DA13" s="4"/>
      <c r="DB13" s="8"/>
      <c r="DC13" s="7"/>
      <c r="DD13" s="7"/>
      <c r="DE13" s="2" t="s">
        <v>138</v>
      </c>
      <c r="DF13" s="2" t="s">
        <v>129</v>
      </c>
      <c r="DG13" s="2" t="s">
        <v>147</v>
      </c>
      <c r="DH13" s="2" t="s">
        <v>372</v>
      </c>
      <c r="DI13" s="2" t="s">
        <v>141</v>
      </c>
      <c r="DJ13" s="2" t="s">
        <v>132</v>
      </c>
      <c r="DK13" s="4">
        <v>3</v>
      </c>
      <c r="DL13" s="8">
        <v>469.68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171</v>
      </c>
      <c r="DT13" s="2" t="s">
        <v>355</v>
      </c>
      <c r="DU13" s="2" t="s">
        <v>141</v>
      </c>
      <c r="DV13" s="2" t="s">
        <v>132</v>
      </c>
      <c r="DW13" s="4"/>
      <c r="DX13" s="8"/>
      <c r="DY13" s="4"/>
      <c r="DZ13" s="8"/>
      <c r="EA13" s="7"/>
      <c r="EB13" s="7"/>
      <c r="EC13" s="2" t="s">
        <v>138</v>
      </c>
      <c r="ED13" s="2" t="s">
        <v>150</v>
      </c>
      <c r="EE13" s="2" t="s">
        <v>373</v>
      </c>
      <c r="EF13" s="2" t="s">
        <v>374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138</v>
      </c>
      <c r="EP13" s="2" t="s">
        <v>129</v>
      </c>
      <c r="EQ13" s="2" t="s">
        <v>153</v>
      </c>
      <c r="ER13" s="2" t="s">
        <v>375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138</v>
      </c>
      <c r="FB13" s="2" t="s">
        <v>150</v>
      </c>
      <c r="FC13" s="2" t="s">
        <v>155</v>
      </c>
      <c r="FD13" s="2" t="s">
        <v>376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200</v>
      </c>
      <c r="FP13" s="2" t="s">
        <v>377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150</v>
      </c>
      <c r="GA13" s="2" t="s">
        <v>159</v>
      </c>
      <c r="GB13" s="2" t="s">
        <v>378</v>
      </c>
      <c r="GC13" s="2" t="s">
        <v>141</v>
      </c>
      <c r="GD13" s="2" t="s">
        <v>132</v>
      </c>
      <c r="GE13" s="4">
        <v>1</v>
      </c>
      <c r="GF13" s="8">
        <v>145.83</v>
      </c>
      <c r="GG13" s="4"/>
      <c r="GH13" s="8"/>
      <c r="GI13" s="7"/>
      <c r="GJ13" s="7"/>
      <c r="GK13" s="2" t="s">
        <v>138</v>
      </c>
      <c r="GL13" s="2" t="s">
        <v>129</v>
      </c>
      <c r="GM13" s="2" t="s">
        <v>161</v>
      </c>
      <c r="GN13" s="2" t="s">
        <v>229</v>
      </c>
      <c r="GO13" s="2" t="s">
        <v>141</v>
      </c>
      <c r="GP13" s="2" t="s">
        <v>132</v>
      </c>
      <c r="GQ13" s="4"/>
      <c r="GR13" s="8"/>
      <c r="GS13" s="4"/>
      <c r="GT13" s="8"/>
      <c r="GU13" s="7"/>
      <c r="GV13" s="7"/>
      <c r="GW13" s="2" t="s">
        <v>138</v>
      </c>
      <c r="GX13" s="2" t="s">
        <v>129</v>
      </c>
      <c r="GY13" s="2" t="s">
        <v>163</v>
      </c>
      <c r="GZ13" s="2" t="s">
        <v>235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165</v>
      </c>
      <c r="HL13" s="2" t="s">
        <v>362</v>
      </c>
      <c r="HM13" s="2" t="s">
        <v>141</v>
      </c>
      <c r="HN13" s="2" t="s">
        <v>132</v>
      </c>
      <c r="HO13" s="4">
        <v>1</v>
      </c>
      <c r="HP13" s="8">
        <v>145.83</v>
      </c>
      <c r="HQ13" s="4"/>
      <c r="HR13" s="8"/>
      <c r="HS13" s="7"/>
      <c r="HT13" s="7"/>
      <c r="HU13" s="2" t="s">
        <v>138</v>
      </c>
      <c r="HV13" s="2" t="s">
        <v>129</v>
      </c>
      <c r="HW13" s="2" t="s">
        <v>166</v>
      </c>
      <c r="HX13" s="2" t="s">
        <v>379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168</v>
      </c>
      <c r="IH13" s="2" t="s">
        <v>129</v>
      </c>
      <c r="II13" s="2" t="s">
        <v>132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138</v>
      </c>
      <c r="IT13" s="2" t="s">
        <v>150</v>
      </c>
      <c r="IU13" s="2" t="s">
        <v>210</v>
      </c>
      <c r="IV13" s="2" t="s">
        <v>380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138</v>
      </c>
      <c r="JF13" s="2" t="s">
        <v>129</v>
      </c>
      <c r="JG13" s="2" t="s">
        <v>142</v>
      </c>
      <c r="JH13" s="2" t="s">
        <v>381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138</v>
      </c>
      <c r="JR13" s="2" t="s">
        <v>150</v>
      </c>
      <c r="JS13" s="2" t="s">
        <v>172</v>
      </c>
      <c r="JT13" s="2" t="s">
        <v>132</v>
      </c>
      <c r="JU13" s="2" t="s">
        <v>141</v>
      </c>
      <c r="JV13" s="2" t="s">
        <v>132</v>
      </c>
      <c r="JW13" s="4"/>
      <c r="JX13" s="8"/>
      <c r="JY13" s="4"/>
      <c r="JZ13" s="8"/>
      <c r="KA13" s="7"/>
      <c r="KB13" s="7"/>
      <c r="KC13" s="2" t="s">
        <v>132</v>
      </c>
      <c r="KD13" s="2" t="s">
        <v>132</v>
      </c>
      <c r="KE13" s="2" t="s">
        <v>132</v>
      </c>
      <c r="KF13" s="2" t="s">
        <v>132</v>
      </c>
      <c r="KG13" s="2" t="s">
        <v>132</v>
      </c>
      <c r="KH13" s="2" t="s">
        <v>132</v>
      </c>
      <c r="KI13" s="4"/>
      <c r="KJ13" s="8"/>
      <c r="KK13" s="4"/>
      <c r="KL13" s="8"/>
      <c r="KM13" s="7"/>
      <c r="KN13" s="7"/>
      <c r="KO13" s="2" t="s">
        <v>138</v>
      </c>
      <c r="KP13" s="2" t="s">
        <v>174</v>
      </c>
      <c r="KQ13" s="2" t="s">
        <v>175</v>
      </c>
      <c r="KR13" s="2" t="s">
        <v>382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168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176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168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168</v>
      </c>
      <c r="MX13" s="2" t="s">
        <v>129</v>
      </c>
      <c r="MY13" s="2" t="s">
        <v>132</v>
      </c>
      <c r="MZ13" s="2" t="s">
        <v>132</v>
      </c>
      <c r="NA13" s="2" t="s">
        <v>141</v>
      </c>
      <c r="NB13" s="2" t="s">
        <v>132</v>
      </c>
      <c r="NC13" s="4"/>
      <c r="ND13" s="8"/>
      <c r="NE13" s="4"/>
      <c r="NF13" s="8"/>
      <c r="NG13" s="7"/>
      <c r="NH13" s="7"/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176</v>
      </c>
      <c r="NV13" s="2" t="s">
        <v>129</v>
      </c>
      <c r="NW13" s="2" t="s">
        <v>132</v>
      </c>
      <c r="NX13" s="2" t="s">
        <v>132</v>
      </c>
      <c r="NY13" s="2" t="s">
        <v>141</v>
      </c>
      <c r="NZ13" s="2" t="s">
        <v>132</v>
      </c>
      <c r="OA13" s="4"/>
      <c r="OB13" s="8"/>
      <c r="OC13" s="4"/>
      <c r="OD13" s="8"/>
      <c r="OE13" s="7"/>
      <c r="OF13" s="7"/>
      <c r="OG13" s="2" t="s">
        <v>168</v>
      </c>
      <c r="OH13" s="2" t="s">
        <v>150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241</v>
      </c>
      <c r="OT13" s="2" t="s">
        <v>129</v>
      </c>
      <c r="OU13" s="2" t="s">
        <v>177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168</v>
      </c>
      <c r="PF13" s="2" t="s">
        <v>129</v>
      </c>
      <c r="PG13" s="2" t="s">
        <v>132</v>
      </c>
      <c r="PH13" s="2" t="s">
        <v>132</v>
      </c>
      <c r="PI13" s="2" t="s">
        <v>141</v>
      </c>
      <c r="PJ13" s="2" t="s">
        <v>132</v>
      </c>
      <c r="PK13" s="4"/>
      <c r="PL13" s="8"/>
      <c r="PM13" s="4"/>
      <c r="PN13" s="8"/>
      <c r="PO13" s="7"/>
      <c r="PP13" s="7"/>
      <c r="PQ13" s="2" t="s">
        <v>132</v>
      </c>
      <c r="PR13" s="2" t="s">
        <v>132</v>
      </c>
      <c r="PS13" s="2" t="s">
        <v>132</v>
      </c>
      <c r="PT13" s="2" t="s">
        <v>132</v>
      </c>
      <c r="PU13" s="2" t="s">
        <v>132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138</v>
      </c>
      <c r="QP13" s="2" t="s">
        <v>129</v>
      </c>
      <c r="QQ13" s="2" t="s">
        <v>178</v>
      </c>
      <c r="QR13" s="2" t="s">
        <v>132</v>
      </c>
      <c r="QS13" s="2" t="s">
        <v>141</v>
      </c>
      <c r="QT13" s="2" t="s">
        <v>132</v>
      </c>
      <c r="QU13" s="4"/>
      <c r="QV13" s="8"/>
      <c r="QW13" s="4"/>
      <c r="QX13" s="8"/>
      <c r="QY13" s="7"/>
      <c r="QZ13" s="7"/>
      <c r="RA13" s="2" t="s">
        <v>138</v>
      </c>
      <c r="RB13" s="2" t="s">
        <v>150</v>
      </c>
      <c r="RC13" s="2" t="s">
        <v>179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176</v>
      </c>
      <c r="RN13" s="2" t="s">
        <v>129</v>
      </c>
      <c r="RO13" s="2" t="s">
        <v>132</v>
      </c>
      <c r="RP13" s="2" t="s">
        <v>132</v>
      </c>
      <c r="RQ13" s="2" t="s">
        <v>141</v>
      </c>
      <c r="RR13" s="2" t="s">
        <v>132</v>
      </c>
    </row>
    <row r="14">
      <c r="A14" s="2" t="s">
        <v>383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384</v>
      </c>
      <c r="G14" s="2" t="s">
        <v>384</v>
      </c>
      <c r="H14" s="2" t="s">
        <v>384</v>
      </c>
      <c r="I14" s="2" t="s">
        <v>385</v>
      </c>
      <c r="J14" s="2" t="s">
        <v>127</v>
      </c>
      <c r="K14" s="2" t="s">
        <v>386</v>
      </c>
      <c r="L14" s="3">
        <v>103.68</v>
      </c>
      <c r="M14" s="3">
        <v>108.86</v>
      </c>
      <c r="N14" s="3">
        <v>239.99</v>
      </c>
      <c r="O14" s="2" t="s">
        <v>129</v>
      </c>
      <c r="P14" s="2" t="s">
        <v>219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286</v>
      </c>
      <c r="V14" s="2" t="s">
        <v>247</v>
      </c>
      <c r="W14" s="2" t="s">
        <v>135</v>
      </c>
      <c r="X14" s="2" t="s">
        <v>132</v>
      </c>
      <c r="Y14" s="2" t="s">
        <v>387</v>
      </c>
      <c r="Z14" s="4">
        <v>23</v>
      </c>
      <c r="AA14" s="4">
        <f>=ROUNDDOWN(7.66666666666667,0)</f>
      </c>
      <c r="AB14" s="5">
        <v>3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28</v>
      </c>
      <c r="AQ14" s="8">
        <v>3439.98</v>
      </c>
      <c r="AR14" s="4"/>
      <c r="AS14" s="8"/>
      <c r="AT14" s="7"/>
      <c r="AU14" s="7"/>
      <c r="AV14" s="4">
        <v>28</v>
      </c>
      <c r="AW14" s="8">
        <v>3439.98</v>
      </c>
      <c r="AX14" s="4"/>
      <c r="AY14" s="8"/>
      <c r="AZ14" s="7"/>
      <c r="BA14" s="7"/>
      <c r="BB14" s="7">
        <v>1</v>
      </c>
      <c r="BC14" s="4">
        <v>28</v>
      </c>
      <c r="BD14" s="8">
        <v>3439.98</v>
      </c>
      <c r="BE14" s="4"/>
      <c r="BF14" s="8"/>
      <c r="BG14" s="7"/>
      <c r="BH14" s="7"/>
      <c r="BI14" s="7">
        <v>1</v>
      </c>
      <c r="BJ14" s="4">
        <v>28</v>
      </c>
      <c r="BK14" s="8">
        <v>3439.98</v>
      </c>
      <c r="BL14" s="2" t="s">
        <v>388</v>
      </c>
      <c r="BM14" s="7">
        <v>1</v>
      </c>
      <c r="BN14" s="7">
        <v>1</v>
      </c>
      <c r="BO14" s="4">
        <v>1</v>
      </c>
      <c r="BP14" s="8">
        <v>108.86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389</v>
      </c>
      <c r="BX14" s="2" t="s">
        <v>390</v>
      </c>
      <c r="BY14" s="2" t="s">
        <v>141</v>
      </c>
      <c r="BZ14" s="2" t="s">
        <v>132</v>
      </c>
      <c r="CA14" s="4">
        <v>1</v>
      </c>
      <c r="CB14" s="8">
        <v>161.46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387</v>
      </c>
      <c r="CJ14" s="2" t="s">
        <v>391</v>
      </c>
      <c r="CK14" s="2" t="s">
        <v>141</v>
      </c>
      <c r="CL14" s="2" t="s">
        <v>132</v>
      </c>
      <c r="CM14" s="4">
        <v>4</v>
      </c>
      <c r="CN14" s="8">
        <v>588.8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132</v>
      </c>
      <c r="CV14" s="2" t="s">
        <v>132</v>
      </c>
      <c r="CW14" s="2" t="s">
        <v>141</v>
      </c>
      <c r="CX14" s="2" t="s">
        <v>132</v>
      </c>
      <c r="CY14" s="4">
        <v>3</v>
      </c>
      <c r="CZ14" s="8">
        <v>333.27</v>
      </c>
      <c r="DA14" s="4"/>
      <c r="DB14" s="8"/>
      <c r="DC14" s="7"/>
      <c r="DD14" s="7"/>
      <c r="DE14" s="2" t="s">
        <v>138</v>
      </c>
      <c r="DF14" s="2" t="s">
        <v>129</v>
      </c>
      <c r="DG14" s="2" t="s">
        <v>392</v>
      </c>
      <c r="DH14" s="2" t="s">
        <v>393</v>
      </c>
      <c r="DI14" s="2" t="s">
        <v>141</v>
      </c>
      <c r="DJ14" s="2" t="s">
        <v>132</v>
      </c>
      <c r="DK14" s="4"/>
      <c r="DL14" s="8"/>
      <c r="DM14" s="4"/>
      <c r="DN14" s="8"/>
      <c r="DO14" s="7"/>
      <c r="DP14" s="7"/>
      <c r="DQ14" s="2" t="s">
        <v>138</v>
      </c>
      <c r="DR14" s="2" t="s">
        <v>129</v>
      </c>
      <c r="DS14" s="2" t="s">
        <v>389</v>
      </c>
      <c r="DT14" s="2" t="s">
        <v>394</v>
      </c>
      <c r="DU14" s="2" t="s">
        <v>141</v>
      </c>
      <c r="DV14" s="2" t="s">
        <v>132</v>
      </c>
      <c r="DW14" s="4">
        <v>16</v>
      </c>
      <c r="DX14" s="8">
        <v>1828.96</v>
      </c>
      <c r="DY14" s="4"/>
      <c r="DZ14" s="8"/>
      <c r="EA14" s="7"/>
      <c r="EB14" s="7"/>
      <c r="EC14" s="2" t="s">
        <v>138</v>
      </c>
      <c r="ED14" s="2" t="s">
        <v>129</v>
      </c>
      <c r="EE14" s="2" t="s">
        <v>395</v>
      </c>
      <c r="EF14" s="2" t="s">
        <v>396</v>
      </c>
      <c r="EG14" s="2" t="s">
        <v>141</v>
      </c>
      <c r="EH14" s="2" t="s">
        <v>132</v>
      </c>
      <c r="EI14" s="4">
        <v>2</v>
      </c>
      <c r="EJ14" s="8">
        <v>301.06</v>
      </c>
      <c r="EK14" s="4"/>
      <c r="EL14" s="8"/>
      <c r="EM14" s="7"/>
      <c r="EN14" s="7"/>
      <c r="EO14" s="2" t="s">
        <v>138</v>
      </c>
      <c r="EP14" s="2" t="s">
        <v>129</v>
      </c>
      <c r="EQ14" s="2" t="s">
        <v>327</v>
      </c>
      <c r="ER14" s="2" t="s">
        <v>397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168</v>
      </c>
      <c r="FB14" s="2" t="s">
        <v>129</v>
      </c>
      <c r="FC14" s="2" t="s">
        <v>132</v>
      </c>
      <c r="FD14" s="2" t="s">
        <v>132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168</v>
      </c>
      <c r="FN14" s="2" t="s">
        <v>129</v>
      </c>
      <c r="FO14" s="2" t="s">
        <v>132</v>
      </c>
      <c r="FP14" s="2" t="s">
        <v>132</v>
      </c>
      <c r="FQ14" s="2" t="s">
        <v>141</v>
      </c>
      <c r="FR14" s="2" t="s">
        <v>132</v>
      </c>
      <c r="FS14" s="4"/>
      <c r="FT14" s="8"/>
      <c r="FU14" s="4"/>
      <c r="FV14" s="8"/>
      <c r="FW14" s="7"/>
      <c r="FX14" s="7"/>
      <c r="FY14" s="2" t="s">
        <v>138</v>
      </c>
      <c r="FZ14" s="2" t="s">
        <v>129</v>
      </c>
      <c r="GA14" s="2" t="s">
        <v>332</v>
      </c>
      <c r="GB14" s="2" t="s">
        <v>398</v>
      </c>
      <c r="GC14" s="2" t="s">
        <v>141</v>
      </c>
      <c r="GD14" s="2" t="s">
        <v>132</v>
      </c>
      <c r="GE14" s="4"/>
      <c r="GF14" s="8"/>
      <c r="GG14" s="4"/>
      <c r="GH14" s="8"/>
      <c r="GI14" s="7"/>
      <c r="GJ14" s="7"/>
      <c r="GK14" s="2" t="s">
        <v>206</v>
      </c>
      <c r="GL14" s="2" t="s">
        <v>129</v>
      </c>
      <c r="GM14" s="2" t="s">
        <v>334</v>
      </c>
      <c r="GN14" s="2" t="s">
        <v>132</v>
      </c>
      <c r="GO14" s="2" t="s">
        <v>141</v>
      </c>
      <c r="GP14" s="2" t="s">
        <v>132</v>
      </c>
      <c r="GQ14" s="4"/>
      <c r="GR14" s="8"/>
      <c r="GS14" s="4"/>
      <c r="GT14" s="8"/>
      <c r="GU14" s="7"/>
      <c r="GV14" s="7"/>
      <c r="GW14" s="2" t="s">
        <v>168</v>
      </c>
      <c r="GX14" s="2" t="s">
        <v>129</v>
      </c>
      <c r="GY14" s="2" t="s">
        <v>132</v>
      </c>
      <c r="GZ14" s="2" t="s">
        <v>132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337</v>
      </c>
      <c r="HL14" s="2" t="s">
        <v>399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400</v>
      </c>
      <c r="HX14" s="2" t="s">
        <v>401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168</v>
      </c>
      <c r="IH14" s="2" t="s">
        <v>129</v>
      </c>
      <c r="II14" s="2" t="s">
        <v>132</v>
      </c>
      <c r="IJ14" s="2" t="s">
        <v>132</v>
      </c>
      <c r="IK14" s="2" t="s">
        <v>141</v>
      </c>
      <c r="IL14" s="2" t="s">
        <v>132</v>
      </c>
      <c r="IM14" s="4">
        <v>1</v>
      </c>
      <c r="IN14" s="8">
        <v>117.57</v>
      </c>
      <c r="IO14" s="4"/>
      <c r="IP14" s="8"/>
      <c r="IQ14" s="7"/>
      <c r="IR14" s="7"/>
      <c r="IS14" s="2" t="s">
        <v>138</v>
      </c>
      <c r="IT14" s="2" t="s">
        <v>150</v>
      </c>
      <c r="IU14" s="2" t="s">
        <v>402</v>
      </c>
      <c r="IV14" s="2" t="s">
        <v>403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138</v>
      </c>
      <c r="JF14" s="2" t="s">
        <v>129</v>
      </c>
      <c r="JG14" s="2" t="s">
        <v>404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138</v>
      </c>
      <c r="JR14" s="2" t="s">
        <v>150</v>
      </c>
      <c r="JS14" s="2" t="s">
        <v>405</v>
      </c>
      <c r="JT14" s="2" t="s">
        <v>132</v>
      </c>
      <c r="JU14" s="2" t="s">
        <v>141</v>
      </c>
      <c r="JV14" s="2" t="s">
        <v>132</v>
      </c>
      <c r="JW14" s="4"/>
      <c r="JX14" s="8"/>
      <c r="JY14" s="4"/>
      <c r="JZ14" s="8"/>
      <c r="KA14" s="7"/>
      <c r="KB14" s="7"/>
      <c r="KC14" s="2" t="s">
        <v>132</v>
      </c>
      <c r="KD14" s="2" t="s">
        <v>132</v>
      </c>
      <c r="KE14" s="2" t="s">
        <v>132</v>
      </c>
      <c r="KF14" s="2" t="s">
        <v>132</v>
      </c>
      <c r="KG14" s="2" t="s">
        <v>132</v>
      </c>
      <c r="KH14" s="2" t="s">
        <v>132</v>
      </c>
      <c r="KI14" s="4"/>
      <c r="KJ14" s="8"/>
      <c r="KK14" s="4"/>
      <c r="KL14" s="8"/>
      <c r="KM14" s="7"/>
      <c r="KN14" s="7"/>
      <c r="KO14" s="2" t="s">
        <v>138</v>
      </c>
      <c r="KP14" s="2" t="s">
        <v>174</v>
      </c>
      <c r="KQ14" s="2" t="s">
        <v>357</v>
      </c>
      <c r="KR14" s="2" t="s">
        <v>400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168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168</v>
      </c>
      <c r="LN14" s="2" t="s">
        <v>150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176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168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168</v>
      </c>
      <c r="MX14" s="2" t="s">
        <v>129</v>
      </c>
      <c r="MY14" s="2" t="s">
        <v>132</v>
      </c>
      <c r="MZ14" s="2" t="s">
        <v>132</v>
      </c>
      <c r="NA14" s="2" t="s">
        <v>141</v>
      </c>
      <c r="NB14" s="2" t="s">
        <v>132</v>
      </c>
      <c r="NC14" s="4"/>
      <c r="ND14" s="8"/>
      <c r="NE14" s="4"/>
      <c r="NF14" s="8"/>
      <c r="NG14" s="7"/>
      <c r="NH14" s="7"/>
      <c r="NI14" s="2" t="s">
        <v>176</v>
      </c>
      <c r="NJ14" s="2" t="s">
        <v>129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176</v>
      </c>
      <c r="NV14" s="2" t="s">
        <v>129</v>
      </c>
      <c r="NW14" s="2" t="s">
        <v>132</v>
      </c>
      <c r="NX14" s="2" t="s">
        <v>132</v>
      </c>
      <c r="NY14" s="2" t="s">
        <v>141</v>
      </c>
      <c r="NZ14" s="2" t="s">
        <v>132</v>
      </c>
      <c r="OA14" s="4"/>
      <c r="OB14" s="8"/>
      <c r="OC14" s="4"/>
      <c r="OD14" s="8"/>
      <c r="OE14" s="7"/>
      <c r="OF14" s="7"/>
      <c r="OG14" s="2" t="s">
        <v>132</v>
      </c>
      <c r="OH14" s="2" t="s">
        <v>132</v>
      </c>
      <c r="OI14" s="2" t="s">
        <v>132</v>
      </c>
      <c r="OJ14" s="2" t="s">
        <v>132</v>
      </c>
      <c r="OK14" s="2" t="s">
        <v>132</v>
      </c>
      <c r="OL14" s="2" t="s">
        <v>132</v>
      </c>
      <c r="OM14" s="4"/>
      <c r="ON14" s="8"/>
      <c r="OO14" s="4"/>
      <c r="OP14" s="8"/>
      <c r="OQ14" s="7"/>
      <c r="OR14" s="7"/>
      <c r="OS14" s="2" t="s">
        <v>241</v>
      </c>
      <c r="OT14" s="2" t="s">
        <v>129</v>
      </c>
      <c r="OU14" s="2" t="s">
        <v>177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168</v>
      </c>
      <c r="PF14" s="2" t="s">
        <v>129</v>
      </c>
      <c r="PG14" s="2" t="s">
        <v>132</v>
      </c>
      <c r="PH14" s="2" t="s">
        <v>132</v>
      </c>
      <c r="PI14" s="2" t="s">
        <v>141</v>
      </c>
      <c r="PJ14" s="2" t="s">
        <v>132</v>
      </c>
      <c r="PK14" s="4"/>
      <c r="PL14" s="8"/>
      <c r="PM14" s="4"/>
      <c r="PN14" s="8"/>
      <c r="PO14" s="7"/>
      <c r="PP14" s="7"/>
      <c r="PQ14" s="2" t="s">
        <v>132</v>
      </c>
      <c r="PR14" s="2" t="s">
        <v>132</v>
      </c>
      <c r="PS14" s="2" t="s">
        <v>132</v>
      </c>
      <c r="PT14" s="2" t="s">
        <v>132</v>
      </c>
      <c r="PU14" s="2" t="s">
        <v>132</v>
      </c>
      <c r="PV14" s="2" t="s">
        <v>132</v>
      </c>
      <c r="PW14" s="4"/>
      <c r="PX14" s="8"/>
      <c r="PY14" s="4"/>
      <c r="PZ14" s="8"/>
      <c r="QA14" s="7"/>
      <c r="QB14" s="7"/>
      <c r="QC14" s="2" t="s">
        <v>168</v>
      </c>
      <c r="QD14" s="2" t="s">
        <v>129</v>
      </c>
      <c r="QE14" s="2" t="s">
        <v>132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138</v>
      </c>
      <c r="QP14" s="2" t="s">
        <v>129</v>
      </c>
      <c r="QQ14" s="2" t="s">
        <v>178</v>
      </c>
      <c r="QR14" s="2" t="s">
        <v>132</v>
      </c>
      <c r="QS14" s="2" t="s">
        <v>141</v>
      </c>
      <c r="QT14" s="2" t="s">
        <v>132</v>
      </c>
      <c r="QU14" s="4"/>
      <c r="QV14" s="8"/>
      <c r="QW14" s="4"/>
      <c r="QX14" s="8"/>
      <c r="QY14" s="7"/>
      <c r="QZ14" s="7"/>
      <c r="RA14" s="2" t="s">
        <v>132</v>
      </c>
      <c r="RB14" s="2" t="s">
        <v>132</v>
      </c>
      <c r="RC14" s="2" t="s">
        <v>132</v>
      </c>
      <c r="RD14" s="2" t="s">
        <v>132</v>
      </c>
      <c r="RE14" s="2" t="s">
        <v>132</v>
      </c>
      <c r="RF14" s="2" t="s">
        <v>132</v>
      </c>
      <c r="RG14" s="4"/>
      <c r="RH14" s="8"/>
      <c r="RI14" s="4"/>
      <c r="RJ14" s="8"/>
      <c r="RK14" s="7"/>
      <c r="RL14" s="7"/>
      <c r="RM14" s="2" t="s">
        <v>176</v>
      </c>
      <c r="RN14" s="2" t="s">
        <v>129</v>
      </c>
      <c r="RO14" s="2" t="s">
        <v>132</v>
      </c>
      <c r="RP14" s="2" t="s">
        <v>132</v>
      </c>
      <c r="RQ14" s="2" t="s">
        <v>141</v>
      </c>
      <c r="RR14" s="2" t="s">
        <v>132</v>
      </c>
    </row>
    <row r="15">
      <c r="A15" s="2" t="s">
        <v>406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407</v>
      </c>
      <c r="G15" s="2" t="s">
        <v>407</v>
      </c>
      <c r="H15" s="2" t="s">
        <v>407</v>
      </c>
      <c r="I15" s="2" t="s">
        <v>408</v>
      </c>
      <c r="J15" s="2" t="s">
        <v>409</v>
      </c>
      <c r="K15" s="2" t="s">
        <v>128</v>
      </c>
      <c r="L15" s="3">
        <v>94.5</v>
      </c>
      <c r="M15" s="3">
        <v>99.22</v>
      </c>
      <c r="N15" s="3">
        <v>219.99</v>
      </c>
      <c r="O15" s="2" t="s">
        <v>218</v>
      </c>
      <c r="P15" s="2" t="s">
        <v>219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286</v>
      </c>
      <c r="V15" s="2" t="s">
        <v>247</v>
      </c>
      <c r="W15" s="2" t="s">
        <v>410</v>
      </c>
      <c r="X15" s="2" t="s">
        <v>411</v>
      </c>
      <c r="Y15" s="2" t="s">
        <v>412</v>
      </c>
      <c r="Z15" s="4"/>
      <c r="AA15" s="4">
        <f>=ROUNDDOWN({0},0)</f>
      </c>
      <c r="AB15" s="5">
        <v>2</v>
      </c>
      <c r="AC15" s="2" t="s">
        <v>132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16</v>
      </c>
      <c r="AQ15" s="8">
        <v>1781.02</v>
      </c>
      <c r="AR15" s="4"/>
      <c r="AS15" s="8"/>
      <c r="AT15" s="7"/>
      <c r="AU15" s="7"/>
      <c r="AV15" s="4">
        <v>25</v>
      </c>
      <c r="AW15" s="8">
        <v>2522.1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0.7062</v>
      </c>
      <c r="BC15" s="4">
        <v>25</v>
      </c>
      <c r="BD15" s="8">
        <v>2522.1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1</v>
      </c>
      <c r="BJ15" s="4">
        <v>16</v>
      </c>
      <c r="BK15" s="8">
        <v>1781.02</v>
      </c>
      <c r="BL15" s="2" t="s">
        <v>413</v>
      </c>
      <c r="BM15" s="7">
        <v>1</v>
      </c>
      <c r="BN15" s="7">
        <v>1</v>
      </c>
      <c r="BO15" s="4">
        <v>4</v>
      </c>
      <c r="BP15" s="8">
        <v>352.27</v>
      </c>
      <c r="BQ15" s="4"/>
      <c r="BR15" s="8"/>
      <c r="BS15" s="7"/>
      <c r="BT15" s="7"/>
      <c r="BU15" s="2" t="s">
        <v>138</v>
      </c>
      <c r="BV15" s="2" t="s">
        <v>150</v>
      </c>
      <c r="BW15" s="2" t="s">
        <v>414</v>
      </c>
      <c r="BX15" s="2" t="s">
        <v>415</v>
      </c>
      <c r="BY15" s="2" t="s">
        <v>141</v>
      </c>
      <c r="BZ15" s="2" t="s">
        <v>132</v>
      </c>
      <c r="CA15" s="4">
        <v>4</v>
      </c>
      <c r="CB15" s="8">
        <v>455.76</v>
      </c>
      <c r="CC15" s="4"/>
      <c r="CD15" s="8"/>
      <c r="CE15" s="7"/>
      <c r="CF15" s="7"/>
      <c r="CG15" s="2" t="s">
        <v>138</v>
      </c>
      <c r="CH15" s="2" t="s">
        <v>150</v>
      </c>
      <c r="CI15" s="2" t="s">
        <v>416</v>
      </c>
      <c r="CJ15" s="2" t="s">
        <v>417</v>
      </c>
      <c r="CK15" s="2" t="s">
        <v>141</v>
      </c>
      <c r="CL15" s="2" t="s">
        <v>132</v>
      </c>
      <c r="CM15" s="4">
        <v>1</v>
      </c>
      <c r="CN15" s="8">
        <v>120.75</v>
      </c>
      <c r="CO15" s="4"/>
      <c r="CP15" s="8"/>
      <c r="CQ15" s="7"/>
      <c r="CR15" s="7"/>
      <c r="CS15" s="2" t="s">
        <v>138</v>
      </c>
      <c r="CT15" s="2" t="s">
        <v>150</v>
      </c>
      <c r="CU15" s="2" t="s">
        <v>132</v>
      </c>
      <c r="CV15" s="2" t="s">
        <v>418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150</v>
      </c>
      <c r="DG15" s="2" t="s">
        <v>419</v>
      </c>
      <c r="DH15" s="2" t="s">
        <v>420</v>
      </c>
      <c r="DI15" s="2" t="s">
        <v>141</v>
      </c>
      <c r="DJ15" s="2" t="s">
        <v>132</v>
      </c>
      <c r="DK15" s="4">
        <v>2</v>
      </c>
      <c r="DL15" s="8">
        <v>242.56</v>
      </c>
      <c r="DM15" s="4"/>
      <c r="DN15" s="8"/>
      <c r="DO15" s="7"/>
      <c r="DP15" s="7"/>
      <c r="DQ15" s="2" t="s">
        <v>138</v>
      </c>
      <c r="DR15" s="2" t="s">
        <v>150</v>
      </c>
      <c r="DS15" s="2" t="s">
        <v>421</v>
      </c>
      <c r="DT15" s="2" t="s">
        <v>422</v>
      </c>
      <c r="DU15" s="2" t="s">
        <v>141</v>
      </c>
      <c r="DV15" s="2" t="s">
        <v>132</v>
      </c>
      <c r="DW15" s="4"/>
      <c r="DX15" s="8"/>
      <c r="DY15" s="4"/>
      <c r="DZ15" s="8"/>
      <c r="EA15" s="7"/>
      <c r="EB15" s="7"/>
      <c r="EC15" s="2" t="s">
        <v>196</v>
      </c>
      <c r="ED15" s="2" t="s">
        <v>150</v>
      </c>
      <c r="EE15" s="2" t="s">
        <v>132</v>
      </c>
      <c r="EF15" s="2" t="s">
        <v>132</v>
      </c>
      <c r="EG15" s="2" t="s">
        <v>141</v>
      </c>
      <c r="EH15" s="2" t="s">
        <v>132</v>
      </c>
      <c r="EI15" s="4">
        <v>4</v>
      </c>
      <c r="EJ15" s="8">
        <v>493.92</v>
      </c>
      <c r="EK15" s="4"/>
      <c r="EL15" s="8"/>
      <c r="EM15" s="7"/>
      <c r="EN15" s="7"/>
      <c r="EO15" s="2" t="s">
        <v>138</v>
      </c>
      <c r="EP15" s="2" t="s">
        <v>150</v>
      </c>
      <c r="EQ15" s="2" t="s">
        <v>423</v>
      </c>
      <c r="ER15" s="2" t="s">
        <v>424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138</v>
      </c>
      <c r="FB15" s="2" t="s">
        <v>150</v>
      </c>
      <c r="FC15" s="2" t="s">
        <v>329</v>
      </c>
      <c r="FD15" s="2" t="s">
        <v>132</v>
      </c>
      <c r="FE15" s="2" t="s">
        <v>141</v>
      </c>
      <c r="FF15" s="2" t="s">
        <v>132</v>
      </c>
      <c r="FG15" s="4"/>
      <c r="FH15" s="8"/>
      <c r="FI15" s="4"/>
      <c r="FJ15" s="8"/>
      <c r="FK15" s="7"/>
      <c r="FL15" s="7"/>
      <c r="FM15" s="2" t="s">
        <v>168</v>
      </c>
      <c r="FN15" s="2" t="s">
        <v>150</v>
      </c>
      <c r="FO15" s="2" t="s">
        <v>132</v>
      </c>
      <c r="FP15" s="2" t="s">
        <v>132</v>
      </c>
      <c r="FQ15" s="2" t="s">
        <v>141</v>
      </c>
      <c r="FR15" s="2" t="s">
        <v>132</v>
      </c>
      <c r="FS15" s="4">
        <v>1</v>
      </c>
      <c r="FT15" s="8">
        <v>115.76</v>
      </c>
      <c r="FU15" s="4"/>
      <c r="FV15" s="8"/>
      <c r="FW15" s="7"/>
      <c r="FX15" s="7"/>
      <c r="FY15" s="2" t="s">
        <v>138</v>
      </c>
      <c r="FZ15" s="2" t="s">
        <v>150</v>
      </c>
      <c r="GA15" s="2" t="s">
        <v>425</v>
      </c>
      <c r="GB15" s="2" t="s">
        <v>418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150</v>
      </c>
      <c r="GM15" s="2" t="s">
        <v>426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150</v>
      </c>
      <c r="GY15" s="2" t="s">
        <v>427</v>
      </c>
      <c r="GZ15" s="2" t="s">
        <v>132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138</v>
      </c>
      <c r="HJ15" s="2" t="s">
        <v>150</v>
      </c>
      <c r="HK15" s="2" t="s">
        <v>337</v>
      </c>
      <c r="HL15" s="2" t="s">
        <v>132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273</v>
      </c>
      <c r="HV15" s="2" t="s">
        <v>150</v>
      </c>
      <c r="HW15" s="2" t="s">
        <v>132</v>
      </c>
      <c r="HX15" s="2" t="s">
        <v>132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168</v>
      </c>
      <c r="IH15" s="2" t="s">
        <v>150</v>
      </c>
      <c r="II15" s="2" t="s">
        <v>132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138</v>
      </c>
      <c r="IT15" s="2" t="s">
        <v>150</v>
      </c>
      <c r="IU15" s="2" t="s">
        <v>238</v>
      </c>
      <c r="IV15" s="2" t="s">
        <v>428</v>
      </c>
      <c r="IW15" s="2" t="s">
        <v>141</v>
      </c>
      <c r="IX15" s="2" t="s">
        <v>132</v>
      </c>
      <c r="IY15" s="4"/>
      <c r="IZ15" s="8"/>
      <c r="JA15" s="4"/>
      <c r="JB15" s="8"/>
      <c r="JC15" s="7"/>
      <c r="JD15" s="7"/>
      <c r="JE15" s="2" t="s">
        <v>138</v>
      </c>
      <c r="JF15" s="2" t="s">
        <v>150</v>
      </c>
      <c r="JG15" s="2" t="s">
        <v>416</v>
      </c>
      <c r="JH15" s="2" t="s">
        <v>429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138</v>
      </c>
      <c r="JR15" s="2" t="s">
        <v>150</v>
      </c>
      <c r="JS15" s="2" t="s">
        <v>419</v>
      </c>
      <c r="JT15" s="2" t="s">
        <v>132</v>
      </c>
      <c r="JU15" s="2" t="s">
        <v>141</v>
      </c>
      <c r="JV15" s="2" t="s">
        <v>132</v>
      </c>
      <c r="JW15" s="4"/>
      <c r="JX15" s="8"/>
      <c r="JY15" s="4"/>
      <c r="JZ15" s="8"/>
      <c r="KA15" s="7"/>
      <c r="KB15" s="7"/>
      <c r="KC15" s="2" t="s">
        <v>132</v>
      </c>
      <c r="KD15" s="2" t="s">
        <v>132</v>
      </c>
      <c r="KE15" s="2" t="s">
        <v>132</v>
      </c>
      <c r="KF15" s="2" t="s">
        <v>132</v>
      </c>
      <c r="KG15" s="2" t="s">
        <v>132</v>
      </c>
      <c r="KH15" s="2" t="s">
        <v>132</v>
      </c>
      <c r="KI15" s="4"/>
      <c r="KJ15" s="8"/>
      <c r="KK15" s="4"/>
      <c r="KL15" s="8"/>
      <c r="KM15" s="7"/>
      <c r="KN15" s="7"/>
      <c r="KO15" s="2" t="s">
        <v>241</v>
      </c>
      <c r="KP15" s="2" t="s">
        <v>150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168</v>
      </c>
      <c r="LB15" s="2" t="s">
        <v>150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168</v>
      </c>
      <c r="LN15" s="2" t="s">
        <v>150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176</v>
      </c>
      <c r="LZ15" s="2" t="s">
        <v>150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168</v>
      </c>
      <c r="ML15" s="2" t="s">
        <v>150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168</v>
      </c>
      <c r="MX15" s="2" t="s">
        <v>150</v>
      </c>
      <c r="MY15" s="2" t="s">
        <v>132</v>
      </c>
      <c r="MZ15" s="2" t="s">
        <v>132</v>
      </c>
      <c r="NA15" s="2" t="s">
        <v>141</v>
      </c>
      <c r="NB15" s="2" t="s">
        <v>132</v>
      </c>
      <c r="NC15" s="4"/>
      <c r="ND15" s="8"/>
      <c r="NE15" s="4"/>
      <c r="NF15" s="8"/>
      <c r="NG15" s="7"/>
      <c r="NH15" s="7"/>
      <c r="NI15" s="2" t="s">
        <v>176</v>
      </c>
      <c r="NJ15" s="2" t="s">
        <v>150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176</v>
      </c>
      <c r="NV15" s="2" t="s">
        <v>150</v>
      </c>
      <c r="NW15" s="2" t="s">
        <v>132</v>
      </c>
      <c r="NX15" s="2" t="s">
        <v>132</v>
      </c>
      <c r="NY15" s="2" t="s">
        <v>141</v>
      </c>
      <c r="NZ15" s="2" t="s">
        <v>132</v>
      </c>
      <c r="OA15" s="4"/>
      <c r="OB15" s="8"/>
      <c r="OC15" s="4"/>
      <c r="OD15" s="8"/>
      <c r="OE15" s="7"/>
      <c r="OF15" s="7"/>
      <c r="OG15" s="2" t="s">
        <v>132</v>
      </c>
      <c r="OH15" s="2" t="s">
        <v>132</v>
      </c>
      <c r="OI15" s="2" t="s">
        <v>132</v>
      </c>
      <c r="OJ15" s="2" t="s">
        <v>132</v>
      </c>
      <c r="OK15" s="2" t="s">
        <v>132</v>
      </c>
      <c r="OL15" s="2" t="s">
        <v>132</v>
      </c>
      <c r="OM15" s="4"/>
      <c r="ON15" s="8"/>
      <c r="OO15" s="4"/>
      <c r="OP15" s="8"/>
      <c r="OQ15" s="7"/>
      <c r="OR15" s="7"/>
      <c r="OS15" s="2" t="s">
        <v>176</v>
      </c>
      <c r="OT15" s="2" t="s">
        <v>150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168</v>
      </c>
      <c r="PF15" s="2" t="s">
        <v>150</v>
      </c>
      <c r="PG15" s="2" t="s">
        <v>132</v>
      </c>
      <c r="PH15" s="2" t="s">
        <v>132</v>
      </c>
      <c r="PI15" s="2" t="s">
        <v>141</v>
      </c>
      <c r="PJ15" s="2" t="s">
        <v>132</v>
      </c>
      <c r="PK15" s="4"/>
      <c r="PL15" s="8"/>
      <c r="PM15" s="4"/>
      <c r="PN15" s="8"/>
      <c r="PO15" s="7"/>
      <c r="PP15" s="7"/>
      <c r="PQ15" s="2" t="s">
        <v>132</v>
      </c>
      <c r="PR15" s="2" t="s">
        <v>132</v>
      </c>
      <c r="PS15" s="2" t="s">
        <v>132</v>
      </c>
      <c r="PT15" s="2" t="s">
        <v>132</v>
      </c>
      <c r="PU15" s="2" t="s">
        <v>132</v>
      </c>
      <c r="PV15" s="2" t="s">
        <v>132</v>
      </c>
      <c r="PW15" s="4"/>
      <c r="PX15" s="8"/>
      <c r="PY15" s="4"/>
      <c r="PZ15" s="8"/>
      <c r="QA15" s="7"/>
      <c r="QB15" s="7"/>
      <c r="QC15" s="2" t="s">
        <v>168</v>
      </c>
      <c r="QD15" s="2" t="s">
        <v>150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138</v>
      </c>
      <c r="QP15" s="2" t="s">
        <v>150</v>
      </c>
      <c r="QQ15" s="2" t="s">
        <v>178</v>
      </c>
      <c r="QR15" s="2" t="s">
        <v>132</v>
      </c>
      <c r="QS15" s="2" t="s">
        <v>141</v>
      </c>
      <c r="QT15" s="2" t="s">
        <v>132</v>
      </c>
      <c r="QU15" s="4"/>
      <c r="QV15" s="8"/>
      <c r="QW15" s="4"/>
      <c r="QX15" s="8"/>
      <c r="QY15" s="7"/>
      <c r="QZ15" s="7"/>
      <c r="RA15" s="2" t="s">
        <v>132</v>
      </c>
      <c r="RB15" s="2" t="s">
        <v>132</v>
      </c>
      <c r="RC15" s="2" t="s">
        <v>132</v>
      </c>
      <c r="RD15" s="2" t="s">
        <v>132</v>
      </c>
      <c r="RE15" s="2" t="s">
        <v>132</v>
      </c>
      <c r="RF15" s="2" t="s">
        <v>132</v>
      </c>
      <c r="RG15" s="4"/>
      <c r="RH15" s="8"/>
      <c r="RI15" s="4"/>
      <c r="RJ15" s="8"/>
      <c r="RK15" s="7"/>
      <c r="RL15" s="7"/>
      <c r="RM15" s="2" t="s">
        <v>176</v>
      </c>
      <c r="RN15" s="2" t="s">
        <v>150</v>
      </c>
      <c r="RO15" s="2" t="s">
        <v>132</v>
      </c>
      <c r="RP15" s="2" t="s">
        <v>132</v>
      </c>
      <c r="RQ15" s="2" t="s">
        <v>141</v>
      </c>
      <c r="RR15" s="2" t="s">
        <v>132</v>
      </c>
    </row>
    <row r="16">
      <c r="A16" s="2" t="s">
        <v>430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407</v>
      </c>
      <c r="G16" s="2" t="s">
        <v>407</v>
      </c>
      <c r="H16" s="2" t="s">
        <v>407</v>
      </c>
      <c r="I16" s="2" t="s">
        <v>431</v>
      </c>
      <c r="J16" s="2" t="s">
        <v>432</v>
      </c>
      <c r="K16" s="2" t="s">
        <v>128</v>
      </c>
      <c r="L16" s="3">
        <v>63.9</v>
      </c>
      <c r="M16" s="3">
        <v>67.1</v>
      </c>
      <c r="N16" s="3">
        <v>149.99</v>
      </c>
      <c r="O16" s="2" t="s">
        <v>218</v>
      </c>
      <c r="P16" s="2" t="s">
        <v>219</v>
      </c>
      <c r="Q16" s="2" t="s">
        <v>131</v>
      </c>
      <c r="R16" s="2" t="s">
        <v>132</v>
      </c>
      <c r="S16" s="2" t="s">
        <v>132</v>
      </c>
      <c r="T16" s="2" t="s">
        <v>132</v>
      </c>
      <c r="U16" s="2" t="s">
        <v>132</v>
      </c>
      <c r="V16" s="2" t="s">
        <v>247</v>
      </c>
      <c r="W16" s="2" t="s">
        <v>135</v>
      </c>
      <c r="X16" s="2" t="s">
        <v>248</v>
      </c>
      <c r="Y16" s="2" t="s">
        <v>433</v>
      </c>
      <c r="Z16" s="4">
        <v>65</v>
      </c>
      <c r="AA16" s="4">
        <f>=ROUNDDOWN(65,0)</f>
      </c>
      <c r="AB16" s="5">
        <v>1</v>
      </c>
      <c r="AC16" s="2" t="s">
        <v>132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9</v>
      </c>
      <c r="AQ16" s="8">
        <v>741.08</v>
      </c>
      <c r="AR16" s="4"/>
      <c r="AS16" s="8"/>
      <c r="AT16" s="7"/>
      <c r="AU16" s="7"/>
      <c r="AV16" s="4" t="s">
        <v>132</v>
      </c>
      <c r="AW16" s="8" t="s">
        <v>132</v>
      </c>
      <c r="AX16" s="4" t="s">
        <v>132</v>
      </c>
      <c r="AY16" s="8" t="s">
        <v>132</v>
      </c>
      <c r="AZ16" s="7" t="s">
        <v>132</v>
      </c>
      <c r="BA16" s="7" t="s">
        <v>132</v>
      </c>
      <c r="BB16" s="7">
        <v>0.2938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 t="s">
        <v>132</v>
      </c>
      <c r="BJ16" s="4">
        <v>9</v>
      </c>
      <c r="BK16" s="8">
        <v>741.08</v>
      </c>
      <c r="BL16" s="2" t="s">
        <v>434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138</v>
      </c>
      <c r="BV16" s="2" t="s">
        <v>129</v>
      </c>
      <c r="BW16" s="2" t="s">
        <v>393</v>
      </c>
      <c r="BX16" s="2" t="s">
        <v>435</v>
      </c>
      <c r="BY16" s="2" t="s">
        <v>141</v>
      </c>
      <c r="BZ16" s="2" t="s">
        <v>132</v>
      </c>
      <c r="CA16" s="4"/>
      <c r="CB16" s="8"/>
      <c r="CC16" s="4"/>
      <c r="CD16" s="8"/>
      <c r="CE16" s="7"/>
      <c r="CF16" s="7"/>
      <c r="CG16" s="2" t="s">
        <v>138</v>
      </c>
      <c r="CH16" s="2" t="s">
        <v>129</v>
      </c>
      <c r="CI16" s="2" t="s">
        <v>433</v>
      </c>
      <c r="CJ16" s="2" t="s">
        <v>436</v>
      </c>
      <c r="CK16" s="2" t="s">
        <v>141</v>
      </c>
      <c r="CL16" s="2" t="s">
        <v>132</v>
      </c>
      <c r="CM16" s="4">
        <v>2</v>
      </c>
      <c r="CN16" s="8">
        <v>163.3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132</v>
      </c>
      <c r="CV16" s="2" t="s">
        <v>437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433</v>
      </c>
      <c r="DH16" s="2" t="s">
        <v>438</v>
      </c>
      <c r="DI16" s="2" t="s">
        <v>141</v>
      </c>
      <c r="DJ16" s="2" t="s">
        <v>132</v>
      </c>
      <c r="DK16" s="4">
        <v>1</v>
      </c>
      <c r="DL16" s="8">
        <v>82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439</v>
      </c>
      <c r="DT16" s="2" t="s">
        <v>394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440</v>
      </c>
      <c r="EF16" s="2" t="s">
        <v>132</v>
      </c>
      <c r="EG16" s="2" t="s">
        <v>141</v>
      </c>
      <c r="EH16" s="2" t="s">
        <v>132</v>
      </c>
      <c r="EI16" s="4">
        <v>5</v>
      </c>
      <c r="EJ16" s="8">
        <v>417.5</v>
      </c>
      <c r="EK16" s="4"/>
      <c r="EL16" s="8"/>
      <c r="EM16" s="7"/>
      <c r="EN16" s="7"/>
      <c r="EO16" s="2" t="s">
        <v>138</v>
      </c>
      <c r="EP16" s="2" t="s">
        <v>129</v>
      </c>
      <c r="EQ16" s="2" t="s">
        <v>423</v>
      </c>
      <c r="ER16" s="2" t="s">
        <v>441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168</v>
      </c>
      <c r="FB16" s="2" t="s">
        <v>129</v>
      </c>
      <c r="FC16" s="2" t="s">
        <v>132</v>
      </c>
      <c r="FD16" s="2" t="s">
        <v>132</v>
      </c>
      <c r="FE16" s="2" t="s">
        <v>141</v>
      </c>
      <c r="FF16" s="2" t="s">
        <v>132</v>
      </c>
      <c r="FG16" s="4"/>
      <c r="FH16" s="8"/>
      <c r="FI16" s="4"/>
      <c r="FJ16" s="8"/>
      <c r="FK16" s="7"/>
      <c r="FL16" s="7"/>
      <c r="FM16" s="2" t="s">
        <v>168</v>
      </c>
      <c r="FN16" s="2" t="s">
        <v>129</v>
      </c>
      <c r="FO16" s="2" t="s">
        <v>132</v>
      </c>
      <c r="FP16" s="2" t="s">
        <v>132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129</v>
      </c>
      <c r="GA16" s="2" t="s">
        <v>425</v>
      </c>
      <c r="GB16" s="2" t="s">
        <v>132</v>
      </c>
      <c r="GC16" s="2" t="s">
        <v>141</v>
      </c>
      <c r="GD16" s="2" t="s">
        <v>132</v>
      </c>
      <c r="GE16" s="4"/>
      <c r="GF16" s="8"/>
      <c r="GG16" s="4"/>
      <c r="GH16" s="8"/>
      <c r="GI16" s="7"/>
      <c r="GJ16" s="7"/>
      <c r="GK16" s="2" t="s">
        <v>138</v>
      </c>
      <c r="GL16" s="2" t="s">
        <v>129</v>
      </c>
      <c r="GM16" s="2" t="s">
        <v>426</v>
      </c>
      <c r="GN16" s="2" t="s">
        <v>132</v>
      </c>
      <c r="GO16" s="2" t="s">
        <v>141</v>
      </c>
      <c r="GP16" s="2" t="s">
        <v>132</v>
      </c>
      <c r="GQ16" s="4"/>
      <c r="GR16" s="8"/>
      <c r="GS16" s="4"/>
      <c r="GT16" s="8"/>
      <c r="GU16" s="7"/>
      <c r="GV16" s="7"/>
      <c r="GW16" s="2" t="s">
        <v>138</v>
      </c>
      <c r="GX16" s="2" t="s">
        <v>129</v>
      </c>
      <c r="GY16" s="2" t="s">
        <v>427</v>
      </c>
      <c r="GZ16" s="2" t="s">
        <v>132</v>
      </c>
      <c r="HA16" s="2" t="s">
        <v>141</v>
      </c>
      <c r="HB16" s="2" t="s">
        <v>132</v>
      </c>
      <c r="HC16" s="4">
        <v>1</v>
      </c>
      <c r="HD16" s="8">
        <v>78.28</v>
      </c>
      <c r="HE16" s="4"/>
      <c r="HF16" s="8"/>
      <c r="HG16" s="7"/>
      <c r="HH16" s="7"/>
      <c r="HI16" s="2" t="s">
        <v>138</v>
      </c>
      <c r="HJ16" s="2" t="s">
        <v>129</v>
      </c>
      <c r="HK16" s="2" t="s">
        <v>337</v>
      </c>
      <c r="HL16" s="2" t="s">
        <v>442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273</v>
      </c>
      <c r="HV16" s="2" t="s">
        <v>129</v>
      </c>
      <c r="HW16" s="2" t="s">
        <v>132</v>
      </c>
      <c r="HX16" s="2" t="s">
        <v>132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168</v>
      </c>
      <c r="IH16" s="2" t="s">
        <v>129</v>
      </c>
      <c r="II16" s="2" t="s">
        <v>132</v>
      </c>
      <c r="IJ16" s="2" t="s">
        <v>132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138</v>
      </c>
      <c r="IT16" s="2" t="s">
        <v>150</v>
      </c>
      <c r="IU16" s="2" t="s">
        <v>238</v>
      </c>
      <c r="IV16" s="2" t="s">
        <v>132</v>
      </c>
      <c r="IW16" s="2" t="s">
        <v>141</v>
      </c>
      <c r="IX16" s="2" t="s">
        <v>132</v>
      </c>
      <c r="IY16" s="4"/>
      <c r="IZ16" s="8"/>
      <c r="JA16" s="4"/>
      <c r="JB16" s="8"/>
      <c r="JC16" s="7"/>
      <c r="JD16" s="7"/>
      <c r="JE16" s="2" t="s">
        <v>138</v>
      </c>
      <c r="JF16" s="2" t="s">
        <v>129</v>
      </c>
      <c r="JG16" s="2" t="s">
        <v>433</v>
      </c>
      <c r="JH16" s="2" t="s">
        <v>132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138</v>
      </c>
      <c r="JR16" s="2" t="s">
        <v>150</v>
      </c>
      <c r="JS16" s="2" t="s">
        <v>443</v>
      </c>
      <c r="JT16" s="2" t="s">
        <v>132</v>
      </c>
      <c r="JU16" s="2" t="s">
        <v>141</v>
      </c>
      <c r="JV16" s="2" t="s">
        <v>132</v>
      </c>
      <c r="JW16" s="4"/>
      <c r="JX16" s="8"/>
      <c r="JY16" s="4"/>
      <c r="JZ16" s="8"/>
      <c r="KA16" s="7"/>
      <c r="KB16" s="7"/>
      <c r="KC16" s="2" t="s">
        <v>132</v>
      </c>
      <c r="KD16" s="2" t="s">
        <v>132</v>
      </c>
      <c r="KE16" s="2" t="s">
        <v>132</v>
      </c>
      <c r="KF16" s="2" t="s">
        <v>132</v>
      </c>
      <c r="KG16" s="2" t="s">
        <v>132</v>
      </c>
      <c r="KH16" s="2" t="s">
        <v>132</v>
      </c>
      <c r="KI16" s="4"/>
      <c r="KJ16" s="8"/>
      <c r="KK16" s="4"/>
      <c r="KL16" s="8"/>
      <c r="KM16" s="7"/>
      <c r="KN16" s="7"/>
      <c r="KO16" s="2" t="s">
        <v>241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168</v>
      </c>
      <c r="LB16" s="2" t="s">
        <v>129</v>
      </c>
      <c r="LC16" s="2" t="s">
        <v>132</v>
      </c>
      <c r="LD16" s="2" t="s">
        <v>132</v>
      </c>
      <c r="LE16" s="2" t="s">
        <v>141</v>
      </c>
      <c r="LF16" s="2" t="s">
        <v>132</v>
      </c>
      <c r="LG16" s="4"/>
      <c r="LH16" s="8"/>
      <c r="LI16" s="4"/>
      <c r="LJ16" s="8"/>
      <c r="LK16" s="7"/>
      <c r="LL16" s="7"/>
      <c r="LM16" s="2" t="s">
        <v>168</v>
      </c>
      <c r="LN16" s="2" t="s">
        <v>150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176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168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168</v>
      </c>
      <c r="MX16" s="2" t="s">
        <v>129</v>
      </c>
      <c r="MY16" s="2" t="s">
        <v>132</v>
      </c>
      <c r="MZ16" s="2" t="s">
        <v>132</v>
      </c>
      <c r="NA16" s="2" t="s">
        <v>141</v>
      </c>
      <c r="NB16" s="2" t="s">
        <v>132</v>
      </c>
      <c r="NC16" s="4"/>
      <c r="ND16" s="8"/>
      <c r="NE16" s="4"/>
      <c r="NF16" s="8"/>
      <c r="NG16" s="7"/>
      <c r="NH16" s="7"/>
      <c r="NI16" s="2" t="s">
        <v>176</v>
      </c>
      <c r="NJ16" s="2" t="s">
        <v>129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176</v>
      </c>
      <c r="NV16" s="2" t="s">
        <v>129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132</v>
      </c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4"/>
      <c r="ON16" s="8"/>
      <c r="OO16" s="4"/>
      <c r="OP16" s="8"/>
      <c r="OQ16" s="7"/>
      <c r="OR16" s="7"/>
      <c r="OS16" s="2" t="s">
        <v>241</v>
      </c>
      <c r="OT16" s="2" t="s">
        <v>129</v>
      </c>
      <c r="OU16" s="2" t="s">
        <v>177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168</v>
      </c>
      <c r="PF16" s="2" t="s">
        <v>129</v>
      </c>
      <c r="PG16" s="2" t="s">
        <v>132</v>
      </c>
      <c r="PH16" s="2" t="s">
        <v>132</v>
      </c>
      <c r="PI16" s="2" t="s">
        <v>141</v>
      </c>
      <c r="PJ16" s="2" t="s">
        <v>132</v>
      </c>
      <c r="PK16" s="4"/>
      <c r="PL16" s="8"/>
      <c r="PM16" s="4"/>
      <c r="PN16" s="8"/>
      <c r="PO16" s="7"/>
      <c r="PP16" s="7"/>
      <c r="PQ16" s="2" t="s">
        <v>132</v>
      </c>
      <c r="PR16" s="2" t="s">
        <v>132</v>
      </c>
      <c r="PS16" s="2" t="s">
        <v>132</v>
      </c>
      <c r="PT16" s="2" t="s">
        <v>132</v>
      </c>
      <c r="PU16" s="2" t="s">
        <v>132</v>
      </c>
      <c r="PV16" s="2" t="s">
        <v>132</v>
      </c>
      <c r="PW16" s="4"/>
      <c r="PX16" s="8"/>
      <c r="PY16" s="4"/>
      <c r="PZ16" s="8"/>
      <c r="QA16" s="7"/>
      <c r="QB16" s="7"/>
      <c r="QC16" s="2" t="s">
        <v>168</v>
      </c>
      <c r="QD16" s="2" t="s">
        <v>129</v>
      </c>
      <c r="QE16" s="2" t="s">
        <v>132</v>
      </c>
      <c r="QF16" s="2" t="s">
        <v>132</v>
      </c>
      <c r="QG16" s="2" t="s">
        <v>141</v>
      </c>
      <c r="QH16" s="2" t="s">
        <v>132</v>
      </c>
      <c r="QI16" s="4"/>
      <c r="QJ16" s="8"/>
      <c r="QK16" s="4"/>
      <c r="QL16" s="8"/>
      <c r="QM16" s="7"/>
      <c r="QN16" s="7"/>
      <c r="QO16" s="2" t="s">
        <v>138</v>
      </c>
      <c r="QP16" s="2" t="s">
        <v>129</v>
      </c>
      <c r="QQ16" s="2" t="s">
        <v>178</v>
      </c>
      <c r="QR16" s="2" t="s">
        <v>132</v>
      </c>
      <c r="QS16" s="2" t="s">
        <v>141</v>
      </c>
      <c r="QT16" s="2" t="s">
        <v>132</v>
      </c>
      <c r="QU16" s="4"/>
      <c r="QV16" s="8"/>
      <c r="QW16" s="4"/>
      <c r="QX16" s="8"/>
      <c r="QY16" s="7"/>
      <c r="QZ16" s="7"/>
      <c r="RA16" s="2" t="s">
        <v>132</v>
      </c>
      <c r="RB16" s="2" t="s">
        <v>132</v>
      </c>
      <c r="RC16" s="2" t="s">
        <v>132</v>
      </c>
      <c r="RD16" s="2" t="s">
        <v>132</v>
      </c>
      <c r="RE16" s="2" t="s">
        <v>132</v>
      </c>
      <c r="RF16" s="2" t="s">
        <v>132</v>
      </c>
      <c r="RG16" s="4"/>
      <c r="RH16" s="8"/>
      <c r="RI16" s="4"/>
      <c r="RJ16" s="8"/>
      <c r="RK16" s="7"/>
      <c r="RL16" s="7"/>
      <c r="RM16" s="2" t="s">
        <v>176</v>
      </c>
      <c r="RN16" s="2" t="s">
        <v>129</v>
      </c>
      <c r="RO16" s="2" t="s">
        <v>132</v>
      </c>
      <c r="RP16" s="2" t="s">
        <v>132</v>
      </c>
      <c r="RQ16" s="2" t="s">
        <v>141</v>
      </c>
      <c r="RR16" s="2" t="s">
        <v>132</v>
      </c>
    </row>
    <row r="17">
      <c r="A17" s="2" t="s">
        <v>444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445</v>
      </c>
      <c r="G17" s="2" t="s">
        <v>445</v>
      </c>
      <c r="H17" s="2" t="s">
        <v>445</v>
      </c>
      <c r="I17" s="2" t="s">
        <v>446</v>
      </c>
      <c r="J17" s="2" t="s">
        <v>127</v>
      </c>
      <c r="K17" s="2" t="s">
        <v>447</v>
      </c>
      <c r="L17" s="3">
        <v>106.92</v>
      </c>
      <c r="M17" s="3">
        <v>112.27</v>
      </c>
      <c r="N17" s="3">
        <v>249.99</v>
      </c>
      <c r="O17" s="2" t="s">
        <v>218</v>
      </c>
      <c r="P17" s="2" t="s">
        <v>219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286</v>
      </c>
      <c r="V17" s="2" t="s">
        <v>247</v>
      </c>
      <c r="W17" s="2" t="s">
        <v>135</v>
      </c>
      <c r="X17" s="2" t="s">
        <v>132</v>
      </c>
      <c r="Y17" s="2" t="s">
        <v>318</v>
      </c>
      <c r="Z17" s="4"/>
      <c r="AA17" s="4">
        <f>=ROUNDDOWN({0},0)</f>
      </c>
      <c r="AB17" s="5">
        <v>1.4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18</v>
      </c>
      <c r="AQ17" s="8">
        <v>2237.48</v>
      </c>
      <c r="AR17" s="4"/>
      <c r="AS17" s="8"/>
      <c r="AT17" s="7"/>
      <c r="AU17" s="7"/>
      <c r="AV17" s="4">
        <v>18</v>
      </c>
      <c r="AW17" s="8">
        <v>2237.48</v>
      </c>
      <c r="AX17" s="4"/>
      <c r="AY17" s="8"/>
      <c r="AZ17" s="7"/>
      <c r="BA17" s="7"/>
      <c r="BB17" s="7">
        <v>1</v>
      </c>
      <c r="BC17" s="4">
        <v>18</v>
      </c>
      <c r="BD17" s="8">
        <v>2237.48</v>
      </c>
      <c r="BE17" s="4"/>
      <c r="BF17" s="8"/>
      <c r="BG17" s="7"/>
      <c r="BH17" s="7"/>
      <c r="BI17" s="7">
        <v>1</v>
      </c>
      <c r="BJ17" s="4">
        <v>18</v>
      </c>
      <c r="BK17" s="8">
        <v>2237.48</v>
      </c>
      <c r="BL17" s="2" t="s">
        <v>448</v>
      </c>
      <c r="BM17" s="7">
        <v>1</v>
      </c>
      <c r="BN17" s="7">
        <v>1</v>
      </c>
      <c r="BO17" s="4">
        <v>1</v>
      </c>
      <c r="BP17" s="8">
        <v>112.27</v>
      </c>
      <c r="BQ17" s="4"/>
      <c r="BR17" s="8"/>
      <c r="BS17" s="7"/>
      <c r="BT17" s="7"/>
      <c r="BU17" s="2" t="s">
        <v>138</v>
      </c>
      <c r="BV17" s="2" t="s">
        <v>150</v>
      </c>
      <c r="BW17" s="2" t="s">
        <v>389</v>
      </c>
      <c r="BX17" s="2" t="s">
        <v>449</v>
      </c>
      <c r="BY17" s="2" t="s">
        <v>141</v>
      </c>
      <c r="BZ17" s="2" t="s">
        <v>132</v>
      </c>
      <c r="CA17" s="4">
        <v>2</v>
      </c>
      <c r="CB17" s="8">
        <v>299.74</v>
      </c>
      <c r="CC17" s="4"/>
      <c r="CD17" s="8"/>
      <c r="CE17" s="7"/>
      <c r="CF17" s="7"/>
      <c r="CG17" s="2" t="s">
        <v>138</v>
      </c>
      <c r="CH17" s="2" t="s">
        <v>150</v>
      </c>
      <c r="CI17" s="2" t="s">
        <v>318</v>
      </c>
      <c r="CJ17" s="2" t="s">
        <v>450</v>
      </c>
      <c r="CK17" s="2" t="s">
        <v>141</v>
      </c>
      <c r="CL17" s="2" t="s">
        <v>132</v>
      </c>
      <c r="CM17" s="4"/>
      <c r="CN17" s="8"/>
      <c r="CO17" s="4"/>
      <c r="CP17" s="8"/>
      <c r="CQ17" s="7"/>
      <c r="CR17" s="7"/>
      <c r="CS17" s="2" t="s">
        <v>138</v>
      </c>
      <c r="CT17" s="2" t="s">
        <v>150</v>
      </c>
      <c r="CU17" s="2" t="s">
        <v>132</v>
      </c>
      <c r="CV17" s="2" t="s">
        <v>132</v>
      </c>
      <c r="CW17" s="2" t="s">
        <v>141</v>
      </c>
      <c r="CX17" s="2" t="s">
        <v>132</v>
      </c>
      <c r="CY17" s="4">
        <v>1</v>
      </c>
      <c r="CZ17" s="8">
        <v>114.56</v>
      </c>
      <c r="DA17" s="4"/>
      <c r="DB17" s="8"/>
      <c r="DC17" s="7"/>
      <c r="DD17" s="7"/>
      <c r="DE17" s="2" t="s">
        <v>138</v>
      </c>
      <c r="DF17" s="2" t="s">
        <v>150</v>
      </c>
      <c r="DG17" s="2" t="s">
        <v>392</v>
      </c>
      <c r="DH17" s="2" t="s">
        <v>451</v>
      </c>
      <c r="DI17" s="2" t="s">
        <v>141</v>
      </c>
      <c r="DJ17" s="2" t="s">
        <v>132</v>
      </c>
      <c r="DK17" s="4"/>
      <c r="DL17" s="8"/>
      <c r="DM17" s="4"/>
      <c r="DN17" s="8"/>
      <c r="DO17" s="7"/>
      <c r="DP17" s="7"/>
      <c r="DQ17" s="2" t="s">
        <v>138</v>
      </c>
      <c r="DR17" s="2" t="s">
        <v>150</v>
      </c>
      <c r="DS17" s="2" t="s">
        <v>327</v>
      </c>
      <c r="DT17" s="2" t="s">
        <v>328</v>
      </c>
      <c r="DU17" s="2" t="s">
        <v>141</v>
      </c>
      <c r="DV17" s="2" t="s">
        <v>132</v>
      </c>
      <c r="DW17" s="4">
        <v>11</v>
      </c>
      <c r="DX17" s="8">
        <v>1322.88</v>
      </c>
      <c r="DY17" s="4"/>
      <c r="DZ17" s="8"/>
      <c r="EA17" s="7"/>
      <c r="EB17" s="7"/>
      <c r="EC17" s="2" t="s">
        <v>138</v>
      </c>
      <c r="ED17" s="2" t="s">
        <v>150</v>
      </c>
      <c r="EE17" s="2" t="s">
        <v>270</v>
      </c>
      <c r="EF17" s="2" t="s">
        <v>452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138</v>
      </c>
      <c r="EP17" s="2" t="s">
        <v>150</v>
      </c>
      <c r="EQ17" s="2" t="s">
        <v>327</v>
      </c>
      <c r="ER17" s="2" t="s">
        <v>453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138</v>
      </c>
      <c r="FB17" s="2" t="s">
        <v>150</v>
      </c>
      <c r="FC17" s="2" t="s">
        <v>329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168</v>
      </c>
      <c r="FN17" s="2" t="s">
        <v>150</v>
      </c>
      <c r="FO17" s="2" t="s">
        <v>132</v>
      </c>
      <c r="FP17" s="2" t="s">
        <v>132</v>
      </c>
      <c r="FQ17" s="2" t="s">
        <v>141</v>
      </c>
      <c r="FR17" s="2" t="s">
        <v>132</v>
      </c>
      <c r="FS17" s="4"/>
      <c r="FT17" s="8"/>
      <c r="FU17" s="4"/>
      <c r="FV17" s="8"/>
      <c r="FW17" s="7"/>
      <c r="FX17" s="7"/>
      <c r="FY17" s="2" t="s">
        <v>138</v>
      </c>
      <c r="FZ17" s="2" t="s">
        <v>150</v>
      </c>
      <c r="GA17" s="2" t="s">
        <v>332</v>
      </c>
      <c r="GB17" s="2" t="s">
        <v>454</v>
      </c>
      <c r="GC17" s="2" t="s">
        <v>141</v>
      </c>
      <c r="GD17" s="2" t="s">
        <v>132</v>
      </c>
      <c r="GE17" s="4"/>
      <c r="GF17" s="8"/>
      <c r="GG17" s="4"/>
      <c r="GH17" s="8"/>
      <c r="GI17" s="7"/>
      <c r="GJ17" s="7"/>
      <c r="GK17" s="2" t="s">
        <v>138</v>
      </c>
      <c r="GL17" s="2" t="s">
        <v>150</v>
      </c>
      <c r="GM17" s="2" t="s">
        <v>455</v>
      </c>
      <c r="GN17" s="2" t="s">
        <v>339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168</v>
      </c>
      <c r="GX17" s="2" t="s">
        <v>150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>
        <v>1</v>
      </c>
      <c r="HD17" s="8">
        <v>145.53</v>
      </c>
      <c r="HE17" s="4"/>
      <c r="HF17" s="8"/>
      <c r="HG17" s="7"/>
      <c r="HH17" s="7"/>
      <c r="HI17" s="2" t="s">
        <v>138</v>
      </c>
      <c r="HJ17" s="2" t="s">
        <v>150</v>
      </c>
      <c r="HK17" s="2" t="s">
        <v>337</v>
      </c>
      <c r="HL17" s="2" t="s">
        <v>456</v>
      </c>
      <c r="HM17" s="2" t="s">
        <v>141</v>
      </c>
      <c r="HN17" s="2" t="s">
        <v>132</v>
      </c>
      <c r="HO17" s="4">
        <v>1</v>
      </c>
      <c r="HP17" s="8">
        <v>121.25</v>
      </c>
      <c r="HQ17" s="4"/>
      <c r="HR17" s="8"/>
      <c r="HS17" s="7"/>
      <c r="HT17" s="7"/>
      <c r="HU17" s="2" t="s">
        <v>138</v>
      </c>
      <c r="HV17" s="2" t="s">
        <v>150</v>
      </c>
      <c r="HW17" s="2" t="s">
        <v>400</v>
      </c>
      <c r="HX17" s="2" t="s">
        <v>457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168</v>
      </c>
      <c r="IH17" s="2" t="s">
        <v>150</v>
      </c>
      <c r="II17" s="2" t="s">
        <v>132</v>
      </c>
      <c r="IJ17" s="2" t="s">
        <v>132</v>
      </c>
      <c r="IK17" s="2" t="s">
        <v>141</v>
      </c>
      <c r="IL17" s="2" t="s">
        <v>132</v>
      </c>
      <c r="IM17" s="4">
        <v>1</v>
      </c>
      <c r="IN17" s="8">
        <v>121.25</v>
      </c>
      <c r="IO17" s="4"/>
      <c r="IP17" s="8"/>
      <c r="IQ17" s="7"/>
      <c r="IR17" s="7"/>
      <c r="IS17" s="2" t="s">
        <v>138</v>
      </c>
      <c r="IT17" s="2" t="s">
        <v>150</v>
      </c>
      <c r="IU17" s="2" t="s">
        <v>238</v>
      </c>
      <c r="IV17" s="2" t="s">
        <v>458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138</v>
      </c>
      <c r="JF17" s="2" t="s">
        <v>150</v>
      </c>
      <c r="JG17" s="2" t="s">
        <v>340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138</v>
      </c>
      <c r="JR17" s="2" t="s">
        <v>150</v>
      </c>
      <c r="JS17" s="2" t="s">
        <v>341</v>
      </c>
      <c r="JT17" s="2" t="s">
        <v>132</v>
      </c>
      <c r="JU17" s="2" t="s">
        <v>141</v>
      </c>
      <c r="JV17" s="2" t="s">
        <v>132</v>
      </c>
      <c r="JW17" s="4"/>
      <c r="JX17" s="8"/>
      <c r="JY17" s="4"/>
      <c r="JZ17" s="8"/>
      <c r="KA17" s="7"/>
      <c r="KB17" s="7"/>
      <c r="KC17" s="2" t="s">
        <v>132</v>
      </c>
      <c r="KD17" s="2" t="s">
        <v>132</v>
      </c>
      <c r="KE17" s="2" t="s">
        <v>132</v>
      </c>
      <c r="KF17" s="2" t="s">
        <v>132</v>
      </c>
      <c r="KG17" s="2" t="s">
        <v>132</v>
      </c>
      <c r="KH17" s="2" t="s">
        <v>132</v>
      </c>
      <c r="KI17" s="4"/>
      <c r="KJ17" s="8"/>
      <c r="KK17" s="4"/>
      <c r="KL17" s="8"/>
      <c r="KM17" s="7"/>
      <c r="KN17" s="7"/>
      <c r="KO17" s="2" t="s">
        <v>138</v>
      </c>
      <c r="KP17" s="2" t="s">
        <v>150</v>
      </c>
      <c r="KQ17" s="2" t="s">
        <v>459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168</v>
      </c>
      <c r="LB17" s="2" t="s">
        <v>150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168</v>
      </c>
      <c r="LN17" s="2" t="s">
        <v>150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176</v>
      </c>
      <c r="LZ17" s="2" t="s">
        <v>150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168</v>
      </c>
      <c r="ML17" s="2" t="s">
        <v>150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168</v>
      </c>
      <c r="MX17" s="2" t="s">
        <v>150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176</v>
      </c>
      <c r="NJ17" s="2" t="s">
        <v>150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176</v>
      </c>
      <c r="NV17" s="2" t="s">
        <v>150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132</v>
      </c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4"/>
      <c r="ON17" s="8"/>
      <c r="OO17" s="4"/>
      <c r="OP17" s="8"/>
      <c r="OQ17" s="7"/>
      <c r="OR17" s="7"/>
      <c r="OS17" s="2" t="s">
        <v>176</v>
      </c>
      <c r="OT17" s="2" t="s">
        <v>150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168</v>
      </c>
      <c r="PF17" s="2" t="s">
        <v>150</v>
      </c>
      <c r="PG17" s="2" t="s">
        <v>132</v>
      </c>
      <c r="PH17" s="2" t="s">
        <v>132</v>
      </c>
      <c r="PI17" s="2" t="s">
        <v>141</v>
      </c>
      <c r="PJ17" s="2" t="s">
        <v>132</v>
      </c>
      <c r="PK17" s="4"/>
      <c r="PL17" s="8"/>
      <c r="PM17" s="4"/>
      <c r="PN17" s="8"/>
      <c r="PO17" s="7"/>
      <c r="PP17" s="7"/>
      <c r="PQ17" s="2" t="s">
        <v>132</v>
      </c>
      <c r="PR17" s="2" t="s">
        <v>132</v>
      </c>
      <c r="PS17" s="2" t="s">
        <v>132</v>
      </c>
      <c r="PT17" s="2" t="s">
        <v>132</v>
      </c>
      <c r="PU17" s="2" t="s">
        <v>132</v>
      </c>
      <c r="PV17" s="2" t="s">
        <v>132</v>
      </c>
      <c r="PW17" s="4"/>
      <c r="PX17" s="8"/>
      <c r="PY17" s="4"/>
      <c r="PZ17" s="8"/>
      <c r="QA17" s="7"/>
      <c r="QB17" s="7"/>
      <c r="QC17" s="2" t="s">
        <v>168</v>
      </c>
      <c r="QD17" s="2" t="s">
        <v>150</v>
      </c>
      <c r="QE17" s="2" t="s">
        <v>132</v>
      </c>
      <c r="QF17" s="2" t="s">
        <v>132</v>
      </c>
      <c r="QG17" s="2" t="s">
        <v>141</v>
      </c>
      <c r="QH17" s="2" t="s">
        <v>132</v>
      </c>
      <c r="QI17" s="4"/>
      <c r="QJ17" s="8"/>
      <c r="QK17" s="4"/>
      <c r="QL17" s="8"/>
      <c r="QM17" s="7"/>
      <c r="QN17" s="7"/>
      <c r="QO17" s="2" t="s">
        <v>138</v>
      </c>
      <c r="QP17" s="2" t="s">
        <v>150</v>
      </c>
      <c r="QQ17" s="2" t="s">
        <v>178</v>
      </c>
      <c r="QR17" s="2" t="s">
        <v>132</v>
      </c>
      <c r="QS17" s="2" t="s">
        <v>141</v>
      </c>
      <c r="QT17" s="2" t="s">
        <v>132</v>
      </c>
      <c r="QU17" s="4"/>
      <c r="QV17" s="8"/>
      <c r="QW17" s="4"/>
      <c r="QX17" s="8"/>
      <c r="QY17" s="7"/>
      <c r="QZ17" s="7"/>
      <c r="RA17" s="2" t="s">
        <v>132</v>
      </c>
      <c r="RB17" s="2" t="s">
        <v>132</v>
      </c>
      <c r="RC17" s="2" t="s">
        <v>132</v>
      </c>
      <c r="RD17" s="2" t="s">
        <v>132</v>
      </c>
      <c r="RE17" s="2" t="s">
        <v>132</v>
      </c>
      <c r="RF17" s="2" t="s">
        <v>132</v>
      </c>
      <c r="RG17" s="4"/>
      <c r="RH17" s="8"/>
      <c r="RI17" s="4"/>
      <c r="RJ17" s="8"/>
      <c r="RK17" s="7"/>
      <c r="RL17" s="7"/>
      <c r="RM17" s="2" t="s">
        <v>176</v>
      </c>
      <c r="RN17" s="2" t="s">
        <v>150</v>
      </c>
      <c r="RO17" s="2" t="s">
        <v>132</v>
      </c>
      <c r="RP17" s="2" t="s">
        <v>132</v>
      </c>
      <c r="RQ17" s="2" t="s">
        <v>141</v>
      </c>
      <c r="RR17" s="2" t="s">
        <v>132</v>
      </c>
    </row>
    <row r="18">
      <c r="A18" s="2" t="s">
        <v>460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461</v>
      </c>
      <c r="G18" s="2" t="s">
        <v>461</v>
      </c>
      <c r="H18" s="2" t="s">
        <v>461</v>
      </c>
      <c r="I18" s="2" t="s">
        <v>462</v>
      </c>
      <c r="J18" s="2" t="s">
        <v>127</v>
      </c>
      <c r="K18" s="2" t="s">
        <v>447</v>
      </c>
      <c r="L18" s="3">
        <v>76.64</v>
      </c>
      <c r="M18" s="3">
        <v>80.47</v>
      </c>
      <c r="N18" s="3">
        <v>174.99</v>
      </c>
      <c r="O18" s="2" t="s">
        <v>218</v>
      </c>
      <c r="P18" s="2" t="s">
        <v>219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286</v>
      </c>
      <c r="V18" s="2" t="s">
        <v>247</v>
      </c>
      <c r="W18" s="2" t="s">
        <v>135</v>
      </c>
      <c r="X18" s="2" t="s">
        <v>132</v>
      </c>
      <c r="Y18" s="2" t="s">
        <v>387</v>
      </c>
      <c r="Z18" s="4">
        <v>59</v>
      </c>
      <c r="AA18" s="4">
        <f>=ROUNDDOWN(59,0)</f>
      </c>
      <c r="AB18" s="5">
        <v>1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12</v>
      </c>
      <c r="AQ18" s="8">
        <v>1254.25</v>
      </c>
      <c r="AR18" s="4"/>
      <c r="AS18" s="8"/>
      <c r="AT18" s="7"/>
      <c r="AU18" s="7"/>
      <c r="AV18" s="4">
        <v>12</v>
      </c>
      <c r="AW18" s="8">
        <v>1254.25</v>
      </c>
      <c r="AX18" s="4"/>
      <c r="AY18" s="8"/>
      <c r="AZ18" s="7"/>
      <c r="BA18" s="7"/>
      <c r="BB18" s="7">
        <v>1</v>
      </c>
      <c r="BC18" s="4">
        <v>12</v>
      </c>
      <c r="BD18" s="8">
        <v>1254.25</v>
      </c>
      <c r="BE18" s="4"/>
      <c r="BF18" s="8"/>
      <c r="BG18" s="7"/>
      <c r="BH18" s="7"/>
      <c r="BI18" s="7">
        <v>1</v>
      </c>
      <c r="BJ18" s="4">
        <v>12</v>
      </c>
      <c r="BK18" s="8">
        <v>1254.25</v>
      </c>
      <c r="BL18" s="2" t="s">
        <v>463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129</v>
      </c>
      <c r="BW18" s="2" t="s">
        <v>389</v>
      </c>
      <c r="BX18" s="2" t="s">
        <v>459</v>
      </c>
      <c r="BY18" s="2" t="s">
        <v>141</v>
      </c>
      <c r="BZ18" s="2" t="s">
        <v>132</v>
      </c>
      <c r="CA18" s="4">
        <v>5</v>
      </c>
      <c r="CB18" s="8">
        <v>510.15</v>
      </c>
      <c r="CC18" s="4"/>
      <c r="CD18" s="8"/>
      <c r="CE18" s="7"/>
      <c r="CF18" s="7"/>
      <c r="CG18" s="2" t="s">
        <v>138</v>
      </c>
      <c r="CH18" s="2" t="s">
        <v>129</v>
      </c>
      <c r="CI18" s="2" t="s">
        <v>387</v>
      </c>
      <c r="CJ18" s="2" t="s">
        <v>464</v>
      </c>
      <c r="CK18" s="2" t="s">
        <v>141</v>
      </c>
      <c r="CL18" s="2" t="s">
        <v>132</v>
      </c>
      <c r="CM18" s="4"/>
      <c r="CN18" s="8"/>
      <c r="CO18" s="4"/>
      <c r="CP18" s="8"/>
      <c r="CQ18" s="7"/>
      <c r="CR18" s="7"/>
      <c r="CS18" s="2" t="s">
        <v>138</v>
      </c>
      <c r="CT18" s="2" t="s">
        <v>129</v>
      </c>
      <c r="CU18" s="2" t="s">
        <v>132</v>
      </c>
      <c r="CV18" s="2" t="s">
        <v>132</v>
      </c>
      <c r="CW18" s="2" t="s">
        <v>141</v>
      </c>
      <c r="CX18" s="2" t="s">
        <v>132</v>
      </c>
      <c r="CY18" s="4">
        <v>1</v>
      </c>
      <c r="CZ18" s="8">
        <v>88.16</v>
      </c>
      <c r="DA18" s="4"/>
      <c r="DB18" s="8"/>
      <c r="DC18" s="7"/>
      <c r="DD18" s="7"/>
      <c r="DE18" s="2" t="s">
        <v>138</v>
      </c>
      <c r="DF18" s="2" t="s">
        <v>129</v>
      </c>
      <c r="DG18" s="2" t="s">
        <v>392</v>
      </c>
      <c r="DH18" s="2" t="s">
        <v>465</v>
      </c>
      <c r="DI18" s="2" t="s">
        <v>141</v>
      </c>
      <c r="DJ18" s="2" t="s">
        <v>132</v>
      </c>
      <c r="DK18" s="4"/>
      <c r="DL18" s="8"/>
      <c r="DM18" s="4"/>
      <c r="DN18" s="8"/>
      <c r="DO18" s="7"/>
      <c r="DP18" s="7"/>
      <c r="DQ18" s="2" t="s">
        <v>138</v>
      </c>
      <c r="DR18" s="2" t="s">
        <v>129</v>
      </c>
      <c r="DS18" s="2" t="s">
        <v>389</v>
      </c>
      <c r="DT18" s="2" t="s">
        <v>466</v>
      </c>
      <c r="DU18" s="2" t="s">
        <v>141</v>
      </c>
      <c r="DV18" s="2" t="s">
        <v>132</v>
      </c>
      <c r="DW18" s="4"/>
      <c r="DX18" s="8"/>
      <c r="DY18" s="4"/>
      <c r="DZ18" s="8"/>
      <c r="EA18" s="7"/>
      <c r="EB18" s="7"/>
      <c r="EC18" s="2" t="s">
        <v>138</v>
      </c>
      <c r="ED18" s="2" t="s">
        <v>150</v>
      </c>
      <c r="EE18" s="2" t="s">
        <v>467</v>
      </c>
      <c r="EF18" s="2" t="s">
        <v>468</v>
      </c>
      <c r="EG18" s="2" t="s">
        <v>141</v>
      </c>
      <c r="EH18" s="2" t="s">
        <v>132</v>
      </c>
      <c r="EI18" s="4">
        <v>4</v>
      </c>
      <c r="EJ18" s="8">
        <v>461</v>
      </c>
      <c r="EK18" s="4"/>
      <c r="EL18" s="8"/>
      <c r="EM18" s="7"/>
      <c r="EN18" s="7"/>
      <c r="EO18" s="2" t="s">
        <v>138</v>
      </c>
      <c r="EP18" s="2" t="s">
        <v>129</v>
      </c>
      <c r="EQ18" s="2" t="s">
        <v>327</v>
      </c>
      <c r="ER18" s="2" t="s">
        <v>469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138</v>
      </c>
      <c r="FB18" s="2" t="s">
        <v>129</v>
      </c>
      <c r="FC18" s="2" t="s">
        <v>329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168</v>
      </c>
      <c r="FN18" s="2" t="s">
        <v>129</v>
      </c>
      <c r="FO18" s="2" t="s">
        <v>132</v>
      </c>
      <c r="FP18" s="2" t="s">
        <v>132</v>
      </c>
      <c r="FQ18" s="2" t="s">
        <v>141</v>
      </c>
      <c r="FR18" s="2" t="s">
        <v>132</v>
      </c>
      <c r="FS18" s="4"/>
      <c r="FT18" s="8"/>
      <c r="FU18" s="4"/>
      <c r="FV18" s="8"/>
      <c r="FW18" s="7"/>
      <c r="FX18" s="7"/>
      <c r="FY18" s="2" t="s">
        <v>138</v>
      </c>
      <c r="FZ18" s="2" t="s">
        <v>129</v>
      </c>
      <c r="GA18" s="2" t="s">
        <v>332</v>
      </c>
      <c r="GB18" s="2" t="s">
        <v>470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334</v>
      </c>
      <c r="GN18" s="2" t="s">
        <v>471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168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>
        <v>1</v>
      </c>
      <c r="HD18" s="8">
        <v>108.04</v>
      </c>
      <c r="HE18" s="4"/>
      <c r="HF18" s="8"/>
      <c r="HG18" s="7"/>
      <c r="HH18" s="7"/>
      <c r="HI18" s="2" t="s">
        <v>138</v>
      </c>
      <c r="HJ18" s="2" t="s">
        <v>129</v>
      </c>
      <c r="HK18" s="2" t="s">
        <v>337</v>
      </c>
      <c r="HL18" s="2" t="s">
        <v>418</v>
      </c>
      <c r="HM18" s="2" t="s">
        <v>141</v>
      </c>
      <c r="HN18" s="2" t="s">
        <v>132</v>
      </c>
      <c r="HO18" s="4">
        <v>1</v>
      </c>
      <c r="HP18" s="8">
        <v>86.9</v>
      </c>
      <c r="HQ18" s="4"/>
      <c r="HR18" s="8"/>
      <c r="HS18" s="7"/>
      <c r="HT18" s="7"/>
      <c r="HU18" s="2" t="s">
        <v>138</v>
      </c>
      <c r="HV18" s="2" t="s">
        <v>129</v>
      </c>
      <c r="HW18" s="2" t="s">
        <v>400</v>
      </c>
      <c r="HX18" s="2" t="s">
        <v>472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168</v>
      </c>
      <c r="IH18" s="2" t="s">
        <v>129</v>
      </c>
      <c r="II18" s="2" t="s">
        <v>132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138</v>
      </c>
      <c r="IT18" s="2" t="s">
        <v>150</v>
      </c>
      <c r="IU18" s="2" t="s">
        <v>402</v>
      </c>
      <c r="IV18" s="2" t="s">
        <v>132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138</v>
      </c>
      <c r="JF18" s="2" t="s">
        <v>129</v>
      </c>
      <c r="JG18" s="2" t="s">
        <v>306</v>
      </c>
      <c r="JH18" s="2" t="s">
        <v>132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138</v>
      </c>
      <c r="JR18" s="2" t="s">
        <v>150</v>
      </c>
      <c r="JS18" s="2" t="s">
        <v>405</v>
      </c>
      <c r="JT18" s="2" t="s">
        <v>132</v>
      </c>
      <c r="JU18" s="2" t="s">
        <v>141</v>
      </c>
      <c r="JV18" s="2" t="s">
        <v>132</v>
      </c>
      <c r="JW18" s="4"/>
      <c r="JX18" s="8"/>
      <c r="JY18" s="4"/>
      <c r="JZ18" s="8"/>
      <c r="KA18" s="7"/>
      <c r="KB18" s="7"/>
      <c r="KC18" s="2" t="s">
        <v>132</v>
      </c>
      <c r="KD18" s="2" t="s">
        <v>132</v>
      </c>
      <c r="KE18" s="2" t="s">
        <v>132</v>
      </c>
      <c r="KF18" s="2" t="s">
        <v>132</v>
      </c>
      <c r="KG18" s="2" t="s">
        <v>132</v>
      </c>
      <c r="KH18" s="2" t="s">
        <v>132</v>
      </c>
      <c r="KI18" s="4"/>
      <c r="KJ18" s="8"/>
      <c r="KK18" s="4"/>
      <c r="KL18" s="8"/>
      <c r="KM18" s="7"/>
      <c r="KN18" s="7"/>
      <c r="KO18" s="2" t="s">
        <v>138</v>
      </c>
      <c r="KP18" s="2" t="s">
        <v>174</v>
      </c>
      <c r="KQ18" s="2" t="s">
        <v>459</v>
      </c>
      <c r="KR18" s="2" t="s">
        <v>439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168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168</v>
      </c>
      <c r="LN18" s="2" t="s">
        <v>150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176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168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168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176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176</v>
      </c>
      <c r="NV18" s="2" t="s">
        <v>129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132</v>
      </c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4"/>
      <c r="ON18" s="8"/>
      <c r="OO18" s="4"/>
      <c r="OP18" s="8"/>
      <c r="OQ18" s="7"/>
      <c r="OR18" s="7"/>
      <c r="OS18" s="2" t="s">
        <v>241</v>
      </c>
      <c r="OT18" s="2" t="s">
        <v>129</v>
      </c>
      <c r="OU18" s="2" t="s">
        <v>177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168</v>
      </c>
      <c r="PF18" s="2" t="s">
        <v>129</v>
      </c>
      <c r="PG18" s="2" t="s">
        <v>132</v>
      </c>
      <c r="PH18" s="2" t="s">
        <v>132</v>
      </c>
      <c r="PI18" s="2" t="s">
        <v>141</v>
      </c>
      <c r="PJ18" s="2" t="s">
        <v>132</v>
      </c>
      <c r="PK18" s="4"/>
      <c r="PL18" s="8"/>
      <c r="PM18" s="4"/>
      <c r="PN18" s="8"/>
      <c r="PO18" s="7"/>
      <c r="PP18" s="7"/>
      <c r="PQ18" s="2" t="s">
        <v>132</v>
      </c>
      <c r="PR18" s="2" t="s">
        <v>132</v>
      </c>
      <c r="PS18" s="2" t="s">
        <v>132</v>
      </c>
      <c r="PT18" s="2" t="s">
        <v>132</v>
      </c>
      <c r="PU18" s="2" t="s">
        <v>132</v>
      </c>
      <c r="PV18" s="2" t="s">
        <v>132</v>
      </c>
      <c r="PW18" s="4"/>
      <c r="PX18" s="8"/>
      <c r="PY18" s="4"/>
      <c r="PZ18" s="8"/>
      <c r="QA18" s="7"/>
      <c r="QB18" s="7"/>
      <c r="QC18" s="2" t="s">
        <v>168</v>
      </c>
      <c r="QD18" s="2" t="s">
        <v>129</v>
      </c>
      <c r="QE18" s="2" t="s">
        <v>132</v>
      </c>
      <c r="QF18" s="2" t="s">
        <v>132</v>
      </c>
      <c r="QG18" s="2" t="s">
        <v>141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132</v>
      </c>
      <c r="RB18" s="2" t="s">
        <v>132</v>
      </c>
      <c r="RC18" s="2" t="s">
        <v>132</v>
      </c>
      <c r="RD18" s="2" t="s">
        <v>132</v>
      </c>
      <c r="RE18" s="2" t="s">
        <v>132</v>
      </c>
      <c r="RF18" s="2" t="s">
        <v>132</v>
      </c>
      <c r="RG18" s="4"/>
      <c r="RH18" s="8"/>
      <c r="RI18" s="4"/>
      <c r="RJ18" s="8"/>
      <c r="RK18" s="7"/>
      <c r="RL18" s="7"/>
      <c r="RM18" s="2" t="s">
        <v>176</v>
      </c>
      <c r="RN18" s="2" t="s">
        <v>129</v>
      </c>
      <c r="RO18" s="2" t="s">
        <v>132</v>
      </c>
      <c r="RP18" s="2" t="s">
        <v>132</v>
      </c>
      <c r="RQ18" s="2" t="s">
        <v>141</v>
      </c>
      <c r="RR18" s="2" t="s">
        <v>132</v>
      </c>
    </row>
    <row r="19">
      <c r="A19" s="2" t="s">
        <v>473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474</v>
      </c>
      <c r="G19" s="2" t="s">
        <v>474</v>
      </c>
      <c r="H19" s="2" t="s">
        <v>474</v>
      </c>
      <c r="I19" s="2" t="s">
        <v>475</v>
      </c>
      <c r="J19" s="2" t="s">
        <v>127</v>
      </c>
      <c r="K19" s="2" t="s">
        <v>181</v>
      </c>
      <c r="L19" s="3">
        <v>85.5</v>
      </c>
      <c r="M19" s="3">
        <v>89.78</v>
      </c>
      <c r="N19" s="3">
        <v>199</v>
      </c>
      <c r="O19" s="2" t="s">
        <v>218</v>
      </c>
      <c r="P19" s="2" t="s">
        <v>219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286</v>
      </c>
      <c r="V19" s="2" t="s">
        <v>247</v>
      </c>
      <c r="W19" s="2" t="s">
        <v>476</v>
      </c>
      <c r="X19" s="2" t="s">
        <v>135</v>
      </c>
      <c r="Y19" s="2" t="s">
        <v>477</v>
      </c>
      <c r="Z19" s="4">
        <v>73</v>
      </c>
      <c r="AA19" s="4">
        <f>=ROUNDDOWN(91.25,0)</f>
      </c>
      <c r="AB19" s="5">
        <v>0.8</v>
      </c>
      <c r="AC19" s="2" t="s">
        <v>132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8</v>
      </c>
      <c r="AQ19" s="8">
        <v>814.09</v>
      </c>
      <c r="AR19" s="4"/>
      <c r="AS19" s="8"/>
      <c r="AT19" s="7"/>
      <c r="AU19" s="7"/>
      <c r="AV19" s="4">
        <v>8</v>
      </c>
      <c r="AW19" s="8">
        <v>814.09</v>
      </c>
      <c r="AX19" s="4"/>
      <c r="AY19" s="8"/>
      <c r="AZ19" s="7"/>
      <c r="BA19" s="7"/>
      <c r="BB19" s="7">
        <v>1</v>
      </c>
      <c r="BC19" s="4">
        <v>8</v>
      </c>
      <c r="BD19" s="8">
        <v>814.09</v>
      </c>
      <c r="BE19" s="4"/>
      <c r="BF19" s="8"/>
      <c r="BG19" s="7"/>
      <c r="BH19" s="7"/>
      <c r="BI19" s="7">
        <v>1</v>
      </c>
      <c r="BJ19" s="4">
        <v>8</v>
      </c>
      <c r="BK19" s="8">
        <v>814.09</v>
      </c>
      <c r="BL19" s="2" t="s">
        <v>478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129</v>
      </c>
      <c r="BW19" s="2" t="s">
        <v>479</v>
      </c>
      <c r="BX19" s="2" t="s">
        <v>480</v>
      </c>
      <c r="BY19" s="2" t="s">
        <v>141</v>
      </c>
      <c r="BZ19" s="2" t="s">
        <v>132</v>
      </c>
      <c r="CA19" s="4">
        <v>1</v>
      </c>
      <c r="CB19" s="8">
        <v>96.96</v>
      </c>
      <c r="CC19" s="4"/>
      <c r="CD19" s="8"/>
      <c r="CE19" s="7"/>
      <c r="CF19" s="7"/>
      <c r="CG19" s="2" t="s">
        <v>138</v>
      </c>
      <c r="CH19" s="2" t="s">
        <v>129</v>
      </c>
      <c r="CI19" s="2" t="s">
        <v>397</v>
      </c>
      <c r="CJ19" s="2" t="s">
        <v>481</v>
      </c>
      <c r="CK19" s="2" t="s">
        <v>141</v>
      </c>
      <c r="CL19" s="2" t="s">
        <v>132</v>
      </c>
      <c r="CM19" s="4">
        <v>4</v>
      </c>
      <c r="CN19" s="8">
        <v>437</v>
      </c>
      <c r="CO19" s="4"/>
      <c r="CP19" s="8"/>
      <c r="CQ19" s="7"/>
      <c r="CR19" s="7"/>
      <c r="CS19" s="2" t="s">
        <v>138</v>
      </c>
      <c r="CT19" s="2" t="s">
        <v>129</v>
      </c>
      <c r="CU19" s="2" t="s">
        <v>132</v>
      </c>
      <c r="CV19" s="2" t="s">
        <v>437</v>
      </c>
      <c r="CW19" s="2" t="s">
        <v>141</v>
      </c>
      <c r="CX19" s="2" t="s">
        <v>132</v>
      </c>
      <c r="CY19" s="4">
        <v>1</v>
      </c>
      <c r="CZ19" s="8">
        <v>91.61</v>
      </c>
      <c r="DA19" s="4"/>
      <c r="DB19" s="8"/>
      <c r="DC19" s="7"/>
      <c r="DD19" s="7"/>
      <c r="DE19" s="2" t="s">
        <v>138</v>
      </c>
      <c r="DF19" s="2" t="s">
        <v>129</v>
      </c>
      <c r="DG19" s="2" t="s">
        <v>419</v>
      </c>
      <c r="DH19" s="2" t="s">
        <v>482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483</v>
      </c>
      <c r="DT19" s="2" t="s">
        <v>484</v>
      </c>
      <c r="DU19" s="2" t="s">
        <v>141</v>
      </c>
      <c r="DV19" s="2" t="s">
        <v>132</v>
      </c>
      <c r="DW19" s="4">
        <v>2</v>
      </c>
      <c r="DX19" s="8">
        <v>188.52</v>
      </c>
      <c r="DY19" s="4"/>
      <c r="DZ19" s="8"/>
      <c r="EA19" s="7"/>
      <c r="EB19" s="7"/>
      <c r="EC19" s="2" t="s">
        <v>138</v>
      </c>
      <c r="ED19" s="2" t="s">
        <v>150</v>
      </c>
      <c r="EE19" s="2" t="s">
        <v>440</v>
      </c>
      <c r="EF19" s="2" t="s">
        <v>485</v>
      </c>
      <c r="EG19" s="2" t="s">
        <v>141</v>
      </c>
      <c r="EH19" s="2" t="s">
        <v>132</v>
      </c>
      <c r="EI19" s="4"/>
      <c r="EJ19" s="8"/>
      <c r="EK19" s="4"/>
      <c r="EL19" s="8"/>
      <c r="EM19" s="7"/>
      <c r="EN19" s="7"/>
      <c r="EO19" s="2" t="s">
        <v>138</v>
      </c>
      <c r="EP19" s="2" t="s">
        <v>129</v>
      </c>
      <c r="EQ19" s="2" t="s">
        <v>423</v>
      </c>
      <c r="ER19" s="2" t="s">
        <v>486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168</v>
      </c>
      <c r="FB19" s="2" t="s">
        <v>129</v>
      </c>
      <c r="FC19" s="2" t="s">
        <v>132</v>
      </c>
      <c r="FD19" s="2" t="s">
        <v>132</v>
      </c>
      <c r="FE19" s="2" t="s">
        <v>141</v>
      </c>
      <c r="FF19" s="2" t="s">
        <v>132</v>
      </c>
      <c r="FG19" s="4"/>
      <c r="FH19" s="8"/>
      <c r="FI19" s="4"/>
      <c r="FJ19" s="8"/>
      <c r="FK19" s="7"/>
      <c r="FL19" s="7"/>
      <c r="FM19" s="2" t="s">
        <v>168</v>
      </c>
      <c r="FN19" s="2" t="s">
        <v>129</v>
      </c>
      <c r="FO19" s="2" t="s">
        <v>132</v>
      </c>
      <c r="FP19" s="2" t="s">
        <v>132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129</v>
      </c>
      <c r="GA19" s="2" t="s">
        <v>425</v>
      </c>
      <c r="GB19" s="2" t="s">
        <v>132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426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168</v>
      </c>
      <c r="GX19" s="2" t="s">
        <v>129</v>
      </c>
      <c r="GY19" s="2" t="s">
        <v>132</v>
      </c>
      <c r="GZ19" s="2" t="s">
        <v>132</v>
      </c>
      <c r="HA19" s="2" t="s">
        <v>141</v>
      </c>
      <c r="HB19" s="2" t="s">
        <v>132</v>
      </c>
      <c r="HC19" s="4"/>
      <c r="HD19" s="8"/>
      <c r="HE19" s="4"/>
      <c r="HF19" s="8"/>
      <c r="HG19" s="7"/>
      <c r="HH19" s="7"/>
      <c r="HI19" s="2" t="s">
        <v>138</v>
      </c>
      <c r="HJ19" s="2" t="s">
        <v>129</v>
      </c>
      <c r="HK19" s="2" t="s">
        <v>337</v>
      </c>
      <c r="HL19" s="2" t="s">
        <v>132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168</v>
      </c>
      <c r="HV19" s="2" t="s">
        <v>129</v>
      </c>
      <c r="HW19" s="2" t="s">
        <v>132</v>
      </c>
      <c r="HX19" s="2" t="s">
        <v>132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168</v>
      </c>
      <c r="IH19" s="2" t="s">
        <v>129</v>
      </c>
      <c r="II19" s="2" t="s">
        <v>132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138</v>
      </c>
      <c r="IT19" s="2" t="s">
        <v>150</v>
      </c>
      <c r="IU19" s="2" t="s">
        <v>238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138</v>
      </c>
      <c r="JF19" s="2" t="s">
        <v>129</v>
      </c>
      <c r="JG19" s="2" t="s">
        <v>397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138</v>
      </c>
      <c r="JR19" s="2" t="s">
        <v>150</v>
      </c>
      <c r="JS19" s="2" t="s">
        <v>487</v>
      </c>
      <c r="JT19" s="2" t="s">
        <v>132</v>
      </c>
      <c r="JU19" s="2" t="s">
        <v>141</v>
      </c>
      <c r="JV19" s="2" t="s">
        <v>132</v>
      </c>
      <c r="JW19" s="4"/>
      <c r="JX19" s="8"/>
      <c r="JY19" s="4"/>
      <c r="JZ19" s="8"/>
      <c r="KA19" s="7"/>
      <c r="KB19" s="7"/>
      <c r="KC19" s="2" t="s">
        <v>132</v>
      </c>
      <c r="KD19" s="2" t="s">
        <v>132</v>
      </c>
      <c r="KE19" s="2" t="s">
        <v>132</v>
      </c>
      <c r="KF19" s="2" t="s">
        <v>132</v>
      </c>
      <c r="KG19" s="2" t="s">
        <v>132</v>
      </c>
      <c r="KH19" s="2" t="s">
        <v>132</v>
      </c>
      <c r="KI19" s="4"/>
      <c r="KJ19" s="8"/>
      <c r="KK19" s="4"/>
      <c r="KL19" s="8"/>
      <c r="KM19" s="7"/>
      <c r="KN19" s="7"/>
      <c r="KO19" s="2" t="s">
        <v>241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168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168</v>
      </c>
      <c r="LN19" s="2" t="s">
        <v>150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176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168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168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176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176</v>
      </c>
      <c r="NV19" s="2" t="s">
        <v>129</v>
      </c>
      <c r="NW19" s="2" t="s">
        <v>132</v>
      </c>
      <c r="NX19" s="2" t="s">
        <v>132</v>
      </c>
      <c r="NY19" s="2" t="s">
        <v>141</v>
      </c>
      <c r="NZ19" s="2" t="s">
        <v>132</v>
      </c>
      <c r="OA19" s="4"/>
      <c r="OB19" s="8"/>
      <c r="OC19" s="4"/>
      <c r="OD19" s="8"/>
      <c r="OE19" s="7"/>
      <c r="OF19" s="7"/>
      <c r="OG19" s="2" t="s">
        <v>132</v>
      </c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4"/>
      <c r="ON19" s="8"/>
      <c r="OO19" s="4"/>
      <c r="OP19" s="8"/>
      <c r="OQ19" s="7"/>
      <c r="OR19" s="7"/>
      <c r="OS19" s="2" t="s">
        <v>241</v>
      </c>
      <c r="OT19" s="2" t="s">
        <v>129</v>
      </c>
      <c r="OU19" s="2" t="s">
        <v>177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168</v>
      </c>
      <c r="PF19" s="2" t="s">
        <v>129</v>
      </c>
      <c r="PG19" s="2" t="s">
        <v>132</v>
      </c>
      <c r="PH19" s="2" t="s">
        <v>132</v>
      </c>
      <c r="PI19" s="2" t="s">
        <v>141</v>
      </c>
      <c r="PJ19" s="2" t="s">
        <v>132</v>
      </c>
      <c r="PK19" s="4"/>
      <c r="PL19" s="8"/>
      <c r="PM19" s="4"/>
      <c r="PN19" s="8"/>
      <c r="PO19" s="7"/>
      <c r="PP19" s="7"/>
      <c r="PQ19" s="2" t="s">
        <v>132</v>
      </c>
      <c r="PR19" s="2" t="s">
        <v>132</v>
      </c>
      <c r="PS19" s="2" t="s">
        <v>132</v>
      </c>
      <c r="PT19" s="2" t="s">
        <v>132</v>
      </c>
      <c r="PU19" s="2" t="s">
        <v>132</v>
      </c>
      <c r="PV19" s="2" t="s">
        <v>132</v>
      </c>
      <c r="PW19" s="4"/>
      <c r="PX19" s="8"/>
      <c r="PY19" s="4"/>
      <c r="PZ19" s="8"/>
      <c r="QA19" s="7"/>
      <c r="QB19" s="7"/>
      <c r="QC19" s="2" t="s">
        <v>168</v>
      </c>
      <c r="QD19" s="2" t="s">
        <v>129</v>
      </c>
      <c r="QE19" s="2" t="s">
        <v>132</v>
      </c>
      <c r="QF19" s="2" t="s">
        <v>132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138</v>
      </c>
      <c r="QP19" s="2" t="s">
        <v>129</v>
      </c>
      <c r="QQ19" s="2" t="s">
        <v>178</v>
      </c>
      <c r="QR19" s="2" t="s">
        <v>132</v>
      </c>
      <c r="QS19" s="2" t="s">
        <v>141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176</v>
      </c>
      <c r="RN19" s="2" t="s">
        <v>129</v>
      </c>
      <c r="RO19" s="2" t="s">
        <v>132</v>
      </c>
      <c r="RP19" s="2" t="s">
        <v>132</v>
      </c>
      <c r="RQ19" s="2" t="s">
        <v>141</v>
      </c>
      <c r="RR19" s="2" t="s">
        <v>132</v>
      </c>
    </row>
    <row r="20">
      <c r="A20" s="2" t="s">
        <v>488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489</v>
      </c>
      <c r="G20" s="2" t="s">
        <v>489</v>
      </c>
      <c r="H20" s="2" t="s">
        <v>489</v>
      </c>
      <c r="I20" s="2" t="s">
        <v>490</v>
      </c>
      <c r="J20" s="2" t="s">
        <v>127</v>
      </c>
      <c r="K20" s="2" t="s">
        <v>491</v>
      </c>
      <c r="L20" s="3">
        <v>103.5</v>
      </c>
      <c r="M20" s="3">
        <v>108.68</v>
      </c>
      <c r="N20" s="3">
        <v>234.99</v>
      </c>
      <c r="O20" s="2" t="s">
        <v>218</v>
      </c>
      <c r="P20" s="2" t="s">
        <v>219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132</v>
      </c>
      <c r="V20" s="2" t="s">
        <v>247</v>
      </c>
      <c r="W20" s="2" t="s">
        <v>492</v>
      </c>
      <c r="X20" s="2" t="s">
        <v>132</v>
      </c>
      <c r="Y20" s="2" t="s">
        <v>387</v>
      </c>
      <c r="Z20" s="4">
        <v>41</v>
      </c>
      <c r="AA20" s="4">
        <f>=ROUNDDOWN(41,0)</f>
      </c>
      <c r="AB20" s="5">
        <v>1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5</v>
      </c>
      <c r="AQ20" s="8">
        <v>599.23</v>
      </c>
      <c r="AR20" s="4"/>
      <c r="AS20" s="8"/>
      <c r="AT20" s="7"/>
      <c r="AU20" s="7"/>
      <c r="AV20" s="4">
        <v>5</v>
      </c>
      <c r="AW20" s="8">
        <v>599.23</v>
      </c>
      <c r="AX20" s="4"/>
      <c r="AY20" s="8"/>
      <c r="AZ20" s="7"/>
      <c r="BA20" s="7"/>
      <c r="BB20" s="7">
        <v>1</v>
      </c>
      <c r="BC20" s="4">
        <v>5</v>
      </c>
      <c r="BD20" s="8">
        <v>599.23</v>
      </c>
      <c r="BE20" s="4"/>
      <c r="BF20" s="8"/>
      <c r="BG20" s="7"/>
      <c r="BH20" s="7"/>
      <c r="BI20" s="7">
        <v>1</v>
      </c>
      <c r="BJ20" s="4">
        <v>5</v>
      </c>
      <c r="BK20" s="8">
        <v>599.23</v>
      </c>
      <c r="BL20" s="2" t="s">
        <v>493</v>
      </c>
      <c r="BM20" s="7">
        <v>1</v>
      </c>
      <c r="BN20" s="7">
        <v>1</v>
      </c>
      <c r="BO20" s="4">
        <v>1</v>
      </c>
      <c r="BP20" s="8">
        <v>84.17</v>
      </c>
      <c r="BQ20" s="4"/>
      <c r="BR20" s="8"/>
      <c r="BS20" s="7"/>
      <c r="BT20" s="7"/>
      <c r="BU20" s="2" t="s">
        <v>138</v>
      </c>
      <c r="BV20" s="2" t="s">
        <v>129</v>
      </c>
      <c r="BW20" s="2" t="s">
        <v>306</v>
      </c>
      <c r="BX20" s="2" t="s">
        <v>494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138</v>
      </c>
      <c r="CH20" s="2" t="s">
        <v>129</v>
      </c>
      <c r="CI20" s="2" t="s">
        <v>387</v>
      </c>
      <c r="CJ20" s="2" t="s">
        <v>464</v>
      </c>
      <c r="CK20" s="2" t="s">
        <v>141</v>
      </c>
      <c r="CL20" s="2" t="s">
        <v>132</v>
      </c>
      <c r="CM20" s="4">
        <v>2</v>
      </c>
      <c r="CN20" s="8">
        <v>287.5</v>
      </c>
      <c r="CO20" s="4"/>
      <c r="CP20" s="8"/>
      <c r="CQ20" s="7"/>
      <c r="CR20" s="7"/>
      <c r="CS20" s="2" t="s">
        <v>138</v>
      </c>
      <c r="CT20" s="2" t="s">
        <v>129</v>
      </c>
      <c r="CU20" s="2" t="s">
        <v>132</v>
      </c>
      <c r="CV20" s="2" t="s">
        <v>132</v>
      </c>
      <c r="CW20" s="2" t="s">
        <v>141</v>
      </c>
      <c r="CX20" s="2" t="s">
        <v>132</v>
      </c>
      <c r="CY20" s="4">
        <v>2</v>
      </c>
      <c r="CZ20" s="8">
        <v>227.56</v>
      </c>
      <c r="DA20" s="4"/>
      <c r="DB20" s="8"/>
      <c r="DC20" s="7"/>
      <c r="DD20" s="7"/>
      <c r="DE20" s="2" t="s">
        <v>138</v>
      </c>
      <c r="DF20" s="2" t="s">
        <v>129</v>
      </c>
      <c r="DG20" s="2" t="s">
        <v>306</v>
      </c>
      <c r="DH20" s="2" t="s">
        <v>393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306</v>
      </c>
      <c r="DT20" s="2" t="s">
        <v>451</v>
      </c>
      <c r="DU20" s="2" t="s">
        <v>141</v>
      </c>
      <c r="DV20" s="2" t="s">
        <v>132</v>
      </c>
      <c r="DW20" s="4"/>
      <c r="DX20" s="8"/>
      <c r="DY20" s="4"/>
      <c r="DZ20" s="8"/>
      <c r="EA20" s="7"/>
      <c r="EB20" s="7"/>
      <c r="EC20" s="2" t="s">
        <v>138</v>
      </c>
      <c r="ED20" s="2" t="s">
        <v>129</v>
      </c>
      <c r="EE20" s="2" t="s">
        <v>306</v>
      </c>
      <c r="EF20" s="2" t="s">
        <v>495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138</v>
      </c>
      <c r="EP20" s="2" t="s">
        <v>129</v>
      </c>
      <c r="EQ20" s="2" t="s">
        <v>327</v>
      </c>
      <c r="ER20" s="2" t="s">
        <v>396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138</v>
      </c>
      <c r="FB20" s="2" t="s">
        <v>129</v>
      </c>
      <c r="FC20" s="2" t="s">
        <v>329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168</v>
      </c>
      <c r="FN20" s="2" t="s">
        <v>129</v>
      </c>
      <c r="FO20" s="2" t="s">
        <v>132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129</v>
      </c>
      <c r="GA20" s="2" t="s">
        <v>332</v>
      </c>
      <c r="GB20" s="2" t="s">
        <v>496</v>
      </c>
      <c r="GC20" s="2" t="s">
        <v>141</v>
      </c>
      <c r="GD20" s="2" t="s">
        <v>132</v>
      </c>
      <c r="GE20" s="4"/>
      <c r="GF20" s="8"/>
      <c r="GG20" s="4"/>
      <c r="GH20" s="8"/>
      <c r="GI20" s="7"/>
      <c r="GJ20" s="7"/>
      <c r="GK20" s="2" t="s">
        <v>138</v>
      </c>
      <c r="GL20" s="2" t="s">
        <v>129</v>
      </c>
      <c r="GM20" s="2" t="s">
        <v>334</v>
      </c>
      <c r="GN20" s="2" t="s">
        <v>132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168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138</v>
      </c>
      <c r="HJ20" s="2" t="s">
        <v>129</v>
      </c>
      <c r="HK20" s="2" t="s">
        <v>337</v>
      </c>
      <c r="HL20" s="2" t="s">
        <v>132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400</v>
      </c>
      <c r="HX20" s="2" t="s">
        <v>497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168</v>
      </c>
      <c r="IH20" s="2" t="s">
        <v>129</v>
      </c>
      <c r="II20" s="2" t="s">
        <v>132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138</v>
      </c>
      <c r="IT20" s="2" t="s">
        <v>150</v>
      </c>
      <c r="IU20" s="2" t="s">
        <v>402</v>
      </c>
      <c r="IV20" s="2" t="s">
        <v>498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138</v>
      </c>
      <c r="JF20" s="2" t="s">
        <v>129</v>
      </c>
      <c r="JG20" s="2" t="s">
        <v>306</v>
      </c>
      <c r="JH20" s="2" t="s">
        <v>429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138</v>
      </c>
      <c r="JR20" s="2" t="s">
        <v>150</v>
      </c>
      <c r="JS20" s="2" t="s">
        <v>405</v>
      </c>
      <c r="JT20" s="2" t="s">
        <v>499</v>
      </c>
      <c r="JU20" s="2" t="s">
        <v>141</v>
      </c>
      <c r="JV20" s="2" t="s">
        <v>132</v>
      </c>
      <c r="JW20" s="4"/>
      <c r="JX20" s="8"/>
      <c r="JY20" s="4"/>
      <c r="JZ20" s="8"/>
      <c r="KA20" s="7"/>
      <c r="KB20" s="7"/>
      <c r="KC20" s="2" t="s">
        <v>132</v>
      </c>
      <c r="KD20" s="2" t="s">
        <v>132</v>
      </c>
      <c r="KE20" s="2" t="s">
        <v>132</v>
      </c>
      <c r="KF20" s="2" t="s">
        <v>132</v>
      </c>
      <c r="KG20" s="2" t="s">
        <v>132</v>
      </c>
      <c r="KH20" s="2" t="s">
        <v>132</v>
      </c>
      <c r="KI20" s="4"/>
      <c r="KJ20" s="8"/>
      <c r="KK20" s="4"/>
      <c r="KL20" s="8"/>
      <c r="KM20" s="7"/>
      <c r="KN20" s="7"/>
      <c r="KO20" s="2" t="s">
        <v>138</v>
      </c>
      <c r="KP20" s="2" t="s">
        <v>174</v>
      </c>
      <c r="KQ20" s="2" t="s">
        <v>459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168</v>
      </c>
      <c r="LB20" s="2" t="s">
        <v>129</v>
      </c>
      <c r="LC20" s="2" t="s">
        <v>132</v>
      </c>
      <c r="LD20" s="2" t="s">
        <v>132</v>
      </c>
      <c r="LE20" s="2" t="s">
        <v>141</v>
      </c>
      <c r="LF20" s="2" t="s">
        <v>132</v>
      </c>
      <c r="LG20" s="4"/>
      <c r="LH20" s="8"/>
      <c r="LI20" s="4"/>
      <c r="LJ20" s="8"/>
      <c r="LK20" s="7"/>
      <c r="LL20" s="7"/>
      <c r="LM20" s="2" t="s">
        <v>168</v>
      </c>
      <c r="LN20" s="2" t="s">
        <v>150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176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168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168</v>
      </c>
      <c r="MX20" s="2" t="s">
        <v>129</v>
      </c>
      <c r="MY20" s="2" t="s">
        <v>132</v>
      </c>
      <c r="MZ20" s="2" t="s">
        <v>132</v>
      </c>
      <c r="NA20" s="2" t="s">
        <v>141</v>
      </c>
      <c r="NB20" s="2" t="s">
        <v>132</v>
      </c>
      <c r="NC20" s="4"/>
      <c r="ND20" s="8"/>
      <c r="NE20" s="4"/>
      <c r="NF20" s="8"/>
      <c r="NG20" s="7"/>
      <c r="NH20" s="7"/>
      <c r="NI20" s="2" t="s">
        <v>176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176</v>
      </c>
      <c r="NV20" s="2" t="s">
        <v>129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168</v>
      </c>
      <c r="OH20" s="2" t="s">
        <v>150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241</v>
      </c>
      <c r="OT20" s="2" t="s">
        <v>129</v>
      </c>
      <c r="OU20" s="2" t="s">
        <v>177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168</v>
      </c>
      <c r="PF20" s="2" t="s">
        <v>129</v>
      </c>
      <c r="PG20" s="2" t="s">
        <v>132</v>
      </c>
      <c r="PH20" s="2" t="s">
        <v>132</v>
      </c>
      <c r="PI20" s="2" t="s">
        <v>141</v>
      </c>
      <c r="PJ20" s="2" t="s">
        <v>132</v>
      </c>
      <c r="PK20" s="4"/>
      <c r="PL20" s="8"/>
      <c r="PM20" s="4"/>
      <c r="PN20" s="8"/>
      <c r="PO20" s="7"/>
      <c r="PP20" s="7"/>
      <c r="PQ20" s="2" t="s">
        <v>132</v>
      </c>
      <c r="PR20" s="2" t="s">
        <v>132</v>
      </c>
      <c r="PS20" s="2" t="s">
        <v>132</v>
      </c>
      <c r="PT20" s="2" t="s">
        <v>132</v>
      </c>
      <c r="PU20" s="2" t="s">
        <v>132</v>
      </c>
      <c r="PV20" s="2" t="s">
        <v>132</v>
      </c>
      <c r="PW20" s="4"/>
      <c r="PX20" s="8"/>
      <c r="PY20" s="4"/>
      <c r="PZ20" s="8"/>
      <c r="QA20" s="7"/>
      <c r="QB20" s="7"/>
      <c r="QC20" s="2" t="s">
        <v>168</v>
      </c>
      <c r="QD20" s="2" t="s">
        <v>129</v>
      </c>
      <c r="QE20" s="2" t="s">
        <v>132</v>
      </c>
      <c r="QF20" s="2" t="s">
        <v>132</v>
      </c>
      <c r="QG20" s="2" t="s">
        <v>141</v>
      </c>
      <c r="QH20" s="2" t="s">
        <v>132</v>
      </c>
      <c r="QI20" s="4"/>
      <c r="QJ20" s="8"/>
      <c r="QK20" s="4"/>
      <c r="QL20" s="8"/>
      <c r="QM20" s="7"/>
      <c r="QN20" s="7"/>
      <c r="QO20" s="2" t="s">
        <v>138</v>
      </c>
      <c r="QP20" s="2" t="s">
        <v>129</v>
      </c>
      <c r="QQ20" s="2" t="s">
        <v>178</v>
      </c>
      <c r="QR20" s="2" t="s">
        <v>132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168</v>
      </c>
      <c r="RB20" s="2" t="s">
        <v>150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176</v>
      </c>
      <c r="RN20" s="2" t="s">
        <v>129</v>
      </c>
      <c r="RO20" s="2" t="s">
        <v>132</v>
      </c>
      <c r="RP20" s="2" t="s">
        <v>132</v>
      </c>
      <c r="RQ20" s="2" t="s">
        <v>141</v>
      </c>
      <c r="RR20" s="2" t="s">
        <v>132</v>
      </c>
    </row>
    <row r="21">
      <c r="A21" s="2" t="s">
        <v>500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501</v>
      </c>
      <c r="G21" s="2" t="s">
        <v>501</v>
      </c>
      <c r="H21" s="2" t="s">
        <v>501</v>
      </c>
      <c r="I21" s="2" t="s">
        <v>502</v>
      </c>
      <c r="J21" s="2" t="s">
        <v>127</v>
      </c>
      <c r="K21" s="2" t="s">
        <v>503</v>
      </c>
      <c r="L21" s="3">
        <v>88.78</v>
      </c>
      <c r="M21" s="3">
        <v>93.22</v>
      </c>
      <c r="N21" s="3">
        <v>199</v>
      </c>
      <c r="O21" s="2" t="s">
        <v>218</v>
      </c>
      <c r="P21" s="2" t="s">
        <v>219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286</v>
      </c>
      <c r="V21" s="2" t="s">
        <v>247</v>
      </c>
      <c r="W21" s="2" t="s">
        <v>135</v>
      </c>
      <c r="X21" s="2" t="s">
        <v>504</v>
      </c>
      <c r="Y21" s="2" t="s">
        <v>433</v>
      </c>
      <c r="Z21" s="4">
        <v>86</v>
      </c>
      <c r="AA21" s="4">
        <f>=ROUNDDOWN(860,0)</f>
      </c>
      <c r="AB21" s="5">
        <v>0.1</v>
      </c>
      <c r="AC21" s="2" t="s">
        <v>132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5</v>
      </c>
      <c r="AQ21" s="8">
        <v>546.46</v>
      </c>
      <c r="AR21" s="4"/>
      <c r="AS21" s="8"/>
      <c r="AT21" s="7"/>
      <c r="AU21" s="7"/>
      <c r="AV21" s="4">
        <v>5</v>
      </c>
      <c r="AW21" s="8">
        <v>546.46</v>
      </c>
      <c r="AX21" s="4"/>
      <c r="AY21" s="8"/>
      <c r="AZ21" s="7"/>
      <c r="BA21" s="7"/>
      <c r="BB21" s="7">
        <v>1</v>
      </c>
      <c r="BC21" s="4">
        <v>5</v>
      </c>
      <c r="BD21" s="8">
        <v>546.46</v>
      </c>
      <c r="BE21" s="4"/>
      <c r="BF21" s="8"/>
      <c r="BG21" s="7"/>
      <c r="BH21" s="7"/>
      <c r="BI21" s="7">
        <v>1</v>
      </c>
      <c r="BJ21" s="4">
        <v>5</v>
      </c>
      <c r="BK21" s="8">
        <v>546.46</v>
      </c>
      <c r="BL21" s="2" t="s">
        <v>505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129</v>
      </c>
      <c r="BW21" s="2" t="s">
        <v>393</v>
      </c>
      <c r="BX21" s="2" t="s">
        <v>506</v>
      </c>
      <c r="BY21" s="2" t="s">
        <v>141</v>
      </c>
      <c r="BZ21" s="2" t="s">
        <v>132</v>
      </c>
      <c r="CA21" s="4">
        <v>1</v>
      </c>
      <c r="CB21" s="8">
        <v>102.54</v>
      </c>
      <c r="CC21" s="4"/>
      <c r="CD21" s="8"/>
      <c r="CE21" s="7"/>
      <c r="CF21" s="7"/>
      <c r="CG21" s="2" t="s">
        <v>138</v>
      </c>
      <c r="CH21" s="2" t="s">
        <v>129</v>
      </c>
      <c r="CI21" s="2" t="s">
        <v>433</v>
      </c>
      <c r="CJ21" s="2" t="s">
        <v>507</v>
      </c>
      <c r="CK21" s="2" t="s">
        <v>141</v>
      </c>
      <c r="CL21" s="2" t="s">
        <v>132</v>
      </c>
      <c r="CM21" s="4">
        <v>4</v>
      </c>
      <c r="CN21" s="8">
        <v>443.92</v>
      </c>
      <c r="CO21" s="4"/>
      <c r="CP21" s="8"/>
      <c r="CQ21" s="7"/>
      <c r="CR21" s="7"/>
      <c r="CS21" s="2" t="s">
        <v>138</v>
      </c>
      <c r="CT21" s="2" t="s">
        <v>129</v>
      </c>
      <c r="CU21" s="2" t="s">
        <v>132</v>
      </c>
      <c r="CV21" s="2" t="s">
        <v>437</v>
      </c>
      <c r="CW21" s="2" t="s">
        <v>141</v>
      </c>
      <c r="CX21" s="2" t="s">
        <v>132</v>
      </c>
      <c r="CY21" s="4"/>
      <c r="CZ21" s="8"/>
      <c r="DA21" s="4"/>
      <c r="DB21" s="8"/>
      <c r="DC21" s="7"/>
      <c r="DD21" s="7"/>
      <c r="DE21" s="2" t="s">
        <v>138</v>
      </c>
      <c r="DF21" s="2" t="s">
        <v>129</v>
      </c>
      <c r="DG21" s="2" t="s">
        <v>433</v>
      </c>
      <c r="DH21" s="2" t="s">
        <v>508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509</v>
      </c>
      <c r="DT21" s="2" t="s">
        <v>510</v>
      </c>
      <c r="DU21" s="2" t="s">
        <v>141</v>
      </c>
      <c r="DV21" s="2" t="s">
        <v>132</v>
      </c>
      <c r="DW21" s="4"/>
      <c r="DX21" s="8"/>
      <c r="DY21" s="4"/>
      <c r="DZ21" s="8"/>
      <c r="EA21" s="7"/>
      <c r="EB21" s="7"/>
      <c r="EC21" s="2" t="s">
        <v>273</v>
      </c>
      <c r="ED21" s="2" t="s">
        <v>129</v>
      </c>
      <c r="EE21" s="2" t="s">
        <v>132</v>
      </c>
      <c r="EF21" s="2" t="s">
        <v>132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423</v>
      </c>
      <c r="ER21" s="2" t="s">
        <v>132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168</v>
      </c>
      <c r="FB21" s="2" t="s">
        <v>129</v>
      </c>
      <c r="FC21" s="2" t="s">
        <v>132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168</v>
      </c>
      <c r="FN21" s="2" t="s">
        <v>129</v>
      </c>
      <c r="FO21" s="2" t="s">
        <v>132</v>
      </c>
      <c r="FP21" s="2" t="s">
        <v>132</v>
      </c>
      <c r="FQ21" s="2" t="s">
        <v>141</v>
      </c>
      <c r="FR21" s="2" t="s">
        <v>132</v>
      </c>
      <c r="FS21" s="4"/>
      <c r="FT21" s="8"/>
      <c r="FU21" s="4"/>
      <c r="FV21" s="8"/>
      <c r="FW21" s="7"/>
      <c r="FX21" s="7"/>
      <c r="FY21" s="2" t="s">
        <v>138</v>
      </c>
      <c r="FZ21" s="2" t="s">
        <v>129</v>
      </c>
      <c r="GA21" s="2" t="s">
        <v>425</v>
      </c>
      <c r="GB21" s="2" t="s">
        <v>132</v>
      </c>
      <c r="GC21" s="2" t="s">
        <v>141</v>
      </c>
      <c r="GD21" s="2" t="s">
        <v>132</v>
      </c>
      <c r="GE21" s="4"/>
      <c r="GF21" s="8"/>
      <c r="GG21" s="4"/>
      <c r="GH21" s="8"/>
      <c r="GI21" s="7"/>
      <c r="GJ21" s="7"/>
      <c r="GK21" s="2" t="s">
        <v>138</v>
      </c>
      <c r="GL21" s="2" t="s">
        <v>129</v>
      </c>
      <c r="GM21" s="2" t="s">
        <v>426</v>
      </c>
      <c r="GN21" s="2" t="s">
        <v>132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168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337</v>
      </c>
      <c r="HL21" s="2" t="s">
        <v>132</v>
      </c>
      <c r="HM21" s="2" t="s">
        <v>141</v>
      </c>
      <c r="HN21" s="2" t="s">
        <v>132</v>
      </c>
      <c r="HO21" s="4"/>
      <c r="HP21" s="8"/>
      <c r="HQ21" s="4"/>
      <c r="HR21" s="8"/>
      <c r="HS21" s="7"/>
      <c r="HT21" s="7"/>
      <c r="HU21" s="2" t="s">
        <v>168</v>
      </c>
      <c r="HV21" s="2" t="s">
        <v>129</v>
      </c>
      <c r="HW21" s="2" t="s">
        <v>132</v>
      </c>
      <c r="HX21" s="2" t="s">
        <v>132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168</v>
      </c>
      <c r="IH21" s="2" t="s">
        <v>129</v>
      </c>
      <c r="II21" s="2" t="s">
        <v>132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138</v>
      </c>
      <c r="IT21" s="2" t="s">
        <v>150</v>
      </c>
      <c r="IU21" s="2" t="s">
        <v>238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138</v>
      </c>
      <c r="JF21" s="2" t="s">
        <v>129</v>
      </c>
      <c r="JG21" s="2" t="s">
        <v>433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138</v>
      </c>
      <c r="JR21" s="2" t="s">
        <v>150</v>
      </c>
      <c r="JS21" s="2" t="s">
        <v>443</v>
      </c>
      <c r="JT21" s="2" t="s">
        <v>132</v>
      </c>
      <c r="JU21" s="2" t="s">
        <v>141</v>
      </c>
      <c r="JV21" s="2" t="s">
        <v>132</v>
      </c>
      <c r="JW21" s="4"/>
      <c r="JX21" s="8"/>
      <c r="JY21" s="4"/>
      <c r="JZ21" s="8"/>
      <c r="KA21" s="7"/>
      <c r="KB21" s="7"/>
      <c r="KC21" s="2" t="s">
        <v>132</v>
      </c>
      <c r="KD21" s="2" t="s">
        <v>132</v>
      </c>
      <c r="KE21" s="2" t="s">
        <v>132</v>
      </c>
      <c r="KF21" s="2" t="s">
        <v>132</v>
      </c>
      <c r="KG21" s="2" t="s">
        <v>132</v>
      </c>
      <c r="KH21" s="2" t="s">
        <v>132</v>
      </c>
      <c r="KI21" s="4"/>
      <c r="KJ21" s="8"/>
      <c r="KK21" s="4"/>
      <c r="KL21" s="8"/>
      <c r="KM21" s="7"/>
      <c r="KN21" s="7"/>
      <c r="KO21" s="2" t="s">
        <v>241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168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168</v>
      </c>
      <c r="LN21" s="2" t="s">
        <v>150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176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168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168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176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176</v>
      </c>
      <c r="NV21" s="2" t="s">
        <v>129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132</v>
      </c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4"/>
      <c r="ON21" s="8"/>
      <c r="OO21" s="4"/>
      <c r="OP21" s="8"/>
      <c r="OQ21" s="7"/>
      <c r="OR21" s="7"/>
      <c r="OS21" s="2" t="s">
        <v>241</v>
      </c>
      <c r="OT21" s="2" t="s">
        <v>129</v>
      </c>
      <c r="OU21" s="2" t="s">
        <v>177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168</v>
      </c>
      <c r="PF21" s="2" t="s">
        <v>129</v>
      </c>
      <c r="PG21" s="2" t="s">
        <v>132</v>
      </c>
      <c r="PH21" s="2" t="s">
        <v>132</v>
      </c>
      <c r="PI21" s="2" t="s">
        <v>141</v>
      </c>
      <c r="PJ21" s="2" t="s">
        <v>132</v>
      </c>
      <c r="PK21" s="4"/>
      <c r="PL21" s="8"/>
      <c r="PM21" s="4"/>
      <c r="PN21" s="8"/>
      <c r="PO21" s="7"/>
      <c r="PP21" s="7"/>
      <c r="PQ21" s="2" t="s">
        <v>132</v>
      </c>
      <c r="PR21" s="2" t="s">
        <v>132</v>
      </c>
      <c r="PS21" s="2" t="s">
        <v>132</v>
      </c>
      <c r="PT21" s="2" t="s">
        <v>132</v>
      </c>
      <c r="PU21" s="2" t="s">
        <v>132</v>
      </c>
      <c r="PV21" s="2" t="s">
        <v>132</v>
      </c>
      <c r="PW21" s="4"/>
      <c r="PX21" s="8"/>
      <c r="PY21" s="4"/>
      <c r="PZ21" s="8"/>
      <c r="QA21" s="7"/>
      <c r="QB21" s="7"/>
      <c r="QC21" s="2" t="s">
        <v>168</v>
      </c>
      <c r="QD21" s="2" t="s">
        <v>129</v>
      </c>
      <c r="QE21" s="2" t="s">
        <v>132</v>
      </c>
      <c r="QF21" s="2" t="s">
        <v>132</v>
      </c>
      <c r="QG21" s="2" t="s">
        <v>141</v>
      </c>
      <c r="QH21" s="2" t="s">
        <v>132</v>
      </c>
      <c r="QI21" s="4"/>
      <c r="QJ21" s="8"/>
      <c r="QK21" s="4"/>
      <c r="QL21" s="8"/>
      <c r="QM21" s="7"/>
      <c r="QN21" s="7"/>
      <c r="QO21" s="2" t="s">
        <v>138</v>
      </c>
      <c r="QP21" s="2" t="s">
        <v>129</v>
      </c>
      <c r="QQ21" s="2" t="s">
        <v>178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132</v>
      </c>
      <c r="RB21" s="2" t="s">
        <v>132</v>
      </c>
      <c r="RC21" s="2" t="s">
        <v>132</v>
      </c>
      <c r="RD21" s="2" t="s">
        <v>132</v>
      </c>
      <c r="RE21" s="2" t="s">
        <v>132</v>
      </c>
      <c r="RF21" s="2" t="s">
        <v>132</v>
      </c>
      <c r="RG21" s="4"/>
      <c r="RH21" s="8"/>
      <c r="RI21" s="4"/>
      <c r="RJ21" s="8"/>
      <c r="RK21" s="7"/>
      <c r="RL21" s="7"/>
      <c r="RM21" s="2" t="s">
        <v>176</v>
      </c>
      <c r="RN21" s="2" t="s">
        <v>129</v>
      </c>
      <c r="RO21" s="2" t="s">
        <v>132</v>
      </c>
      <c r="RP21" s="2" t="s">
        <v>132</v>
      </c>
      <c r="RQ21" s="2" t="s">
        <v>141</v>
      </c>
      <c r="RR21" s="2" t="s">
        <v>132</v>
      </c>
    </row>
    <row r="22">
      <c r="A22" s="2" t="s">
        <v>511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512</v>
      </c>
      <c r="G22" s="2" t="s">
        <v>512</v>
      </c>
      <c r="H22" s="2" t="s">
        <v>512</v>
      </c>
      <c r="I22" s="2" t="s">
        <v>513</v>
      </c>
      <c r="J22" s="2" t="s">
        <v>127</v>
      </c>
      <c r="K22" s="2" t="s">
        <v>514</v>
      </c>
      <c r="L22" s="3">
        <v>109.44</v>
      </c>
      <c r="M22" s="3">
        <v>114.91</v>
      </c>
      <c r="N22" s="3">
        <v>254.99</v>
      </c>
      <c r="O22" s="2" t="s">
        <v>218</v>
      </c>
      <c r="P22" s="2" t="s">
        <v>219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286</v>
      </c>
      <c r="V22" s="2" t="s">
        <v>247</v>
      </c>
      <c r="W22" s="2" t="s">
        <v>135</v>
      </c>
      <c r="X22" s="2" t="s">
        <v>492</v>
      </c>
      <c r="Y22" s="2" t="s">
        <v>477</v>
      </c>
      <c r="Z22" s="4">
        <v>92</v>
      </c>
      <c r="AA22" s="4">
        <f>=ROUNDDOWN(83.6363636363636,0)</f>
      </c>
      <c r="AB22" s="5">
        <v>1.1</v>
      </c>
      <c r="AC22" s="2" t="s">
        <v>132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2</v>
      </c>
      <c r="AQ22" s="8">
        <v>286.46</v>
      </c>
      <c r="AR22" s="4"/>
      <c r="AS22" s="8"/>
      <c r="AT22" s="7"/>
      <c r="AU22" s="7"/>
      <c r="AV22" s="4">
        <v>2</v>
      </c>
      <c r="AW22" s="8">
        <v>286.46</v>
      </c>
      <c r="AX22" s="4"/>
      <c r="AY22" s="8"/>
      <c r="AZ22" s="7"/>
      <c r="BA22" s="7"/>
      <c r="BB22" s="7">
        <v>1</v>
      </c>
      <c r="BC22" s="4">
        <v>2</v>
      </c>
      <c r="BD22" s="8">
        <v>286.46</v>
      </c>
      <c r="BE22" s="4"/>
      <c r="BF22" s="8"/>
      <c r="BG22" s="7"/>
      <c r="BH22" s="7"/>
      <c r="BI22" s="7">
        <v>1</v>
      </c>
      <c r="BJ22" s="4">
        <v>2</v>
      </c>
      <c r="BK22" s="8">
        <v>286.46</v>
      </c>
      <c r="BL22" s="2" t="s">
        <v>515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138</v>
      </c>
      <c r="BV22" s="2" t="s">
        <v>129</v>
      </c>
      <c r="BW22" s="2" t="s">
        <v>479</v>
      </c>
      <c r="BX22" s="2" t="s">
        <v>516</v>
      </c>
      <c r="BY22" s="2" t="s">
        <v>141</v>
      </c>
      <c r="BZ22" s="2" t="s">
        <v>132</v>
      </c>
      <c r="CA22" s="4">
        <v>1</v>
      </c>
      <c r="CB22" s="8">
        <v>153.4</v>
      </c>
      <c r="CC22" s="4"/>
      <c r="CD22" s="8"/>
      <c r="CE22" s="7"/>
      <c r="CF22" s="7"/>
      <c r="CG22" s="2" t="s">
        <v>138</v>
      </c>
      <c r="CH22" s="2" t="s">
        <v>129</v>
      </c>
      <c r="CI22" s="2" t="s">
        <v>397</v>
      </c>
      <c r="CJ22" s="2" t="s">
        <v>517</v>
      </c>
      <c r="CK22" s="2" t="s">
        <v>141</v>
      </c>
      <c r="CL22" s="2" t="s">
        <v>132</v>
      </c>
      <c r="CM22" s="4"/>
      <c r="CN22" s="8"/>
      <c r="CO22" s="4"/>
      <c r="CP22" s="8"/>
      <c r="CQ22" s="7"/>
      <c r="CR22" s="7"/>
      <c r="CS22" s="2" t="s">
        <v>138</v>
      </c>
      <c r="CT22" s="2" t="s">
        <v>129</v>
      </c>
      <c r="CU22" s="2" t="s">
        <v>132</v>
      </c>
      <c r="CV22" s="2" t="s">
        <v>132</v>
      </c>
      <c r="CW22" s="2" t="s">
        <v>141</v>
      </c>
      <c r="CX22" s="2" t="s">
        <v>132</v>
      </c>
      <c r="CY22" s="4"/>
      <c r="CZ22" s="8"/>
      <c r="DA22" s="4"/>
      <c r="DB22" s="8"/>
      <c r="DC22" s="7"/>
      <c r="DD22" s="7"/>
      <c r="DE22" s="2" t="s">
        <v>138</v>
      </c>
      <c r="DF22" s="2" t="s">
        <v>129</v>
      </c>
      <c r="DG22" s="2" t="s">
        <v>419</v>
      </c>
      <c r="DH22" s="2" t="s">
        <v>132</v>
      </c>
      <c r="DI22" s="2" t="s">
        <v>141</v>
      </c>
      <c r="DJ22" s="2" t="s">
        <v>132</v>
      </c>
      <c r="DK22" s="4">
        <v>1</v>
      </c>
      <c r="DL22" s="8">
        <v>133.06</v>
      </c>
      <c r="DM22" s="4"/>
      <c r="DN22" s="8"/>
      <c r="DO22" s="7"/>
      <c r="DP22" s="7"/>
      <c r="DQ22" s="2" t="s">
        <v>138</v>
      </c>
      <c r="DR22" s="2" t="s">
        <v>129</v>
      </c>
      <c r="DS22" s="2" t="s">
        <v>483</v>
      </c>
      <c r="DT22" s="2" t="s">
        <v>518</v>
      </c>
      <c r="DU22" s="2" t="s">
        <v>141</v>
      </c>
      <c r="DV22" s="2" t="s">
        <v>132</v>
      </c>
      <c r="DW22" s="4"/>
      <c r="DX22" s="8"/>
      <c r="DY22" s="4"/>
      <c r="DZ22" s="8"/>
      <c r="EA22" s="7"/>
      <c r="EB22" s="7"/>
      <c r="EC22" s="2" t="s">
        <v>273</v>
      </c>
      <c r="ED22" s="2" t="s">
        <v>129</v>
      </c>
      <c r="EE22" s="2" t="s">
        <v>132</v>
      </c>
      <c r="EF22" s="2" t="s">
        <v>132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273</v>
      </c>
      <c r="EP22" s="2" t="s">
        <v>129</v>
      </c>
      <c r="EQ22" s="2" t="s">
        <v>132</v>
      </c>
      <c r="ER22" s="2" t="s">
        <v>132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168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/>
      <c r="FH22" s="8"/>
      <c r="FI22" s="4"/>
      <c r="FJ22" s="8"/>
      <c r="FK22" s="7"/>
      <c r="FL22" s="7"/>
      <c r="FM22" s="2" t="s">
        <v>168</v>
      </c>
      <c r="FN22" s="2" t="s">
        <v>129</v>
      </c>
      <c r="FO22" s="2" t="s">
        <v>132</v>
      </c>
      <c r="FP22" s="2" t="s">
        <v>132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425</v>
      </c>
      <c r="GB22" s="2" t="s">
        <v>132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138</v>
      </c>
      <c r="GL22" s="2" t="s">
        <v>129</v>
      </c>
      <c r="GM22" s="2" t="s">
        <v>519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168</v>
      </c>
      <c r="GX22" s="2" t="s">
        <v>129</v>
      </c>
      <c r="GY22" s="2" t="s">
        <v>132</v>
      </c>
      <c r="GZ22" s="2" t="s">
        <v>132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129</v>
      </c>
      <c r="HK22" s="2" t="s">
        <v>337</v>
      </c>
      <c r="HL22" s="2" t="s">
        <v>132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168</v>
      </c>
      <c r="HV22" s="2" t="s">
        <v>129</v>
      </c>
      <c r="HW22" s="2" t="s">
        <v>132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168</v>
      </c>
      <c r="IH22" s="2" t="s">
        <v>129</v>
      </c>
      <c r="II22" s="2" t="s">
        <v>132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138</v>
      </c>
      <c r="IT22" s="2" t="s">
        <v>150</v>
      </c>
      <c r="IU22" s="2" t="s">
        <v>238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138</v>
      </c>
      <c r="JF22" s="2" t="s">
        <v>129</v>
      </c>
      <c r="JG22" s="2" t="s">
        <v>397</v>
      </c>
      <c r="JH22" s="2" t="s">
        <v>438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138</v>
      </c>
      <c r="JR22" s="2" t="s">
        <v>150</v>
      </c>
      <c r="JS22" s="2" t="s">
        <v>487</v>
      </c>
      <c r="JT22" s="2" t="s">
        <v>132</v>
      </c>
      <c r="JU22" s="2" t="s">
        <v>141</v>
      </c>
      <c r="JV22" s="2" t="s">
        <v>132</v>
      </c>
      <c r="JW22" s="4"/>
      <c r="JX22" s="8"/>
      <c r="JY22" s="4"/>
      <c r="JZ22" s="8"/>
      <c r="KA22" s="7"/>
      <c r="KB22" s="7"/>
      <c r="KC22" s="2" t="s">
        <v>132</v>
      </c>
      <c r="KD22" s="2" t="s">
        <v>132</v>
      </c>
      <c r="KE22" s="2" t="s">
        <v>132</v>
      </c>
      <c r="KF22" s="2" t="s">
        <v>132</v>
      </c>
      <c r="KG22" s="2" t="s">
        <v>132</v>
      </c>
      <c r="KH22" s="2" t="s">
        <v>132</v>
      </c>
      <c r="KI22" s="4"/>
      <c r="KJ22" s="8"/>
      <c r="KK22" s="4"/>
      <c r="KL22" s="8"/>
      <c r="KM22" s="7"/>
      <c r="KN22" s="7"/>
      <c r="KO22" s="2" t="s">
        <v>241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168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168</v>
      </c>
      <c r="LN22" s="2" t="s">
        <v>150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176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168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168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176</v>
      </c>
      <c r="NJ22" s="2" t="s">
        <v>129</v>
      </c>
      <c r="NK22" s="2" t="s">
        <v>132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176</v>
      </c>
      <c r="NV22" s="2" t="s">
        <v>129</v>
      </c>
      <c r="NW22" s="2" t="s">
        <v>132</v>
      </c>
      <c r="NX22" s="2" t="s">
        <v>132</v>
      </c>
      <c r="NY22" s="2" t="s">
        <v>141</v>
      </c>
      <c r="NZ22" s="2" t="s">
        <v>132</v>
      </c>
      <c r="OA22" s="4"/>
      <c r="OB22" s="8"/>
      <c r="OC22" s="4"/>
      <c r="OD22" s="8"/>
      <c r="OE22" s="7"/>
      <c r="OF22" s="7"/>
      <c r="OG22" s="2" t="s">
        <v>132</v>
      </c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4"/>
      <c r="ON22" s="8"/>
      <c r="OO22" s="4"/>
      <c r="OP22" s="8"/>
      <c r="OQ22" s="7"/>
      <c r="OR22" s="7"/>
      <c r="OS22" s="2" t="s">
        <v>241</v>
      </c>
      <c r="OT22" s="2" t="s">
        <v>129</v>
      </c>
      <c r="OU22" s="2" t="s">
        <v>177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168</v>
      </c>
      <c r="PF22" s="2" t="s">
        <v>129</v>
      </c>
      <c r="PG22" s="2" t="s">
        <v>132</v>
      </c>
      <c r="PH22" s="2" t="s">
        <v>132</v>
      </c>
      <c r="PI22" s="2" t="s">
        <v>141</v>
      </c>
      <c r="PJ22" s="2" t="s">
        <v>132</v>
      </c>
      <c r="PK22" s="4"/>
      <c r="PL22" s="8"/>
      <c r="PM22" s="4"/>
      <c r="PN22" s="8"/>
      <c r="PO22" s="7"/>
      <c r="PP22" s="7"/>
      <c r="PQ22" s="2" t="s">
        <v>132</v>
      </c>
      <c r="PR22" s="2" t="s">
        <v>132</v>
      </c>
      <c r="PS22" s="2" t="s">
        <v>132</v>
      </c>
      <c r="PT22" s="2" t="s">
        <v>132</v>
      </c>
      <c r="PU22" s="2" t="s">
        <v>132</v>
      </c>
      <c r="PV22" s="2" t="s">
        <v>132</v>
      </c>
      <c r="PW22" s="4"/>
      <c r="PX22" s="8"/>
      <c r="PY22" s="4"/>
      <c r="PZ22" s="8"/>
      <c r="QA22" s="7"/>
      <c r="QB22" s="7"/>
      <c r="QC22" s="2" t="s">
        <v>168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138</v>
      </c>
      <c r="QP22" s="2" t="s">
        <v>129</v>
      </c>
      <c r="QQ22" s="2" t="s">
        <v>178</v>
      </c>
      <c r="QR22" s="2" t="s">
        <v>132</v>
      </c>
      <c r="QS22" s="2" t="s">
        <v>141</v>
      </c>
      <c r="QT22" s="2" t="s">
        <v>132</v>
      </c>
      <c r="QU22" s="4"/>
      <c r="QV22" s="8"/>
      <c r="QW22" s="4"/>
      <c r="QX22" s="8"/>
      <c r="QY22" s="7"/>
      <c r="QZ22" s="7"/>
      <c r="RA22" s="2" t="s">
        <v>132</v>
      </c>
      <c r="RB22" s="2" t="s">
        <v>132</v>
      </c>
      <c r="RC22" s="2" t="s">
        <v>132</v>
      </c>
      <c r="RD22" s="2" t="s">
        <v>132</v>
      </c>
      <c r="RE22" s="2" t="s">
        <v>132</v>
      </c>
      <c r="RF22" s="2" t="s">
        <v>132</v>
      </c>
      <c r="RG22" s="4"/>
      <c r="RH22" s="8"/>
      <c r="RI22" s="4"/>
      <c r="RJ22" s="8"/>
      <c r="RK22" s="7"/>
      <c r="RL22" s="7"/>
      <c r="RM22" s="2" t="s">
        <v>176</v>
      </c>
      <c r="RN22" s="2" t="s">
        <v>129</v>
      </c>
      <c r="RO22" s="2" t="s">
        <v>132</v>
      </c>
      <c r="RP22" s="2" t="s">
        <v>132</v>
      </c>
      <c r="RQ22" s="2" t="s">
        <v>141</v>
      </c>
      <c r="RR22" s="2" t="s">
        <v>132</v>
      </c>
    </row>
    <row r="23">
      <c r="A23" s="2" t="s">
        <v>520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521</v>
      </c>
      <c r="G23" s="2" t="s">
        <v>521</v>
      </c>
      <c r="H23" s="2" t="s">
        <v>521</v>
      </c>
      <c r="I23" s="2" t="s">
        <v>522</v>
      </c>
      <c r="J23" s="2" t="s">
        <v>127</v>
      </c>
      <c r="K23" s="2" t="s">
        <v>523</v>
      </c>
      <c r="L23" s="3">
        <v>132</v>
      </c>
      <c r="M23" s="3">
        <v>138.6</v>
      </c>
      <c r="N23" s="3">
        <v>279.99</v>
      </c>
      <c r="O23" s="2" t="s">
        <v>129</v>
      </c>
      <c r="P23" s="2" t="s">
        <v>524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286</v>
      </c>
      <c r="V23" s="2" t="s">
        <v>247</v>
      </c>
      <c r="W23" s="2" t="s">
        <v>410</v>
      </c>
      <c r="X23" s="2" t="s">
        <v>525</v>
      </c>
      <c r="Y23" s="2" t="s">
        <v>526</v>
      </c>
      <c r="Z23" s="4">
        <v>85</v>
      </c>
      <c r="AA23" s="4">
        <f>=ROUNDDOWN(85,0)</f>
      </c>
      <c r="AB23" s="5">
        <v>1</v>
      </c>
      <c r="AC23" s="2" t="s">
        <v>132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</v>
      </c>
      <c r="AQ23" s="8">
        <v>138.6</v>
      </c>
      <c r="AR23" s="4"/>
      <c r="AS23" s="8"/>
      <c r="AT23" s="7"/>
      <c r="AU23" s="7"/>
      <c r="AV23" s="4">
        <v>1</v>
      </c>
      <c r="AW23" s="8">
        <v>138.6</v>
      </c>
      <c r="AX23" s="4"/>
      <c r="AY23" s="8"/>
      <c r="AZ23" s="7"/>
      <c r="BA23" s="7"/>
      <c r="BB23" s="7">
        <v>1</v>
      </c>
      <c r="BC23" s="4">
        <v>1</v>
      </c>
      <c r="BD23" s="8">
        <v>138.6</v>
      </c>
      <c r="BE23" s="4"/>
      <c r="BF23" s="8"/>
      <c r="BG23" s="7"/>
      <c r="BH23" s="7"/>
      <c r="BI23" s="7">
        <v>1</v>
      </c>
      <c r="BJ23" s="4">
        <v>1</v>
      </c>
      <c r="BK23" s="8">
        <v>138.6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129</v>
      </c>
      <c r="BW23" s="2" t="s">
        <v>527</v>
      </c>
      <c r="BX23" s="2" t="s">
        <v>528</v>
      </c>
      <c r="BY23" s="2" t="s">
        <v>141</v>
      </c>
      <c r="BZ23" s="2" t="s">
        <v>132</v>
      </c>
      <c r="CA23" s="4">
        <v>1</v>
      </c>
      <c r="CB23" s="8">
        <v>138.6</v>
      </c>
      <c r="CC23" s="4"/>
      <c r="CD23" s="8"/>
      <c r="CE23" s="7"/>
      <c r="CF23" s="7"/>
      <c r="CG23" s="2" t="s">
        <v>138</v>
      </c>
      <c r="CH23" s="2" t="s">
        <v>129</v>
      </c>
      <c r="CI23" s="2" t="s">
        <v>529</v>
      </c>
      <c r="CJ23" s="2" t="s">
        <v>530</v>
      </c>
      <c r="CK23" s="2" t="s">
        <v>141</v>
      </c>
      <c r="CL23" s="2" t="s">
        <v>132</v>
      </c>
      <c r="CM23" s="4"/>
      <c r="CN23" s="8"/>
      <c r="CO23" s="4"/>
      <c r="CP23" s="8"/>
      <c r="CQ23" s="7"/>
      <c r="CR23" s="7"/>
      <c r="CS23" s="2" t="s">
        <v>241</v>
      </c>
      <c r="CT23" s="2" t="s">
        <v>129</v>
      </c>
      <c r="CU23" s="2" t="s">
        <v>132</v>
      </c>
      <c r="CV23" s="2" t="s">
        <v>132</v>
      </c>
      <c r="CW23" s="2" t="s">
        <v>141</v>
      </c>
      <c r="CX23" s="2" t="s">
        <v>132</v>
      </c>
      <c r="CY23" s="4"/>
      <c r="CZ23" s="8"/>
      <c r="DA23" s="4"/>
      <c r="DB23" s="8"/>
      <c r="DC23" s="7"/>
      <c r="DD23" s="7"/>
      <c r="DE23" s="2" t="s">
        <v>138</v>
      </c>
      <c r="DF23" s="2" t="s">
        <v>129</v>
      </c>
      <c r="DG23" s="2" t="s">
        <v>531</v>
      </c>
      <c r="DH23" s="2" t="s">
        <v>132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532</v>
      </c>
      <c r="DT23" s="2" t="s">
        <v>533</v>
      </c>
      <c r="DU23" s="2" t="s">
        <v>141</v>
      </c>
      <c r="DV23" s="2" t="s">
        <v>132</v>
      </c>
      <c r="DW23" s="4"/>
      <c r="DX23" s="8"/>
      <c r="DY23" s="4"/>
      <c r="DZ23" s="8"/>
      <c r="EA23" s="7"/>
      <c r="EB23" s="7"/>
      <c r="EC23" s="2" t="s">
        <v>273</v>
      </c>
      <c r="ED23" s="2" t="s">
        <v>129</v>
      </c>
      <c r="EE23" s="2" t="s">
        <v>132</v>
      </c>
      <c r="EF23" s="2" t="s">
        <v>132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138</v>
      </c>
      <c r="EP23" s="2" t="s">
        <v>129</v>
      </c>
      <c r="EQ23" s="2" t="s">
        <v>534</v>
      </c>
      <c r="ER23" s="2" t="s">
        <v>336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168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/>
      <c r="FH23" s="8"/>
      <c r="FI23" s="4"/>
      <c r="FJ23" s="8"/>
      <c r="FK23" s="7"/>
      <c r="FL23" s="7"/>
      <c r="FM23" s="2" t="s">
        <v>138</v>
      </c>
      <c r="FN23" s="2" t="s">
        <v>129</v>
      </c>
      <c r="FO23" s="2" t="s">
        <v>535</v>
      </c>
      <c r="FP23" s="2" t="s">
        <v>132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241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241</v>
      </c>
      <c r="GL23" s="2" t="s">
        <v>129</v>
      </c>
      <c r="GM23" s="2" t="s">
        <v>132</v>
      </c>
      <c r="GN23" s="2" t="s">
        <v>132</v>
      </c>
      <c r="GO23" s="2" t="s">
        <v>141</v>
      </c>
      <c r="GP23" s="2" t="s">
        <v>132</v>
      </c>
      <c r="GQ23" s="4"/>
      <c r="GR23" s="8"/>
      <c r="GS23" s="4"/>
      <c r="GT23" s="8"/>
      <c r="GU23" s="7"/>
      <c r="GV23" s="7"/>
      <c r="GW23" s="2" t="s">
        <v>138</v>
      </c>
      <c r="GX23" s="2" t="s">
        <v>129</v>
      </c>
      <c r="GY23" s="2" t="s">
        <v>335</v>
      </c>
      <c r="GZ23" s="2" t="s">
        <v>132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138</v>
      </c>
      <c r="HJ23" s="2" t="s">
        <v>129</v>
      </c>
      <c r="HK23" s="2" t="s">
        <v>536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273</v>
      </c>
      <c r="HV23" s="2" t="s">
        <v>129</v>
      </c>
      <c r="HW23" s="2" t="s">
        <v>132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168</v>
      </c>
      <c r="IH23" s="2" t="s">
        <v>129</v>
      </c>
      <c r="II23" s="2" t="s">
        <v>132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168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138</v>
      </c>
      <c r="JF23" s="2" t="s">
        <v>129</v>
      </c>
      <c r="JG23" s="2" t="s">
        <v>529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168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168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168</v>
      </c>
      <c r="LN23" s="2" t="s">
        <v>150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176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168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168</v>
      </c>
      <c r="MX23" s="2" t="s">
        <v>129</v>
      </c>
      <c r="MY23" s="2" t="s">
        <v>132</v>
      </c>
      <c r="MZ23" s="2" t="s">
        <v>132</v>
      </c>
      <c r="NA23" s="2" t="s">
        <v>141</v>
      </c>
      <c r="NB23" s="2" t="s">
        <v>132</v>
      </c>
      <c r="NC23" s="4"/>
      <c r="ND23" s="8"/>
      <c r="NE23" s="4"/>
      <c r="NF23" s="8"/>
      <c r="NG23" s="7"/>
      <c r="NH23" s="7"/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176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132</v>
      </c>
      <c r="OH23" s="2" t="s">
        <v>132</v>
      </c>
      <c r="OI23" s="2" t="s">
        <v>132</v>
      </c>
      <c r="OJ23" s="2" t="s">
        <v>132</v>
      </c>
      <c r="OK23" s="2" t="s">
        <v>132</v>
      </c>
      <c r="OL23" s="2" t="s">
        <v>132</v>
      </c>
      <c r="OM23" s="4"/>
      <c r="ON23" s="8"/>
      <c r="OO23" s="4"/>
      <c r="OP23" s="8"/>
      <c r="OQ23" s="7"/>
      <c r="OR23" s="7"/>
      <c r="OS23" s="2" t="s">
        <v>138</v>
      </c>
      <c r="OT23" s="2" t="s">
        <v>129</v>
      </c>
      <c r="OU23" s="2" t="s">
        <v>177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168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168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168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138</v>
      </c>
      <c r="QP23" s="2" t="s">
        <v>129</v>
      </c>
      <c r="QQ23" s="2" t="s">
        <v>178</v>
      </c>
      <c r="QR23" s="2" t="s">
        <v>132</v>
      </c>
      <c r="QS23" s="2" t="s">
        <v>141</v>
      </c>
      <c r="QT23" s="2" t="s">
        <v>132</v>
      </c>
      <c r="QU23" s="4"/>
      <c r="QV23" s="8"/>
      <c r="QW23" s="4"/>
      <c r="QX23" s="8"/>
      <c r="QY23" s="7"/>
      <c r="QZ23" s="7"/>
      <c r="RA23" s="2" t="s">
        <v>132</v>
      </c>
      <c r="RB23" s="2" t="s">
        <v>132</v>
      </c>
      <c r="RC23" s="2" t="s">
        <v>132</v>
      </c>
      <c r="RD23" s="2" t="s">
        <v>132</v>
      </c>
      <c r="RE23" s="2" t="s">
        <v>132</v>
      </c>
      <c r="RF23" s="2" t="s">
        <v>132</v>
      </c>
      <c r="RG23" s="4"/>
      <c r="RH23" s="8"/>
      <c r="RI23" s="4"/>
      <c r="RJ23" s="8"/>
      <c r="RK23" s="7"/>
      <c r="RL23" s="7"/>
      <c r="RM23" s="2" t="s">
        <v>176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132</v>
      </c>
    </row>
    <row r="24">
      <c r="A24" s="2" t="s">
        <v>537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538</v>
      </c>
      <c r="G24" s="2" t="s">
        <v>538</v>
      </c>
      <c r="H24" s="2" t="s">
        <v>538</v>
      </c>
      <c r="I24" s="2" t="s">
        <v>539</v>
      </c>
      <c r="J24" s="2" t="s">
        <v>127</v>
      </c>
      <c r="K24" s="2" t="s">
        <v>540</v>
      </c>
      <c r="L24" s="3">
        <v>87.4</v>
      </c>
      <c r="M24" s="3">
        <v>91.77</v>
      </c>
      <c r="N24" s="3">
        <v>199.99</v>
      </c>
      <c r="O24" s="2" t="s">
        <v>218</v>
      </c>
      <c r="P24" s="2" t="s">
        <v>219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286</v>
      </c>
      <c r="V24" s="2" t="s">
        <v>247</v>
      </c>
      <c r="W24" s="2" t="s">
        <v>135</v>
      </c>
      <c r="X24" s="2" t="s">
        <v>492</v>
      </c>
      <c r="Y24" s="2" t="s">
        <v>477</v>
      </c>
      <c r="Z24" s="4">
        <v>97</v>
      </c>
      <c r="AA24" s="4">
        <f>=ROUNDDOWN({0},0)</f>
      </c>
      <c r="AB24" s="5"/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1</v>
      </c>
      <c r="AQ24" s="8">
        <v>99.11</v>
      </c>
      <c r="AR24" s="4"/>
      <c r="AS24" s="8"/>
      <c r="AT24" s="7"/>
      <c r="AU24" s="7"/>
      <c r="AV24" s="4">
        <v>1</v>
      </c>
      <c r="AW24" s="8">
        <v>99.11</v>
      </c>
      <c r="AX24" s="4"/>
      <c r="AY24" s="8"/>
      <c r="AZ24" s="7"/>
      <c r="BA24" s="7"/>
      <c r="BB24" s="7">
        <v>1</v>
      </c>
      <c r="BC24" s="4">
        <v>1</v>
      </c>
      <c r="BD24" s="8">
        <v>99.11</v>
      </c>
      <c r="BE24" s="4"/>
      <c r="BF24" s="8"/>
      <c r="BG24" s="7"/>
      <c r="BH24" s="7"/>
      <c r="BI24" s="7">
        <v>1</v>
      </c>
      <c r="BJ24" s="4">
        <v>1</v>
      </c>
      <c r="BK24" s="8">
        <v>99.11</v>
      </c>
      <c r="BL24" s="2" t="s">
        <v>17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129</v>
      </c>
      <c r="BW24" s="2" t="s">
        <v>479</v>
      </c>
      <c r="BX24" s="2" t="s">
        <v>132</v>
      </c>
      <c r="BY24" s="2" t="s">
        <v>141</v>
      </c>
      <c r="BZ24" s="2" t="s">
        <v>132</v>
      </c>
      <c r="CA24" s="4">
        <v>1</v>
      </c>
      <c r="CB24" s="8">
        <v>99.11</v>
      </c>
      <c r="CC24" s="4"/>
      <c r="CD24" s="8"/>
      <c r="CE24" s="7"/>
      <c r="CF24" s="7"/>
      <c r="CG24" s="2" t="s">
        <v>138</v>
      </c>
      <c r="CH24" s="2" t="s">
        <v>129</v>
      </c>
      <c r="CI24" s="2" t="s">
        <v>397</v>
      </c>
      <c r="CJ24" s="2" t="s">
        <v>541</v>
      </c>
      <c r="CK24" s="2" t="s">
        <v>141</v>
      </c>
      <c r="CL24" s="2" t="s">
        <v>132</v>
      </c>
      <c r="CM24" s="4"/>
      <c r="CN24" s="8"/>
      <c r="CO24" s="4"/>
      <c r="CP24" s="8"/>
      <c r="CQ24" s="7"/>
      <c r="CR24" s="7"/>
      <c r="CS24" s="2" t="s">
        <v>241</v>
      </c>
      <c r="CT24" s="2" t="s">
        <v>129</v>
      </c>
      <c r="CU24" s="2" t="s">
        <v>132</v>
      </c>
      <c r="CV24" s="2" t="s">
        <v>132</v>
      </c>
      <c r="CW24" s="2" t="s">
        <v>141</v>
      </c>
      <c r="CX24" s="2" t="s">
        <v>132</v>
      </c>
      <c r="CY24" s="4"/>
      <c r="CZ24" s="8"/>
      <c r="DA24" s="4"/>
      <c r="DB24" s="8"/>
      <c r="DC24" s="7"/>
      <c r="DD24" s="7"/>
      <c r="DE24" s="2" t="s">
        <v>138</v>
      </c>
      <c r="DF24" s="2" t="s">
        <v>129</v>
      </c>
      <c r="DG24" s="2" t="s">
        <v>419</v>
      </c>
      <c r="DH24" s="2" t="s">
        <v>132</v>
      </c>
      <c r="DI24" s="2" t="s">
        <v>141</v>
      </c>
      <c r="DJ24" s="2" t="s">
        <v>132</v>
      </c>
      <c r="DK24" s="4"/>
      <c r="DL24" s="8"/>
      <c r="DM24" s="4"/>
      <c r="DN24" s="8"/>
      <c r="DO24" s="7"/>
      <c r="DP24" s="7"/>
      <c r="DQ24" s="2" t="s">
        <v>138</v>
      </c>
      <c r="DR24" s="2" t="s">
        <v>129</v>
      </c>
      <c r="DS24" s="2" t="s">
        <v>483</v>
      </c>
      <c r="DT24" s="2" t="s">
        <v>132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273</v>
      </c>
      <c r="ED24" s="2" t="s">
        <v>129</v>
      </c>
      <c r="EE24" s="2" t="s">
        <v>132</v>
      </c>
      <c r="EF24" s="2" t="s">
        <v>132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273</v>
      </c>
      <c r="EP24" s="2" t="s">
        <v>129</v>
      </c>
      <c r="EQ24" s="2" t="s">
        <v>132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168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/>
      <c r="FH24" s="8"/>
      <c r="FI24" s="4"/>
      <c r="FJ24" s="8"/>
      <c r="FK24" s="7"/>
      <c r="FL24" s="7"/>
      <c r="FM24" s="2" t="s">
        <v>168</v>
      </c>
      <c r="FN24" s="2" t="s">
        <v>129</v>
      </c>
      <c r="FO24" s="2" t="s">
        <v>132</v>
      </c>
      <c r="FP24" s="2" t="s">
        <v>132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138</v>
      </c>
      <c r="FZ24" s="2" t="s">
        <v>129</v>
      </c>
      <c r="GA24" s="2" t="s">
        <v>425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206</v>
      </c>
      <c r="GL24" s="2" t="s">
        <v>129</v>
      </c>
      <c r="GM24" s="2" t="s">
        <v>426</v>
      </c>
      <c r="GN24" s="2" t="s">
        <v>132</v>
      </c>
      <c r="GO24" s="2" t="s">
        <v>141</v>
      </c>
      <c r="GP24" s="2" t="s">
        <v>132</v>
      </c>
      <c r="GQ24" s="4"/>
      <c r="GR24" s="8"/>
      <c r="GS24" s="4"/>
      <c r="GT24" s="8"/>
      <c r="GU24" s="7"/>
      <c r="GV24" s="7"/>
      <c r="GW24" s="2" t="s">
        <v>168</v>
      </c>
      <c r="GX24" s="2" t="s">
        <v>129</v>
      </c>
      <c r="GY24" s="2" t="s">
        <v>132</v>
      </c>
      <c r="GZ24" s="2" t="s">
        <v>132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138</v>
      </c>
      <c r="HJ24" s="2" t="s">
        <v>129</v>
      </c>
      <c r="HK24" s="2" t="s">
        <v>337</v>
      </c>
      <c r="HL24" s="2" t="s">
        <v>132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168</v>
      </c>
      <c r="HV24" s="2" t="s">
        <v>129</v>
      </c>
      <c r="HW24" s="2" t="s">
        <v>132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168</v>
      </c>
      <c r="IH24" s="2" t="s">
        <v>129</v>
      </c>
      <c r="II24" s="2" t="s">
        <v>132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138</v>
      </c>
      <c r="IT24" s="2" t="s">
        <v>150</v>
      </c>
      <c r="IU24" s="2" t="s">
        <v>238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138</v>
      </c>
      <c r="JF24" s="2" t="s">
        <v>129</v>
      </c>
      <c r="JG24" s="2" t="s">
        <v>397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138</v>
      </c>
      <c r="JR24" s="2" t="s">
        <v>150</v>
      </c>
      <c r="JS24" s="2" t="s">
        <v>487</v>
      </c>
      <c r="JT24" s="2" t="s">
        <v>132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132</v>
      </c>
      <c r="KD24" s="2" t="s">
        <v>132</v>
      </c>
      <c r="KE24" s="2" t="s">
        <v>132</v>
      </c>
      <c r="KF24" s="2" t="s">
        <v>132</v>
      </c>
      <c r="KG24" s="2" t="s">
        <v>132</v>
      </c>
      <c r="KH24" s="2" t="s">
        <v>132</v>
      </c>
      <c r="KI24" s="4"/>
      <c r="KJ24" s="8"/>
      <c r="KK24" s="4"/>
      <c r="KL24" s="8"/>
      <c r="KM24" s="7"/>
      <c r="KN24" s="7"/>
      <c r="KO24" s="2" t="s">
        <v>241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168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168</v>
      </c>
      <c r="LN24" s="2" t="s">
        <v>150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176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168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168</v>
      </c>
      <c r="MX24" s="2" t="s">
        <v>129</v>
      </c>
      <c r="MY24" s="2" t="s">
        <v>132</v>
      </c>
      <c r="MZ24" s="2" t="s">
        <v>132</v>
      </c>
      <c r="NA24" s="2" t="s">
        <v>141</v>
      </c>
      <c r="NB24" s="2" t="s">
        <v>132</v>
      </c>
      <c r="NC24" s="4"/>
      <c r="ND24" s="8"/>
      <c r="NE24" s="4"/>
      <c r="NF24" s="8"/>
      <c r="NG24" s="7"/>
      <c r="NH24" s="7"/>
      <c r="NI24" s="2" t="s">
        <v>176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176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132</v>
      </c>
      <c r="OH24" s="2" t="s">
        <v>132</v>
      </c>
      <c r="OI24" s="2" t="s">
        <v>132</v>
      </c>
      <c r="OJ24" s="2" t="s">
        <v>132</v>
      </c>
      <c r="OK24" s="2" t="s">
        <v>132</v>
      </c>
      <c r="OL24" s="2" t="s">
        <v>132</v>
      </c>
      <c r="OM24" s="4"/>
      <c r="ON24" s="8"/>
      <c r="OO24" s="4"/>
      <c r="OP24" s="8"/>
      <c r="OQ24" s="7"/>
      <c r="OR24" s="7"/>
      <c r="OS24" s="2" t="s">
        <v>241</v>
      </c>
      <c r="OT24" s="2" t="s">
        <v>129</v>
      </c>
      <c r="OU24" s="2" t="s">
        <v>177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168</v>
      </c>
      <c r="PF24" s="2" t="s">
        <v>129</v>
      </c>
      <c r="PG24" s="2" t="s">
        <v>132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132</v>
      </c>
      <c r="PR24" s="2" t="s">
        <v>132</v>
      </c>
      <c r="PS24" s="2" t="s">
        <v>132</v>
      </c>
      <c r="PT24" s="2" t="s">
        <v>132</v>
      </c>
      <c r="PU24" s="2" t="s">
        <v>132</v>
      </c>
      <c r="PV24" s="2" t="s">
        <v>132</v>
      </c>
      <c r="PW24" s="4"/>
      <c r="PX24" s="8"/>
      <c r="PY24" s="4"/>
      <c r="PZ24" s="8"/>
      <c r="QA24" s="7"/>
      <c r="QB24" s="7"/>
      <c r="QC24" s="2" t="s">
        <v>168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138</v>
      </c>
      <c r="QP24" s="2" t="s">
        <v>129</v>
      </c>
      <c r="QQ24" s="2" t="s">
        <v>178</v>
      </c>
      <c r="QR24" s="2" t="s">
        <v>132</v>
      </c>
      <c r="QS24" s="2" t="s">
        <v>141</v>
      </c>
      <c r="QT24" s="2" t="s">
        <v>132</v>
      </c>
      <c r="QU24" s="4"/>
      <c r="QV24" s="8"/>
      <c r="QW24" s="4"/>
      <c r="QX24" s="8"/>
      <c r="QY24" s="7"/>
      <c r="QZ24" s="7"/>
      <c r="RA24" s="2" t="s">
        <v>132</v>
      </c>
      <c r="RB24" s="2" t="s">
        <v>132</v>
      </c>
      <c r="RC24" s="2" t="s">
        <v>132</v>
      </c>
      <c r="RD24" s="2" t="s">
        <v>132</v>
      </c>
      <c r="RE24" s="2" t="s">
        <v>132</v>
      </c>
      <c r="RF24" s="2" t="s">
        <v>132</v>
      </c>
      <c r="RG24" s="4"/>
      <c r="RH24" s="8"/>
      <c r="RI24" s="4"/>
      <c r="RJ24" s="8"/>
      <c r="RK24" s="7"/>
      <c r="RL24" s="7"/>
      <c r="RM24" s="2" t="s">
        <v>176</v>
      </c>
      <c r="RN24" s="2" t="s">
        <v>129</v>
      </c>
      <c r="RO24" s="2" t="s">
        <v>132</v>
      </c>
      <c r="RP24" s="2" t="s">
        <v>132</v>
      </c>
      <c r="RQ24" s="2" t="s">
        <v>141</v>
      </c>
      <c r="RR24" s="2" t="s">
        <v>132</v>
      </c>
    </row>
    <row r="25">
      <c r="A25" s="2" t="s">
        <v>542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543</v>
      </c>
      <c r="G25" s="2" t="s">
        <v>543</v>
      </c>
      <c r="H25" s="2" t="s">
        <v>543</v>
      </c>
      <c r="I25" s="2" t="s">
        <v>544</v>
      </c>
      <c r="J25" s="2" t="s">
        <v>127</v>
      </c>
      <c r="K25" s="2" t="s">
        <v>545</v>
      </c>
      <c r="L25" s="3">
        <v>145</v>
      </c>
      <c r="M25" s="3">
        <v>152.25</v>
      </c>
      <c r="N25" s="3">
        <v>299</v>
      </c>
      <c r="O25" s="2" t="s">
        <v>129</v>
      </c>
      <c r="P25" s="2" t="s">
        <v>524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286</v>
      </c>
      <c r="V25" s="2" t="s">
        <v>247</v>
      </c>
      <c r="W25" s="2" t="s">
        <v>135</v>
      </c>
      <c r="X25" s="2" t="s">
        <v>492</v>
      </c>
      <c r="Y25" s="2" t="s">
        <v>546</v>
      </c>
      <c r="Z25" s="4">
        <v>89</v>
      </c>
      <c r="AA25" s="4">
        <f>=ROUNDDOWN(89,0)</f>
      </c>
      <c r="AB25" s="5">
        <v>1</v>
      </c>
      <c r="AC25" s="2" t="s">
        <v>132</v>
      </c>
      <c r="AD25" s="4"/>
      <c r="AE25" s="4"/>
      <c r="AF25" s="6">
        <v>63</v>
      </c>
      <c r="AG25" s="6"/>
      <c r="AH25" s="7"/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132</v>
      </c>
      <c r="BM25" s="7"/>
      <c r="BN25" s="7"/>
      <c r="BO25" s="4"/>
      <c r="BP25" s="8"/>
      <c r="BQ25" s="4"/>
      <c r="BR25" s="8"/>
      <c r="BS25" s="7"/>
      <c r="BT25" s="7"/>
      <c r="BU25" s="2" t="s">
        <v>138</v>
      </c>
      <c r="BV25" s="2" t="s">
        <v>129</v>
      </c>
      <c r="BW25" s="2" t="s">
        <v>528</v>
      </c>
      <c r="BX25" s="2" t="s">
        <v>132</v>
      </c>
      <c r="BY25" s="2" t="s">
        <v>141</v>
      </c>
      <c r="BZ25" s="2" t="s">
        <v>132</v>
      </c>
      <c r="CA25" s="4"/>
      <c r="CB25" s="8"/>
      <c r="CC25" s="4"/>
      <c r="CD25" s="8"/>
      <c r="CE25" s="7"/>
      <c r="CF25" s="7"/>
      <c r="CG25" s="2" t="s">
        <v>138</v>
      </c>
      <c r="CH25" s="2" t="s">
        <v>129</v>
      </c>
      <c r="CI25" s="2" t="s">
        <v>547</v>
      </c>
      <c r="CJ25" s="2" t="s">
        <v>548</v>
      </c>
      <c r="CK25" s="2" t="s">
        <v>141</v>
      </c>
      <c r="CL25" s="2" t="s">
        <v>132</v>
      </c>
      <c r="CM25" s="4"/>
      <c r="CN25" s="8"/>
      <c r="CO25" s="4"/>
      <c r="CP25" s="8"/>
      <c r="CQ25" s="7"/>
      <c r="CR25" s="7"/>
      <c r="CS25" s="2" t="s">
        <v>241</v>
      </c>
      <c r="CT25" s="2" t="s">
        <v>129</v>
      </c>
      <c r="CU25" s="2" t="s">
        <v>132</v>
      </c>
      <c r="CV25" s="2" t="s">
        <v>132</v>
      </c>
      <c r="CW25" s="2" t="s">
        <v>141</v>
      </c>
      <c r="CX25" s="2" t="s">
        <v>132</v>
      </c>
      <c r="CY25" s="4"/>
      <c r="CZ25" s="8"/>
      <c r="DA25" s="4"/>
      <c r="DB25" s="8"/>
      <c r="DC25" s="7"/>
      <c r="DD25" s="7"/>
      <c r="DE25" s="2" t="s">
        <v>138</v>
      </c>
      <c r="DF25" s="2" t="s">
        <v>129</v>
      </c>
      <c r="DG25" s="2" t="s">
        <v>549</v>
      </c>
      <c r="DH25" s="2" t="s">
        <v>132</v>
      </c>
      <c r="DI25" s="2" t="s">
        <v>141</v>
      </c>
      <c r="DJ25" s="2" t="s">
        <v>132</v>
      </c>
      <c r="DK25" s="4"/>
      <c r="DL25" s="8"/>
      <c r="DM25" s="4"/>
      <c r="DN25" s="8"/>
      <c r="DO25" s="7"/>
      <c r="DP25" s="7"/>
      <c r="DQ25" s="2" t="s">
        <v>138</v>
      </c>
      <c r="DR25" s="2" t="s">
        <v>129</v>
      </c>
      <c r="DS25" s="2" t="s">
        <v>550</v>
      </c>
      <c r="DT25" s="2" t="s">
        <v>132</v>
      </c>
      <c r="DU25" s="2" t="s">
        <v>141</v>
      </c>
      <c r="DV25" s="2" t="s">
        <v>132</v>
      </c>
      <c r="DW25" s="4"/>
      <c r="DX25" s="8"/>
      <c r="DY25" s="4"/>
      <c r="DZ25" s="8"/>
      <c r="EA25" s="7"/>
      <c r="EB25" s="7"/>
      <c r="EC25" s="2" t="s">
        <v>196</v>
      </c>
      <c r="ED25" s="2" t="s">
        <v>129</v>
      </c>
      <c r="EE25" s="2" t="s">
        <v>132</v>
      </c>
      <c r="EF25" s="2" t="s">
        <v>132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138</v>
      </c>
      <c r="EP25" s="2" t="s">
        <v>129</v>
      </c>
      <c r="EQ25" s="2" t="s">
        <v>534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168</v>
      </c>
      <c r="FB25" s="2" t="s">
        <v>129</v>
      </c>
      <c r="FC25" s="2" t="s">
        <v>132</v>
      </c>
      <c r="FD25" s="2" t="s">
        <v>132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138</v>
      </c>
      <c r="FN25" s="2" t="s">
        <v>129</v>
      </c>
      <c r="FO25" s="2" t="s">
        <v>535</v>
      </c>
      <c r="FP25" s="2" t="s">
        <v>132</v>
      </c>
      <c r="FQ25" s="2" t="s">
        <v>141</v>
      </c>
      <c r="FR25" s="2" t="s">
        <v>132</v>
      </c>
      <c r="FS25" s="4"/>
      <c r="FT25" s="8"/>
      <c r="FU25" s="4"/>
      <c r="FV25" s="8"/>
      <c r="FW25" s="7"/>
      <c r="FX25" s="7"/>
      <c r="FY25" s="2" t="s">
        <v>241</v>
      </c>
      <c r="FZ25" s="2" t="s">
        <v>129</v>
      </c>
      <c r="GA25" s="2" t="s">
        <v>132</v>
      </c>
      <c r="GB25" s="2" t="s">
        <v>132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241</v>
      </c>
      <c r="GL25" s="2" t="s">
        <v>129</v>
      </c>
      <c r="GM25" s="2" t="s">
        <v>132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138</v>
      </c>
      <c r="GX25" s="2" t="s">
        <v>129</v>
      </c>
      <c r="GY25" s="2" t="s">
        <v>335</v>
      </c>
      <c r="GZ25" s="2" t="s">
        <v>551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129</v>
      </c>
      <c r="HK25" s="2" t="s">
        <v>552</v>
      </c>
      <c r="HL25" s="2" t="s">
        <v>132</v>
      </c>
      <c r="HM25" s="2" t="s">
        <v>141</v>
      </c>
      <c r="HN25" s="2" t="s">
        <v>132</v>
      </c>
      <c r="HO25" s="4"/>
      <c r="HP25" s="8"/>
      <c r="HQ25" s="4"/>
      <c r="HR25" s="8"/>
      <c r="HS25" s="7"/>
      <c r="HT25" s="7"/>
      <c r="HU25" s="2" t="s">
        <v>273</v>
      </c>
      <c r="HV25" s="2" t="s">
        <v>129</v>
      </c>
      <c r="HW25" s="2" t="s">
        <v>132</v>
      </c>
      <c r="HX25" s="2" t="s">
        <v>132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168</v>
      </c>
      <c r="IH25" s="2" t="s">
        <v>129</v>
      </c>
      <c r="II25" s="2" t="s">
        <v>132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168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138</v>
      </c>
      <c r="JF25" s="2" t="s">
        <v>129</v>
      </c>
      <c r="JG25" s="2" t="s">
        <v>547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168</v>
      </c>
      <c r="JR25" s="2" t="s">
        <v>129</v>
      </c>
      <c r="JS25" s="2" t="s">
        <v>132</v>
      </c>
      <c r="JT25" s="2" t="s">
        <v>132</v>
      </c>
      <c r="JU25" s="2" t="s">
        <v>141</v>
      </c>
      <c r="JV25" s="2" t="s">
        <v>132</v>
      </c>
      <c r="JW25" s="4"/>
      <c r="JX25" s="8"/>
      <c r="JY25" s="4"/>
      <c r="JZ25" s="8"/>
      <c r="KA25" s="7"/>
      <c r="KB25" s="7"/>
      <c r="KC25" s="2" t="s">
        <v>168</v>
      </c>
      <c r="KD25" s="2" t="s">
        <v>129</v>
      </c>
      <c r="KE25" s="2" t="s">
        <v>132</v>
      </c>
      <c r="KF25" s="2" t="s">
        <v>132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168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168</v>
      </c>
      <c r="LN25" s="2" t="s">
        <v>150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176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168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168</v>
      </c>
      <c r="MX25" s="2" t="s">
        <v>129</v>
      </c>
      <c r="MY25" s="2" t="s">
        <v>132</v>
      </c>
      <c r="MZ25" s="2" t="s">
        <v>132</v>
      </c>
      <c r="NA25" s="2" t="s">
        <v>141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176</v>
      </c>
      <c r="NV25" s="2" t="s">
        <v>129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168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138</v>
      </c>
      <c r="OT25" s="2" t="s">
        <v>129</v>
      </c>
      <c r="OU25" s="2" t="s">
        <v>177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168</v>
      </c>
      <c r="PF25" s="2" t="s">
        <v>129</v>
      </c>
      <c r="PG25" s="2" t="s">
        <v>132</v>
      </c>
      <c r="PH25" s="2" t="s">
        <v>132</v>
      </c>
      <c r="PI25" s="2" t="s">
        <v>141</v>
      </c>
      <c r="PJ25" s="2" t="s">
        <v>132</v>
      </c>
      <c r="PK25" s="4"/>
      <c r="PL25" s="8"/>
      <c r="PM25" s="4"/>
      <c r="PN25" s="8"/>
      <c r="PO25" s="7"/>
      <c r="PP25" s="7"/>
      <c r="PQ25" s="2" t="s">
        <v>168</v>
      </c>
      <c r="PR25" s="2" t="s">
        <v>129</v>
      </c>
      <c r="PS25" s="2" t="s">
        <v>132</v>
      </c>
      <c r="PT25" s="2" t="s">
        <v>132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168</v>
      </c>
      <c r="QD25" s="2" t="s">
        <v>129</v>
      </c>
      <c r="QE25" s="2" t="s">
        <v>132</v>
      </c>
      <c r="QF25" s="2" t="s">
        <v>132</v>
      </c>
      <c r="QG25" s="2" t="s">
        <v>141</v>
      </c>
      <c r="QH25" s="2" t="s">
        <v>132</v>
      </c>
      <c r="QI25" s="4"/>
      <c r="QJ25" s="8"/>
      <c r="QK25" s="4"/>
      <c r="QL25" s="8"/>
      <c r="QM25" s="7"/>
      <c r="QN25" s="7"/>
      <c r="QO25" s="2" t="s">
        <v>138</v>
      </c>
      <c r="QP25" s="2" t="s">
        <v>129</v>
      </c>
      <c r="QQ25" s="2" t="s">
        <v>547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132</v>
      </c>
      <c r="RB25" s="2" t="s">
        <v>132</v>
      </c>
      <c r="RC25" s="2" t="s">
        <v>132</v>
      </c>
      <c r="RD25" s="2" t="s">
        <v>132</v>
      </c>
      <c r="RE25" s="2" t="s">
        <v>132</v>
      </c>
      <c r="RF25" s="2" t="s">
        <v>132</v>
      </c>
      <c r="RG25" s="4"/>
      <c r="RH25" s="8"/>
      <c r="RI25" s="4"/>
      <c r="RJ25" s="8"/>
      <c r="RK25" s="7"/>
      <c r="RL25" s="7"/>
      <c r="RM25" s="2" t="s">
        <v>176</v>
      </c>
      <c r="RN25" s="2" t="s">
        <v>129</v>
      </c>
      <c r="RO25" s="2" t="s">
        <v>132</v>
      </c>
      <c r="RP25" s="2" t="s">
        <v>132</v>
      </c>
      <c r="RQ25" s="2" t="s">
        <v>141</v>
      </c>
      <c r="RR25" s="2" t="s">
        <v>132</v>
      </c>
    </row>
    <row r="26">
      <c r="A26" s="2" t="s">
        <v>553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554</v>
      </c>
      <c r="G26" s="2" t="s">
        <v>554</v>
      </c>
      <c r="H26" s="2" t="s">
        <v>554</v>
      </c>
      <c r="I26" s="2" t="s">
        <v>555</v>
      </c>
      <c r="J26" s="2" t="s">
        <v>127</v>
      </c>
      <c r="K26" s="2" t="s">
        <v>447</v>
      </c>
      <c r="L26" s="3">
        <v>136</v>
      </c>
      <c r="M26" s="3">
        <v>142.8</v>
      </c>
      <c r="N26" s="3">
        <v>279.99</v>
      </c>
      <c r="O26" s="2" t="s">
        <v>129</v>
      </c>
      <c r="P26" s="2" t="s">
        <v>524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286</v>
      </c>
      <c r="V26" s="2" t="s">
        <v>247</v>
      </c>
      <c r="W26" s="2" t="s">
        <v>248</v>
      </c>
      <c r="X26" s="2" t="s">
        <v>135</v>
      </c>
      <c r="Y26" s="2" t="s">
        <v>132</v>
      </c>
      <c r="Z26" s="4"/>
      <c r="AA26" s="4">
        <f>=ROUNDDOWN({0},0)</f>
      </c>
      <c r="AB26" s="5"/>
      <c r="AC26" s="2" t="s">
        <v>556</v>
      </c>
      <c r="AD26" s="4">
        <v>137</v>
      </c>
      <c r="AE26" s="4">
        <v>137</v>
      </c>
      <c r="AF26" s="6">
        <v>72</v>
      </c>
      <c r="AG26" s="6"/>
      <c r="AH26" s="7"/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168</v>
      </c>
      <c r="BV26" s="2" t="s">
        <v>129</v>
      </c>
      <c r="BW26" s="2" t="s">
        <v>132</v>
      </c>
      <c r="BX26" s="2" t="s">
        <v>132</v>
      </c>
      <c r="BY26" s="2" t="s">
        <v>141</v>
      </c>
      <c r="BZ26" s="2" t="s">
        <v>132</v>
      </c>
      <c r="CA26" s="4"/>
      <c r="CB26" s="8"/>
      <c r="CC26" s="4"/>
      <c r="CD26" s="8"/>
      <c r="CE26" s="7"/>
      <c r="CF26" s="7"/>
      <c r="CG26" s="2" t="s">
        <v>138</v>
      </c>
      <c r="CH26" s="2" t="s">
        <v>129</v>
      </c>
      <c r="CI26" s="2" t="s">
        <v>132</v>
      </c>
      <c r="CJ26" s="2" t="s">
        <v>132</v>
      </c>
      <c r="CK26" s="2" t="s">
        <v>141</v>
      </c>
      <c r="CL26" s="2" t="s">
        <v>132</v>
      </c>
      <c r="CM26" s="4"/>
      <c r="CN26" s="8"/>
      <c r="CO26" s="4"/>
      <c r="CP26" s="8"/>
      <c r="CQ26" s="7"/>
      <c r="CR26" s="7"/>
      <c r="CS26" s="2" t="s">
        <v>557</v>
      </c>
      <c r="CT26" s="2" t="s">
        <v>129</v>
      </c>
      <c r="CU26" s="2" t="s">
        <v>132</v>
      </c>
      <c r="CV26" s="2" t="s">
        <v>132</v>
      </c>
      <c r="CW26" s="2" t="s">
        <v>141</v>
      </c>
      <c r="CX26" s="2" t="s">
        <v>132</v>
      </c>
      <c r="CY26" s="4"/>
      <c r="CZ26" s="8"/>
      <c r="DA26" s="4"/>
      <c r="DB26" s="8"/>
      <c r="DC26" s="7"/>
      <c r="DD26" s="7"/>
      <c r="DE26" s="2" t="s">
        <v>558</v>
      </c>
      <c r="DF26" s="2" t="s">
        <v>129</v>
      </c>
      <c r="DG26" s="2" t="s">
        <v>132</v>
      </c>
      <c r="DH26" s="2" t="s">
        <v>132</v>
      </c>
      <c r="DI26" s="2" t="s">
        <v>141</v>
      </c>
      <c r="DJ26" s="2" t="s">
        <v>132</v>
      </c>
      <c r="DK26" s="4"/>
      <c r="DL26" s="8"/>
      <c r="DM26" s="4"/>
      <c r="DN26" s="8"/>
      <c r="DO26" s="7"/>
      <c r="DP26" s="7"/>
      <c r="DQ26" s="2" t="s">
        <v>168</v>
      </c>
      <c r="DR26" s="2" t="s">
        <v>129</v>
      </c>
      <c r="DS26" s="2" t="s">
        <v>132</v>
      </c>
      <c r="DT26" s="2" t="s">
        <v>132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168</v>
      </c>
      <c r="ED26" s="2" t="s">
        <v>129</v>
      </c>
      <c r="EE26" s="2" t="s">
        <v>132</v>
      </c>
      <c r="EF26" s="2" t="s">
        <v>132</v>
      </c>
      <c r="EG26" s="2" t="s">
        <v>141</v>
      </c>
      <c r="EH26" s="2" t="s">
        <v>132</v>
      </c>
      <c r="EI26" s="4"/>
      <c r="EJ26" s="8"/>
      <c r="EK26" s="4"/>
      <c r="EL26" s="8"/>
      <c r="EM26" s="7"/>
      <c r="EN26" s="7"/>
      <c r="EO26" s="2" t="s">
        <v>168</v>
      </c>
      <c r="EP26" s="2" t="s">
        <v>129</v>
      </c>
      <c r="EQ26" s="2" t="s">
        <v>132</v>
      </c>
      <c r="ER26" s="2" t="s">
        <v>132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168</v>
      </c>
      <c r="FB26" s="2" t="s">
        <v>129</v>
      </c>
      <c r="FC26" s="2" t="s">
        <v>132</v>
      </c>
      <c r="FD26" s="2" t="s">
        <v>132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168</v>
      </c>
      <c r="FN26" s="2" t="s">
        <v>129</v>
      </c>
      <c r="FO26" s="2" t="s">
        <v>132</v>
      </c>
      <c r="FP26" s="2" t="s">
        <v>132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168</v>
      </c>
      <c r="FZ26" s="2" t="s">
        <v>129</v>
      </c>
      <c r="GA26" s="2" t="s">
        <v>132</v>
      </c>
      <c r="GB26" s="2" t="s">
        <v>132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168</v>
      </c>
      <c r="GL26" s="2" t="s">
        <v>129</v>
      </c>
      <c r="GM26" s="2" t="s">
        <v>132</v>
      </c>
      <c r="GN26" s="2" t="s">
        <v>132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168</v>
      </c>
      <c r="GX26" s="2" t="s">
        <v>129</v>
      </c>
      <c r="GY26" s="2" t="s">
        <v>132</v>
      </c>
      <c r="GZ26" s="2" t="s">
        <v>132</v>
      </c>
      <c r="HA26" s="2" t="s">
        <v>141</v>
      </c>
      <c r="HB26" s="2" t="s">
        <v>132</v>
      </c>
      <c r="HC26" s="4"/>
      <c r="HD26" s="8"/>
      <c r="HE26" s="4"/>
      <c r="HF26" s="8"/>
      <c r="HG26" s="7"/>
      <c r="HH26" s="7"/>
      <c r="HI26" s="2" t="s">
        <v>168</v>
      </c>
      <c r="HJ26" s="2" t="s">
        <v>129</v>
      </c>
      <c r="HK26" s="2" t="s">
        <v>132</v>
      </c>
      <c r="HL26" s="2" t="s">
        <v>132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168</v>
      </c>
      <c r="HV26" s="2" t="s">
        <v>129</v>
      </c>
      <c r="HW26" s="2" t="s">
        <v>132</v>
      </c>
      <c r="HX26" s="2" t="s">
        <v>132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168</v>
      </c>
      <c r="IH26" s="2" t="s">
        <v>129</v>
      </c>
      <c r="II26" s="2" t="s">
        <v>132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132</v>
      </c>
      <c r="IT26" s="2" t="s">
        <v>132</v>
      </c>
      <c r="IU26" s="2" t="s">
        <v>132</v>
      </c>
      <c r="IV26" s="2" t="s">
        <v>132</v>
      </c>
      <c r="IW26" s="2" t="s">
        <v>132</v>
      </c>
      <c r="IX26" s="2" t="s">
        <v>132</v>
      </c>
      <c r="IY26" s="4"/>
      <c r="IZ26" s="8"/>
      <c r="JA26" s="4"/>
      <c r="JB26" s="8"/>
      <c r="JC26" s="7"/>
      <c r="JD26" s="7"/>
      <c r="JE26" s="2" t="s">
        <v>138</v>
      </c>
      <c r="JF26" s="2" t="s">
        <v>129</v>
      </c>
      <c r="JG26" s="2" t="s">
        <v>132</v>
      </c>
      <c r="JH26" s="2" t="s">
        <v>132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168</v>
      </c>
      <c r="KD26" s="2" t="s">
        <v>129</v>
      </c>
      <c r="KE26" s="2" t="s">
        <v>132</v>
      </c>
      <c r="KF26" s="2" t="s">
        <v>132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168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168</v>
      </c>
      <c r="LN26" s="2" t="s">
        <v>150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176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168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168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176</v>
      </c>
      <c r="NV26" s="2" t="s">
        <v>129</v>
      </c>
      <c r="NW26" s="2" t="s">
        <v>132</v>
      </c>
      <c r="NX26" s="2" t="s">
        <v>132</v>
      </c>
      <c r="NY26" s="2" t="s">
        <v>141</v>
      </c>
      <c r="NZ26" s="2" t="s">
        <v>132</v>
      </c>
      <c r="OA26" s="4"/>
      <c r="OB26" s="8"/>
      <c r="OC26" s="4"/>
      <c r="OD26" s="8"/>
      <c r="OE26" s="7"/>
      <c r="OF26" s="7"/>
      <c r="OG26" s="2" t="s">
        <v>168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241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168</v>
      </c>
      <c r="PF26" s="2" t="s">
        <v>129</v>
      </c>
      <c r="PG26" s="2" t="s">
        <v>132</v>
      </c>
      <c r="PH26" s="2" t="s">
        <v>132</v>
      </c>
      <c r="PI26" s="2" t="s">
        <v>141</v>
      </c>
      <c r="PJ26" s="2" t="s">
        <v>132</v>
      </c>
      <c r="PK26" s="4"/>
      <c r="PL26" s="8"/>
      <c r="PM26" s="4"/>
      <c r="PN26" s="8"/>
      <c r="PO26" s="7"/>
      <c r="PP26" s="7"/>
      <c r="PQ26" s="2" t="s">
        <v>168</v>
      </c>
      <c r="PR26" s="2" t="s">
        <v>129</v>
      </c>
      <c r="PS26" s="2" t="s">
        <v>132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168</v>
      </c>
      <c r="QD26" s="2" t="s">
        <v>129</v>
      </c>
      <c r="QE26" s="2" t="s">
        <v>132</v>
      </c>
      <c r="QF26" s="2" t="s">
        <v>132</v>
      </c>
      <c r="QG26" s="2" t="s">
        <v>141</v>
      </c>
      <c r="QH26" s="2" t="s">
        <v>132</v>
      </c>
      <c r="QI26" s="4"/>
      <c r="QJ26" s="8"/>
      <c r="QK26" s="4"/>
      <c r="QL26" s="8"/>
      <c r="QM26" s="7"/>
      <c r="QN26" s="7"/>
      <c r="QO26" s="2" t="s">
        <v>138</v>
      </c>
      <c r="QP26" s="2" t="s">
        <v>129</v>
      </c>
      <c r="QQ26" s="2" t="s">
        <v>132</v>
      </c>
      <c r="QR26" s="2" t="s">
        <v>132</v>
      </c>
      <c r="QS26" s="2" t="s">
        <v>141</v>
      </c>
      <c r="QT26" s="2" t="s">
        <v>132</v>
      </c>
      <c r="QU26" s="4"/>
      <c r="QV26" s="8"/>
      <c r="QW26" s="4"/>
      <c r="QX26" s="8"/>
      <c r="QY26" s="7"/>
      <c r="QZ26" s="7"/>
      <c r="RA26" s="2" t="s">
        <v>132</v>
      </c>
      <c r="RB26" s="2" t="s">
        <v>132</v>
      </c>
      <c r="RC26" s="2" t="s">
        <v>132</v>
      </c>
      <c r="RD26" s="2" t="s">
        <v>132</v>
      </c>
      <c r="RE26" s="2" t="s">
        <v>132</v>
      </c>
      <c r="RF26" s="2" t="s">
        <v>132</v>
      </c>
      <c r="RG26" s="4"/>
      <c r="RH26" s="8"/>
      <c r="RI26" s="4"/>
      <c r="RJ26" s="8"/>
      <c r="RK26" s="7"/>
      <c r="RL26" s="7"/>
      <c r="RM26" s="2" t="s">
        <v>176</v>
      </c>
      <c r="RN26" s="2" t="s">
        <v>129</v>
      </c>
      <c r="RO26" s="2" t="s">
        <v>132</v>
      </c>
      <c r="RP26" s="2" t="s">
        <v>132</v>
      </c>
      <c r="RQ26" s="2" t="s">
        <v>141</v>
      </c>
      <c r="RR26" s="2" t="s">
        <v>132</v>
      </c>
    </row>
    <row r="27">
      <c r="A27" s="2" t="s">
        <v>559</v>
      </c>
      <c r="B27" s="2" t="s">
        <v>121</v>
      </c>
      <c r="C27" s="2" t="s">
        <v>122</v>
      </c>
      <c r="D27" s="2" t="s">
        <v>560</v>
      </c>
      <c r="E27" s="2" t="s">
        <v>561</v>
      </c>
      <c r="F27" s="2" t="s">
        <v>562</v>
      </c>
      <c r="G27" s="2" t="s">
        <v>562</v>
      </c>
      <c r="H27" s="2" t="s">
        <v>562</v>
      </c>
      <c r="I27" s="2" t="s">
        <v>563</v>
      </c>
      <c r="J27" s="2" t="s">
        <v>127</v>
      </c>
      <c r="K27" s="2" t="s">
        <v>564</v>
      </c>
      <c r="L27" s="3">
        <v>67.24</v>
      </c>
      <c r="M27" s="3">
        <v>70.6</v>
      </c>
      <c r="N27" s="3">
        <v>159.99</v>
      </c>
      <c r="O27" s="2" t="s">
        <v>129</v>
      </c>
      <c r="P27" s="2" t="s">
        <v>246</v>
      </c>
      <c r="Q27" s="2" t="s">
        <v>131</v>
      </c>
      <c r="R27" s="2" t="s">
        <v>132</v>
      </c>
      <c r="S27" s="2" t="s">
        <v>565</v>
      </c>
      <c r="T27" s="2" t="s">
        <v>132</v>
      </c>
      <c r="U27" s="2" t="s">
        <v>132</v>
      </c>
      <c r="V27" s="2" t="s">
        <v>134</v>
      </c>
      <c r="W27" s="2" t="s">
        <v>492</v>
      </c>
      <c r="X27" s="2" t="s">
        <v>135</v>
      </c>
      <c r="Y27" s="2" t="s">
        <v>566</v>
      </c>
      <c r="Z27" s="4">
        <v>519</v>
      </c>
      <c r="AA27" s="4">
        <f>=ROUNDDOWN(32.4375,0)</f>
      </c>
      <c r="AB27" s="5">
        <v>16</v>
      </c>
      <c r="AC27" s="2" t="s">
        <v>567</v>
      </c>
      <c r="AD27" s="4">
        <v>100</v>
      </c>
      <c r="AE27" s="4">
        <v>100</v>
      </c>
      <c r="AF27" s="6">
        <v>65</v>
      </c>
      <c r="AG27" s="6"/>
      <c r="AH27" s="7">
        <v>0.9457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258</v>
      </c>
      <c r="AQ27" s="8">
        <v>19559.82</v>
      </c>
      <c r="AR27" s="4"/>
      <c r="AS27" s="8"/>
      <c r="AT27" s="7"/>
      <c r="AU27" s="7"/>
      <c r="AV27" s="4">
        <v>258</v>
      </c>
      <c r="AW27" s="8">
        <v>19559.82</v>
      </c>
      <c r="AX27" s="4"/>
      <c r="AY27" s="8"/>
      <c r="AZ27" s="7"/>
      <c r="BA27" s="7"/>
      <c r="BB27" s="7">
        <v>1</v>
      </c>
      <c r="BC27" s="4">
        <v>258</v>
      </c>
      <c r="BD27" s="8">
        <v>19559.82</v>
      </c>
      <c r="BE27" s="4"/>
      <c r="BF27" s="8"/>
      <c r="BG27" s="7"/>
      <c r="BH27" s="7"/>
      <c r="BI27" s="7">
        <v>1</v>
      </c>
      <c r="BJ27" s="4">
        <v>258</v>
      </c>
      <c r="BK27" s="8">
        <v>19559.82</v>
      </c>
      <c r="BL27" s="2" t="s">
        <v>568</v>
      </c>
      <c r="BM27" s="7">
        <v>1</v>
      </c>
      <c r="BN27" s="7">
        <v>1</v>
      </c>
      <c r="BO27" s="4">
        <v>99</v>
      </c>
      <c r="BP27" s="8">
        <v>6474.62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569</v>
      </c>
      <c r="BX27" s="2" t="s">
        <v>570</v>
      </c>
      <c r="BY27" s="2" t="s">
        <v>141</v>
      </c>
      <c r="BZ27" s="2" t="s">
        <v>132</v>
      </c>
      <c r="CA27" s="4">
        <v>18</v>
      </c>
      <c r="CB27" s="8">
        <v>1318.08</v>
      </c>
      <c r="CC27" s="4"/>
      <c r="CD27" s="8"/>
      <c r="CE27" s="7"/>
      <c r="CF27" s="7"/>
      <c r="CG27" s="2" t="s">
        <v>138</v>
      </c>
      <c r="CH27" s="2" t="s">
        <v>129</v>
      </c>
      <c r="CI27" s="2" t="s">
        <v>142</v>
      </c>
      <c r="CJ27" s="2" t="s">
        <v>569</v>
      </c>
      <c r="CK27" s="2" t="s">
        <v>141</v>
      </c>
      <c r="CL27" s="2" t="s">
        <v>132</v>
      </c>
      <c r="CM27" s="4">
        <v>104</v>
      </c>
      <c r="CN27" s="8">
        <v>8935.68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132</v>
      </c>
      <c r="CV27" s="2" t="s">
        <v>260</v>
      </c>
      <c r="CW27" s="2" t="s">
        <v>141</v>
      </c>
      <c r="CX27" s="2" t="s">
        <v>132</v>
      </c>
      <c r="CY27" s="4">
        <v>17</v>
      </c>
      <c r="CZ27" s="8">
        <v>1193.4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147</v>
      </c>
      <c r="DH27" s="2" t="s">
        <v>571</v>
      </c>
      <c r="DI27" s="2" t="s">
        <v>141</v>
      </c>
      <c r="DJ27" s="2" t="s">
        <v>132</v>
      </c>
      <c r="DK27" s="4">
        <v>6</v>
      </c>
      <c r="DL27" s="8">
        <v>495.6</v>
      </c>
      <c r="DM27" s="4"/>
      <c r="DN27" s="8"/>
      <c r="DO27" s="7"/>
      <c r="DP27" s="7"/>
      <c r="DQ27" s="2" t="s">
        <v>138</v>
      </c>
      <c r="DR27" s="2" t="s">
        <v>129</v>
      </c>
      <c r="DS27" s="2" t="s">
        <v>142</v>
      </c>
      <c r="DT27" s="2" t="s">
        <v>572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196</v>
      </c>
      <c r="ED27" s="2" t="s">
        <v>129</v>
      </c>
      <c r="EE27" s="2" t="s">
        <v>132</v>
      </c>
      <c r="EF27" s="2" t="s">
        <v>132</v>
      </c>
      <c r="EG27" s="2" t="s">
        <v>141</v>
      </c>
      <c r="EH27" s="2" t="s">
        <v>132</v>
      </c>
      <c r="EI27" s="4">
        <v>6</v>
      </c>
      <c r="EJ27" s="8">
        <v>532.44</v>
      </c>
      <c r="EK27" s="4"/>
      <c r="EL27" s="8"/>
      <c r="EM27" s="7"/>
      <c r="EN27" s="7"/>
      <c r="EO27" s="2" t="s">
        <v>138</v>
      </c>
      <c r="EP27" s="2" t="s">
        <v>129</v>
      </c>
      <c r="EQ27" s="2" t="s">
        <v>153</v>
      </c>
      <c r="ER27" s="2" t="s">
        <v>573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168</v>
      </c>
      <c r="FB27" s="2" t="s">
        <v>129</v>
      </c>
      <c r="FC27" s="2" t="s">
        <v>132</v>
      </c>
      <c r="FD27" s="2" t="s">
        <v>132</v>
      </c>
      <c r="FE27" s="2" t="s">
        <v>141</v>
      </c>
      <c r="FF27" s="2" t="s">
        <v>132</v>
      </c>
      <c r="FG27" s="4">
        <v>4</v>
      </c>
      <c r="FH27" s="8">
        <v>305</v>
      </c>
      <c r="FI27" s="4"/>
      <c r="FJ27" s="8"/>
      <c r="FK27" s="7"/>
      <c r="FL27" s="7"/>
      <c r="FM27" s="2" t="s">
        <v>138</v>
      </c>
      <c r="FN27" s="2" t="s">
        <v>129</v>
      </c>
      <c r="FO27" s="2" t="s">
        <v>330</v>
      </c>
      <c r="FP27" s="2" t="s">
        <v>574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138</v>
      </c>
      <c r="FZ27" s="2" t="s">
        <v>129</v>
      </c>
      <c r="GA27" s="2" t="s">
        <v>575</v>
      </c>
      <c r="GB27" s="2" t="s">
        <v>576</v>
      </c>
      <c r="GC27" s="2" t="s">
        <v>141</v>
      </c>
      <c r="GD27" s="2" t="s">
        <v>132</v>
      </c>
      <c r="GE27" s="4">
        <v>4</v>
      </c>
      <c r="GF27" s="8">
        <v>305</v>
      </c>
      <c r="GG27" s="4"/>
      <c r="GH27" s="8"/>
      <c r="GI27" s="7"/>
      <c r="GJ27" s="7"/>
      <c r="GK27" s="2" t="s">
        <v>138</v>
      </c>
      <c r="GL27" s="2" t="s">
        <v>129</v>
      </c>
      <c r="GM27" s="2" t="s">
        <v>161</v>
      </c>
      <c r="GN27" s="2" t="s">
        <v>577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138</v>
      </c>
      <c r="GX27" s="2" t="s">
        <v>129</v>
      </c>
      <c r="GY27" s="2" t="s">
        <v>163</v>
      </c>
      <c r="GZ27" s="2" t="s">
        <v>578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138</v>
      </c>
      <c r="HJ27" s="2" t="s">
        <v>129</v>
      </c>
      <c r="HK27" s="2" t="s">
        <v>165</v>
      </c>
      <c r="HL27" s="2" t="s">
        <v>579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580</v>
      </c>
      <c r="HX27" s="2" t="s">
        <v>581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206</v>
      </c>
      <c r="IH27" s="2" t="s">
        <v>129</v>
      </c>
      <c r="II27" s="2" t="s">
        <v>237</v>
      </c>
      <c r="IJ27" s="2" t="s">
        <v>582</v>
      </c>
      <c r="IK27" s="2" t="s">
        <v>141</v>
      </c>
      <c r="IL27" s="2" t="s">
        <v>132</v>
      </c>
      <c r="IM27" s="4"/>
      <c r="IN27" s="8"/>
      <c r="IO27" s="4"/>
      <c r="IP27" s="8"/>
      <c r="IQ27" s="7"/>
      <c r="IR27" s="7"/>
      <c r="IS27" s="2" t="s">
        <v>138</v>
      </c>
      <c r="IT27" s="2" t="s">
        <v>150</v>
      </c>
      <c r="IU27" s="2" t="s">
        <v>238</v>
      </c>
      <c r="IV27" s="2" t="s">
        <v>132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138</v>
      </c>
      <c r="JF27" s="2" t="s">
        <v>129</v>
      </c>
      <c r="JG27" s="2" t="s">
        <v>142</v>
      </c>
      <c r="JH27" s="2" t="s">
        <v>583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138</v>
      </c>
      <c r="JR27" s="2" t="s">
        <v>150</v>
      </c>
      <c r="JS27" s="2" t="s">
        <v>584</v>
      </c>
      <c r="JT27" s="2" t="s">
        <v>585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132</v>
      </c>
      <c r="KD27" s="2" t="s">
        <v>132</v>
      </c>
      <c r="KE27" s="2" t="s">
        <v>132</v>
      </c>
      <c r="KF27" s="2" t="s">
        <v>132</v>
      </c>
      <c r="KG27" s="2" t="s">
        <v>132</v>
      </c>
      <c r="KH27" s="2" t="s">
        <v>132</v>
      </c>
      <c r="KI27" s="4"/>
      <c r="KJ27" s="8"/>
      <c r="KK27" s="4"/>
      <c r="KL27" s="8"/>
      <c r="KM27" s="7"/>
      <c r="KN27" s="7"/>
      <c r="KO27" s="2" t="s">
        <v>138</v>
      </c>
      <c r="KP27" s="2" t="s">
        <v>174</v>
      </c>
      <c r="KQ27" s="2" t="s">
        <v>175</v>
      </c>
      <c r="KR27" s="2" t="s">
        <v>586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168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176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168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168</v>
      </c>
      <c r="MX27" s="2" t="s">
        <v>129</v>
      </c>
      <c r="MY27" s="2" t="s">
        <v>132</v>
      </c>
      <c r="MZ27" s="2" t="s">
        <v>132</v>
      </c>
      <c r="NA27" s="2" t="s">
        <v>141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168</v>
      </c>
      <c r="NV27" s="2" t="s">
        <v>129</v>
      </c>
      <c r="NW27" s="2" t="s">
        <v>132</v>
      </c>
      <c r="NX27" s="2" t="s">
        <v>132</v>
      </c>
      <c r="NY27" s="2" t="s">
        <v>141</v>
      </c>
      <c r="NZ27" s="2" t="s">
        <v>132</v>
      </c>
      <c r="OA27" s="4"/>
      <c r="OB27" s="8"/>
      <c r="OC27" s="4"/>
      <c r="OD27" s="8"/>
      <c r="OE27" s="7"/>
      <c r="OF27" s="7"/>
      <c r="OG27" s="2" t="s">
        <v>168</v>
      </c>
      <c r="OH27" s="2" t="s">
        <v>150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138</v>
      </c>
      <c r="OT27" s="2" t="s">
        <v>129</v>
      </c>
      <c r="OU27" s="2" t="s">
        <v>280</v>
      </c>
      <c r="OV27" s="2" t="s">
        <v>486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168</v>
      </c>
      <c r="PF27" s="2" t="s">
        <v>129</v>
      </c>
      <c r="PG27" s="2" t="s">
        <v>132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132</v>
      </c>
      <c r="PR27" s="2" t="s">
        <v>132</v>
      </c>
      <c r="PS27" s="2" t="s">
        <v>132</v>
      </c>
      <c r="PT27" s="2" t="s">
        <v>132</v>
      </c>
      <c r="PU27" s="2" t="s">
        <v>132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138</v>
      </c>
      <c r="QP27" s="2" t="s">
        <v>129</v>
      </c>
      <c r="QQ27" s="2" t="s">
        <v>178</v>
      </c>
      <c r="QR27" s="2" t="s">
        <v>132</v>
      </c>
      <c r="QS27" s="2" t="s">
        <v>141</v>
      </c>
      <c r="QT27" s="2" t="s">
        <v>132</v>
      </c>
      <c r="QU27" s="4"/>
      <c r="QV27" s="8"/>
      <c r="QW27" s="4"/>
      <c r="QX27" s="8"/>
      <c r="QY27" s="7"/>
      <c r="QZ27" s="7"/>
      <c r="RA27" s="2" t="s">
        <v>138</v>
      </c>
      <c r="RB27" s="2" t="s">
        <v>150</v>
      </c>
      <c r="RC27" s="2" t="s">
        <v>179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176</v>
      </c>
      <c r="RN27" s="2" t="s">
        <v>129</v>
      </c>
      <c r="RO27" s="2" t="s">
        <v>132</v>
      </c>
      <c r="RP27" s="2" t="s">
        <v>132</v>
      </c>
      <c r="RQ27" s="2" t="s">
        <v>141</v>
      </c>
      <c r="RR27" s="2" t="s">
        <v>132</v>
      </c>
    </row>
    <row r="28">
      <c r="A28" s="2" t="s">
        <v>587</v>
      </c>
      <c r="B28" s="2" t="s">
        <v>121</v>
      </c>
      <c r="C28" s="2" t="s">
        <v>122</v>
      </c>
      <c r="D28" s="2" t="s">
        <v>560</v>
      </c>
      <c r="E28" s="2" t="s">
        <v>561</v>
      </c>
      <c r="F28" s="2" t="s">
        <v>588</v>
      </c>
      <c r="G28" s="2" t="s">
        <v>588</v>
      </c>
      <c r="H28" s="2" t="s">
        <v>588</v>
      </c>
      <c r="I28" s="2" t="s">
        <v>589</v>
      </c>
      <c r="J28" s="2" t="s">
        <v>127</v>
      </c>
      <c r="K28" s="2" t="s">
        <v>590</v>
      </c>
      <c r="L28" s="3">
        <v>108.45</v>
      </c>
      <c r="M28" s="3">
        <v>113.87</v>
      </c>
      <c r="N28" s="3">
        <v>249.99</v>
      </c>
      <c r="O28" s="2" t="s">
        <v>129</v>
      </c>
      <c r="P28" s="2" t="s">
        <v>246</v>
      </c>
      <c r="Q28" s="2" t="s">
        <v>131</v>
      </c>
      <c r="R28" s="2" t="s">
        <v>132</v>
      </c>
      <c r="S28" s="2" t="s">
        <v>591</v>
      </c>
      <c r="T28" s="2" t="s">
        <v>132</v>
      </c>
      <c r="U28" s="2" t="s">
        <v>132</v>
      </c>
      <c r="V28" s="2" t="s">
        <v>287</v>
      </c>
      <c r="W28" s="2" t="s">
        <v>248</v>
      </c>
      <c r="X28" s="2" t="s">
        <v>132</v>
      </c>
      <c r="Y28" s="2" t="s">
        <v>592</v>
      </c>
      <c r="Z28" s="4">
        <v>179</v>
      </c>
      <c r="AA28" s="4">
        <f>=ROUNDDOWN(16.2727272727273,0)</f>
      </c>
      <c r="AB28" s="5">
        <v>11</v>
      </c>
      <c r="AC28" s="2" t="s">
        <v>593</v>
      </c>
      <c r="AD28" s="4">
        <v>100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130</v>
      </c>
      <c r="AQ28" s="8">
        <v>14800.45</v>
      </c>
      <c r="AR28" s="4"/>
      <c r="AS28" s="8"/>
      <c r="AT28" s="7"/>
      <c r="AU28" s="7"/>
      <c r="AV28" s="4">
        <v>130</v>
      </c>
      <c r="AW28" s="8">
        <v>14800.45</v>
      </c>
      <c r="AX28" s="4"/>
      <c r="AY28" s="8"/>
      <c r="AZ28" s="7"/>
      <c r="BA28" s="7"/>
      <c r="BB28" s="7">
        <v>1</v>
      </c>
      <c r="BC28" s="4">
        <v>157</v>
      </c>
      <c r="BD28" s="8">
        <v>17988.27</v>
      </c>
      <c r="BE28" s="4" t="s">
        <v>132</v>
      </c>
      <c r="BF28" s="8" t="s">
        <v>132</v>
      </c>
      <c r="BG28" s="7" t="s">
        <v>132</v>
      </c>
      <c r="BH28" s="7" t="s">
        <v>132</v>
      </c>
      <c r="BI28" s="7">
        <v>0.8228</v>
      </c>
      <c r="BJ28" s="4">
        <v>130</v>
      </c>
      <c r="BK28" s="8">
        <v>14800.45</v>
      </c>
      <c r="BL28" s="2" t="s">
        <v>594</v>
      </c>
      <c r="BM28" s="7">
        <v>1</v>
      </c>
      <c r="BN28" s="7">
        <v>1</v>
      </c>
      <c r="BO28" s="4">
        <v>69</v>
      </c>
      <c r="BP28" s="8">
        <v>7130.4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595</v>
      </c>
      <c r="BX28" s="2" t="s">
        <v>596</v>
      </c>
      <c r="BY28" s="2" t="s">
        <v>141</v>
      </c>
      <c r="BZ28" s="2" t="s">
        <v>132</v>
      </c>
      <c r="CA28" s="4">
        <v>14</v>
      </c>
      <c r="CB28" s="8">
        <v>1641.65</v>
      </c>
      <c r="CC28" s="4"/>
      <c r="CD28" s="8"/>
      <c r="CE28" s="7"/>
      <c r="CF28" s="7"/>
      <c r="CG28" s="2" t="s">
        <v>138</v>
      </c>
      <c r="CH28" s="2" t="s">
        <v>129</v>
      </c>
      <c r="CI28" s="2" t="s">
        <v>597</v>
      </c>
      <c r="CJ28" s="2" t="s">
        <v>598</v>
      </c>
      <c r="CK28" s="2" t="s">
        <v>141</v>
      </c>
      <c r="CL28" s="2" t="s">
        <v>132</v>
      </c>
      <c r="CM28" s="4">
        <v>18</v>
      </c>
      <c r="CN28" s="8">
        <v>2440.08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132</v>
      </c>
      <c r="CV28" s="2" t="s">
        <v>599</v>
      </c>
      <c r="CW28" s="2" t="s">
        <v>141</v>
      </c>
      <c r="CX28" s="2" t="s">
        <v>132</v>
      </c>
      <c r="CY28" s="4"/>
      <c r="CZ28" s="8"/>
      <c r="DA28" s="4"/>
      <c r="DB28" s="8"/>
      <c r="DC28" s="7"/>
      <c r="DD28" s="7"/>
      <c r="DE28" s="2" t="s">
        <v>138</v>
      </c>
      <c r="DF28" s="2" t="s">
        <v>129</v>
      </c>
      <c r="DG28" s="2" t="s">
        <v>600</v>
      </c>
      <c r="DH28" s="2" t="s">
        <v>601</v>
      </c>
      <c r="DI28" s="2" t="s">
        <v>141</v>
      </c>
      <c r="DJ28" s="2" t="s">
        <v>132</v>
      </c>
      <c r="DK28" s="4">
        <v>5</v>
      </c>
      <c r="DL28" s="8">
        <v>680.75</v>
      </c>
      <c r="DM28" s="4"/>
      <c r="DN28" s="8"/>
      <c r="DO28" s="7"/>
      <c r="DP28" s="7"/>
      <c r="DQ28" s="2" t="s">
        <v>138</v>
      </c>
      <c r="DR28" s="2" t="s">
        <v>129</v>
      </c>
      <c r="DS28" s="2" t="s">
        <v>602</v>
      </c>
      <c r="DT28" s="2" t="s">
        <v>603</v>
      </c>
      <c r="DU28" s="2" t="s">
        <v>141</v>
      </c>
      <c r="DV28" s="2" t="s">
        <v>132</v>
      </c>
      <c r="DW28" s="4">
        <v>6</v>
      </c>
      <c r="DX28" s="8">
        <v>748.59</v>
      </c>
      <c r="DY28" s="4"/>
      <c r="DZ28" s="8"/>
      <c r="EA28" s="7"/>
      <c r="EB28" s="7"/>
      <c r="EC28" s="2" t="s">
        <v>138</v>
      </c>
      <c r="ED28" s="2" t="s">
        <v>129</v>
      </c>
      <c r="EE28" s="2" t="s">
        <v>604</v>
      </c>
      <c r="EF28" s="2" t="s">
        <v>605</v>
      </c>
      <c r="EG28" s="2" t="s">
        <v>141</v>
      </c>
      <c r="EH28" s="2" t="s">
        <v>132</v>
      </c>
      <c r="EI28" s="4"/>
      <c r="EJ28" s="8"/>
      <c r="EK28" s="4"/>
      <c r="EL28" s="8"/>
      <c r="EM28" s="7"/>
      <c r="EN28" s="7"/>
      <c r="EO28" s="2" t="s">
        <v>138</v>
      </c>
      <c r="EP28" s="2" t="s">
        <v>129</v>
      </c>
      <c r="EQ28" s="2" t="s">
        <v>606</v>
      </c>
      <c r="ER28" s="2" t="s">
        <v>607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168</v>
      </c>
      <c r="FB28" s="2" t="s">
        <v>129</v>
      </c>
      <c r="FC28" s="2" t="s">
        <v>132</v>
      </c>
      <c r="FD28" s="2" t="s">
        <v>132</v>
      </c>
      <c r="FE28" s="2" t="s">
        <v>141</v>
      </c>
      <c r="FF28" s="2" t="s">
        <v>132</v>
      </c>
      <c r="FG28" s="4">
        <v>2</v>
      </c>
      <c r="FH28" s="8">
        <v>245.96</v>
      </c>
      <c r="FI28" s="4"/>
      <c r="FJ28" s="8"/>
      <c r="FK28" s="7"/>
      <c r="FL28" s="7"/>
      <c r="FM28" s="2" t="s">
        <v>138</v>
      </c>
      <c r="FN28" s="2" t="s">
        <v>129</v>
      </c>
      <c r="FO28" s="2" t="s">
        <v>200</v>
      </c>
      <c r="FP28" s="2" t="s">
        <v>608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138</v>
      </c>
      <c r="FZ28" s="2" t="s">
        <v>129</v>
      </c>
      <c r="GA28" s="2" t="s">
        <v>609</v>
      </c>
      <c r="GB28" s="2" t="s">
        <v>610</v>
      </c>
      <c r="GC28" s="2" t="s">
        <v>141</v>
      </c>
      <c r="GD28" s="2" t="s">
        <v>132</v>
      </c>
      <c r="GE28" s="4">
        <v>10</v>
      </c>
      <c r="GF28" s="8">
        <v>1229.8</v>
      </c>
      <c r="GG28" s="4"/>
      <c r="GH28" s="8"/>
      <c r="GI28" s="7"/>
      <c r="GJ28" s="7"/>
      <c r="GK28" s="2" t="s">
        <v>138</v>
      </c>
      <c r="GL28" s="2" t="s">
        <v>129</v>
      </c>
      <c r="GM28" s="2" t="s">
        <v>268</v>
      </c>
      <c r="GN28" s="2" t="s">
        <v>611</v>
      </c>
      <c r="GO28" s="2" t="s">
        <v>141</v>
      </c>
      <c r="GP28" s="2" t="s">
        <v>132</v>
      </c>
      <c r="GQ28" s="4">
        <v>6</v>
      </c>
      <c r="GR28" s="8">
        <v>683.22</v>
      </c>
      <c r="GS28" s="4"/>
      <c r="GT28" s="8"/>
      <c r="GU28" s="7"/>
      <c r="GV28" s="7"/>
      <c r="GW28" s="2" t="s">
        <v>138</v>
      </c>
      <c r="GX28" s="2" t="s">
        <v>129</v>
      </c>
      <c r="GY28" s="2" t="s">
        <v>163</v>
      </c>
      <c r="GZ28" s="2" t="s">
        <v>332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271</v>
      </c>
      <c r="HL28" s="2" t="s">
        <v>612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273</v>
      </c>
      <c r="HV28" s="2" t="s">
        <v>129</v>
      </c>
      <c r="HW28" s="2" t="s">
        <v>132</v>
      </c>
      <c r="HX28" s="2" t="s">
        <v>132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168</v>
      </c>
      <c r="IH28" s="2" t="s">
        <v>129</v>
      </c>
      <c r="II28" s="2" t="s">
        <v>132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138</v>
      </c>
      <c r="IT28" s="2" t="s">
        <v>150</v>
      </c>
      <c r="IU28" s="2" t="s">
        <v>210</v>
      </c>
      <c r="IV28" s="2" t="s">
        <v>613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138</v>
      </c>
      <c r="JF28" s="2" t="s">
        <v>129</v>
      </c>
      <c r="JG28" s="2" t="s">
        <v>597</v>
      </c>
      <c r="JH28" s="2" t="s">
        <v>614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138</v>
      </c>
      <c r="JR28" s="2" t="s">
        <v>150</v>
      </c>
      <c r="JS28" s="2" t="s">
        <v>584</v>
      </c>
      <c r="JT28" s="2" t="s">
        <v>615</v>
      </c>
      <c r="JU28" s="2" t="s">
        <v>141</v>
      </c>
      <c r="JV28" s="2" t="s">
        <v>132</v>
      </c>
      <c r="JW28" s="4"/>
      <c r="JX28" s="8"/>
      <c r="JY28" s="4"/>
      <c r="JZ28" s="8"/>
      <c r="KA28" s="7"/>
      <c r="KB28" s="7"/>
      <c r="KC28" s="2" t="s">
        <v>132</v>
      </c>
      <c r="KD28" s="2" t="s">
        <v>132</v>
      </c>
      <c r="KE28" s="2" t="s">
        <v>132</v>
      </c>
      <c r="KF28" s="2" t="s">
        <v>132</v>
      </c>
      <c r="KG28" s="2" t="s">
        <v>132</v>
      </c>
      <c r="KH28" s="2" t="s">
        <v>132</v>
      </c>
      <c r="KI28" s="4"/>
      <c r="KJ28" s="8"/>
      <c r="KK28" s="4"/>
      <c r="KL28" s="8"/>
      <c r="KM28" s="7"/>
      <c r="KN28" s="7"/>
      <c r="KO28" s="2" t="s">
        <v>138</v>
      </c>
      <c r="KP28" s="2" t="s">
        <v>174</v>
      </c>
      <c r="KQ28" s="2" t="s">
        <v>278</v>
      </c>
      <c r="KR28" s="2" t="s">
        <v>616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168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176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168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168</v>
      </c>
      <c r="MX28" s="2" t="s">
        <v>129</v>
      </c>
      <c r="MY28" s="2" t="s">
        <v>132</v>
      </c>
      <c r="MZ28" s="2" t="s">
        <v>132</v>
      </c>
      <c r="NA28" s="2" t="s">
        <v>141</v>
      </c>
      <c r="NB28" s="2" t="s">
        <v>132</v>
      </c>
      <c r="NC28" s="4"/>
      <c r="ND28" s="8"/>
      <c r="NE28" s="4"/>
      <c r="NF28" s="8"/>
      <c r="NG28" s="7"/>
      <c r="NH28" s="7"/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168</v>
      </c>
      <c r="NV28" s="2" t="s">
        <v>129</v>
      </c>
      <c r="NW28" s="2" t="s">
        <v>132</v>
      </c>
      <c r="NX28" s="2" t="s">
        <v>132</v>
      </c>
      <c r="NY28" s="2" t="s">
        <v>141</v>
      </c>
      <c r="NZ28" s="2" t="s">
        <v>132</v>
      </c>
      <c r="OA28" s="4"/>
      <c r="OB28" s="8"/>
      <c r="OC28" s="4"/>
      <c r="OD28" s="8"/>
      <c r="OE28" s="7"/>
      <c r="OF28" s="7"/>
      <c r="OG28" s="2" t="s">
        <v>168</v>
      </c>
      <c r="OH28" s="2" t="s">
        <v>150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138</v>
      </c>
      <c r="OT28" s="2" t="s">
        <v>129</v>
      </c>
      <c r="OU28" s="2" t="s">
        <v>280</v>
      </c>
      <c r="OV28" s="2" t="s">
        <v>617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168</v>
      </c>
      <c r="PF28" s="2" t="s">
        <v>129</v>
      </c>
      <c r="PG28" s="2" t="s">
        <v>132</v>
      </c>
      <c r="PH28" s="2" t="s">
        <v>132</v>
      </c>
      <c r="PI28" s="2" t="s">
        <v>141</v>
      </c>
      <c r="PJ28" s="2" t="s">
        <v>132</v>
      </c>
      <c r="PK28" s="4"/>
      <c r="PL28" s="8"/>
      <c r="PM28" s="4"/>
      <c r="PN28" s="8"/>
      <c r="PO28" s="7"/>
      <c r="PP28" s="7"/>
      <c r="PQ28" s="2" t="s">
        <v>132</v>
      </c>
      <c r="PR28" s="2" t="s">
        <v>132</v>
      </c>
      <c r="PS28" s="2" t="s">
        <v>132</v>
      </c>
      <c r="PT28" s="2" t="s">
        <v>132</v>
      </c>
      <c r="PU28" s="2" t="s">
        <v>132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138</v>
      </c>
      <c r="QP28" s="2" t="s">
        <v>129</v>
      </c>
      <c r="QQ28" s="2" t="s">
        <v>178</v>
      </c>
      <c r="QR28" s="2" t="s">
        <v>132</v>
      </c>
      <c r="QS28" s="2" t="s">
        <v>141</v>
      </c>
      <c r="QT28" s="2" t="s">
        <v>132</v>
      </c>
      <c r="QU28" s="4"/>
      <c r="QV28" s="8"/>
      <c r="QW28" s="4"/>
      <c r="QX28" s="8"/>
      <c r="QY28" s="7"/>
      <c r="QZ28" s="7"/>
      <c r="RA28" s="2" t="s">
        <v>138</v>
      </c>
      <c r="RB28" s="2" t="s">
        <v>150</v>
      </c>
      <c r="RC28" s="2" t="s">
        <v>313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168</v>
      </c>
      <c r="RN28" s="2" t="s">
        <v>129</v>
      </c>
      <c r="RO28" s="2" t="s">
        <v>132</v>
      </c>
      <c r="RP28" s="2" t="s">
        <v>132</v>
      </c>
      <c r="RQ28" s="2" t="s">
        <v>141</v>
      </c>
      <c r="RR28" s="2" t="s">
        <v>132</v>
      </c>
    </row>
    <row r="29">
      <c r="A29" s="2" t="s">
        <v>618</v>
      </c>
      <c r="B29" s="2" t="s">
        <v>121</v>
      </c>
      <c r="C29" s="2" t="s">
        <v>122</v>
      </c>
      <c r="D29" s="2" t="s">
        <v>560</v>
      </c>
      <c r="E29" s="2" t="s">
        <v>561</v>
      </c>
      <c r="F29" s="2" t="s">
        <v>588</v>
      </c>
      <c r="G29" s="2" t="s">
        <v>588</v>
      </c>
      <c r="H29" s="2" t="s">
        <v>588</v>
      </c>
      <c r="I29" s="2" t="s">
        <v>589</v>
      </c>
      <c r="J29" s="2" t="s">
        <v>127</v>
      </c>
      <c r="K29" s="2" t="s">
        <v>619</v>
      </c>
      <c r="L29" s="3">
        <v>108.45</v>
      </c>
      <c r="M29" s="3">
        <v>113.87</v>
      </c>
      <c r="N29" s="3">
        <v>249.99</v>
      </c>
      <c r="O29" s="2" t="s">
        <v>129</v>
      </c>
      <c r="P29" s="2" t="s">
        <v>182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286</v>
      </c>
      <c r="V29" s="2" t="s">
        <v>247</v>
      </c>
      <c r="W29" s="2" t="s">
        <v>248</v>
      </c>
      <c r="X29" s="2" t="s">
        <v>132</v>
      </c>
      <c r="Y29" s="2" t="s">
        <v>620</v>
      </c>
      <c r="Z29" s="4">
        <v>53</v>
      </c>
      <c r="AA29" s="4">
        <f>=ROUNDDOWN(53,0)</f>
      </c>
      <c r="AB29" s="5">
        <v>1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27</v>
      </c>
      <c r="AQ29" s="8">
        <v>3187.82</v>
      </c>
      <c r="AR29" s="4"/>
      <c r="AS29" s="8"/>
      <c r="AT29" s="7"/>
      <c r="AU29" s="7"/>
      <c r="AV29" s="4">
        <v>27</v>
      </c>
      <c r="AW29" s="8">
        <v>3187.82</v>
      </c>
      <c r="AX29" s="4"/>
      <c r="AY29" s="8"/>
      <c r="AZ29" s="7"/>
      <c r="BA29" s="7"/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0.1772</v>
      </c>
      <c r="BJ29" s="4">
        <v>27</v>
      </c>
      <c r="BK29" s="8">
        <v>3187.82</v>
      </c>
      <c r="BL29" s="2" t="s">
        <v>621</v>
      </c>
      <c r="BM29" s="7">
        <v>1</v>
      </c>
      <c r="BN29" s="7">
        <v>1</v>
      </c>
      <c r="BO29" s="4">
        <v>5</v>
      </c>
      <c r="BP29" s="8">
        <v>461.79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622</v>
      </c>
      <c r="BX29" s="2" t="s">
        <v>623</v>
      </c>
      <c r="BY29" s="2" t="s">
        <v>141</v>
      </c>
      <c r="BZ29" s="2" t="s">
        <v>132</v>
      </c>
      <c r="CA29" s="4">
        <v>8</v>
      </c>
      <c r="CB29" s="8">
        <v>986.88</v>
      </c>
      <c r="CC29" s="4"/>
      <c r="CD29" s="8"/>
      <c r="CE29" s="7"/>
      <c r="CF29" s="7"/>
      <c r="CG29" s="2" t="s">
        <v>138</v>
      </c>
      <c r="CH29" s="2" t="s">
        <v>129</v>
      </c>
      <c r="CI29" s="2" t="s">
        <v>620</v>
      </c>
      <c r="CJ29" s="2" t="s">
        <v>624</v>
      </c>
      <c r="CK29" s="2" t="s">
        <v>141</v>
      </c>
      <c r="CL29" s="2" t="s">
        <v>132</v>
      </c>
      <c r="CM29" s="4"/>
      <c r="CN29" s="8"/>
      <c r="CO29" s="4"/>
      <c r="CP29" s="8"/>
      <c r="CQ29" s="7"/>
      <c r="CR29" s="7"/>
      <c r="CS29" s="2" t="s">
        <v>168</v>
      </c>
      <c r="CT29" s="2" t="s">
        <v>129</v>
      </c>
      <c r="CU29" s="2" t="s">
        <v>132</v>
      </c>
      <c r="CV29" s="2" t="s">
        <v>132</v>
      </c>
      <c r="CW29" s="2" t="s">
        <v>141</v>
      </c>
      <c r="CX29" s="2" t="s">
        <v>132</v>
      </c>
      <c r="CY29" s="4">
        <v>1</v>
      </c>
      <c r="CZ29" s="8">
        <v>111.98</v>
      </c>
      <c r="DA29" s="4"/>
      <c r="DB29" s="8"/>
      <c r="DC29" s="7"/>
      <c r="DD29" s="7"/>
      <c r="DE29" s="2" t="s">
        <v>138</v>
      </c>
      <c r="DF29" s="2" t="s">
        <v>129</v>
      </c>
      <c r="DG29" s="2" t="s">
        <v>625</v>
      </c>
      <c r="DH29" s="2" t="s">
        <v>626</v>
      </c>
      <c r="DI29" s="2" t="s">
        <v>141</v>
      </c>
      <c r="DJ29" s="2" t="s">
        <v>132</v>
      </c>
      <c r="DK29" s="4">
        <v>2</v>
      </c>
      <c r="DL29" s="8">
        <v>272.3</v>
      </c>
      <c r="DM29" s="4"/>
      <c r="DN29" s="8"/>
      <c r="DO29" s="7"/>
      <c r="DP29" s="7"/>
      <c r="DQ29" s="2" t="s">
        <v>138</v>
      </c>
      <c r="DR29" s="2" t="s">
        <v>129</v>
      </c>
      <c r="DS29" s="2" t="s">
        <v>627</v>
      </c>
      <c r="DT29" s="2" t="s">
        <v>628</v>
      </c>
      <c r="DU29" s="2" t="s">
        <v>141</v>
      </c>
      <c r="DV29" s="2" t="s">
        <v>132</v>
      </c>
      <c r="DW29" s="4"/>
      <c r="DX29" s="8"/>
      <c r="DY29" s="4"/>
      <c r="DZ29" s="8"/>
      <c r="EA29" s="7"/>
      <c r="EB29" s="7"/>
      <c r="EC29" s="2" t="s">
        <v>138</v>
      </c>
      <c r="ED29" s="2" t="s">
        <v>129</v>
      </c>
      <c r="EE29" s="2" t="s">
        <v>629</v>
      </c>
      <c r="EF29" s="2" t="s">
        <v>132</v>
      </c>
      <c r="EG29" s="2" t="s">
        <v>141</v>
      </c>
      <c r="EH29" s="2" t="s">
        <v>132</v>
      </c>
      <c r="EI29" s="4">
        <v>1</v>
      </c>
      <c r="EJ29" s="8">
        <v>143.29</v>
      </c>
      <c r="EK29" s="4"/>
      <c r="EL29" s="8"/>
      <c r="EM29" s="7"/>
      <c r="EN29" s="7"/>
      <c r="EO29" s="2" t="s">
        <v>138</v>
      </c>
      <c r="EP29" s="2" t="s">
        <v>129</v>
      </c>
      <c r="EQ29" s="2" t="s">
        <v>327</v>
      </c>
      <c r="ER29" s="2" t="s">
        <v>630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168</v>
      </c>
      <c r="FB29" s="2" t="s">
        <v>129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>
        <v>4</v>
      </c>
      <c r="FH29" s="8">
        <v>491.92</v>
      </c>
      <c r="FI29" s="4"/>
      <c r="FJ29" s="8"/>
      <c r="FK29" s="7"/>
      <c r="FL29" s="7"/>
      <c r="FM29" s="2" t="s">
        <v>138</v>
      </c>
      <c r="FN29" s="2" t="s">
        <v>129</v>
      </c>
      <c r="FO29" s="2" t="s">
        <v>330</v>
      </c>
      <c r="FP29" s="2" t="s">
        <v>631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138</v>
      </c>
      <c r="FZ29" s="2" t="s">
        <v>129</v>
      </c>
      <c r="GA29" s="2" t="s">
        <v>632</v>
      </c>
      <c r="GB29" s="2" t="s">
        <v>633</v>
      </c>
      <c r="GC29" s="2" t="s">
        <v>141</v>
      </c>
      <c r="GD29" s="2" t="s">
        <v>132</v>
      </c>
      <c r="GE29" s="4">
        <v>4</v>
      </c>
      <c r="GF29" s="8">
        <v>491.92</v>
      </c>
      <c r="GG29" s="4"/>
      <c r="GH29" s="8"/>
      <c r="GI29" s="7"/>
      <c r="GJ29" s="7"/>
      <c r="GK29" s="2" t="s">
        <v>138</v>
      </c>
      <c r="GL29" s="2" t="s">
        <v>129</v>
      </c>
      <c r="GM29" s="2" t="s">
        <v>634</v>
      </c>
      <c r="GN29" s="2" t="s">
        <v>397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427</v>
      </c>
      <c r="GZ29" s="2" t="s">
        <v>548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635</v>
      </c>
      <c r="HL29" s="2" t="s">
        <v>636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138</v>
      </c>
      <c r="HV29" s="2" t="s">
        <v>129</v>
      </c>
      <c r="HW29" s="2" t="s">
        <v>637</v>
      </c>
      <c r="HX29" s="2" t="s">
        <v>638</v>
      </c>
      <c r="HY29" s="2" t="s">
        <v>141</v>
      </c>
      <c r="HZ29" s="2" t="s">
        <v>132</v>
      </c>
      <c r="IA29" s="4">
        <v>2</v>
      </c>
      <c r="IB29" s="8">
        <v>227.74</v>
      </c>
      <c r="IC29" s="4"/>
      <c r="ID29" s="8"/>
      <c r="IE29" s="7"/>
      <c r="IF29" s="7"/>
      <c r="IG29" s="2" t="s">
        <v>138</v>
      </c>
      <c r="IH29" s="2" t="s">
        <v>129</v>
      </c>
      <c r="II29" s="2" t="s">
        <v>237</v>
      </c>
      <c r="IJ29" s="2" t="s">
        <v>639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138</v>
      </c>
      <c r="IT29" s="2" t="s">
        <v>150</v>
      </c>
      <c r="IU29" s="2" t="s">
        <v>238</v>
      </c>
      <c r="IV29" s="2" t="s">
        <v>132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138</v>
      </c>
      <c r="JF29" s="2" t="s">
        <v>129</v>
      </c>
      <c r="JG29" s="2" t="s">
        <v>640</v>
      </c>
      <c r="JH29" s="2" t="s">
        <v>641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138</v>
      </c>
      <c r="JR29" s="2" t="s">
        <v>150</v>
      </c>
      <c r="JS29" s="2" t="s">
        <v>608</v>
      </c>
      <c r="JT29" s="2" t="s">
        <v>132</v>
      </c>
      <c r="JU29" s="2" t="s">
        <v>141</v>
      </c>
      <c r="JV29" s="2" t="s">
        <v>132</v>
      </c>
      <c r="JW29" s="4"/>
      <c r="JX29" s="8"/>
      <c r="JY29" s="4"/>
      <c r="JZ29" s="8"/>
      <c r="KA29" s="7"/>
      <c r="KB29" s="7"/>
      <c r="KC29" s="2" t="s">
        <v>132</v>
      </c>
      <c r="KD29" s="2" t="s">
        <v>132</v>
      </c>
      <c r="KE29" s="2" t="s">
        <v>132</v>
      </c>
      <c r="KF29" s="2" t="s">
        <v>132</v>
      </c>
      <c r="KG29" s="2" t="s">
        <v>132</v>
      </c>
      <c r="KH29" s="2" t="s">
        <v>132</v>
      </c>
      <c r="KI29" s="4"/>
      <c r="KJ29" s="8"/>
      <c r="KK29" s="4"/>
      <c r="KL29" s="8"/>
      <c r="KM29" s="7"/>
      <c r="KN29" s="7"/>
      <c r="KO29" s="2" t="s">
        <v>138</v>
      </c>
      <c r="KP29" s="2" t="s">
        <v>174</v>
      </c>
      <c r="KQ29" s="2" t="s">
        <v>642</v>
      </c>
      <c r="KR29" s="2" t="s">
        <v>643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168</v>
      </c>
      <c r="LB29" s="2" t="s">
        <v>129</v>
      </c>
      <c r="LC29" s="2" t="s">
        <v>132</v>
      </c>
      <c r="LD29" s="2" t="s">
        <v>132</v>
      </c>
      <c r="LE29" s="2" t="s">
        <v>141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176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168</v>
      </c>
      <c r="ML29" s="2" t="s">
        <v>129</v>
      </c>
      <c r="MM29" s="2" t="s">
        <v>132</v>
      </c>
      <c r="MN29" s="2" t="s">
        <v>132</v>
      </c>
      <c r="MO29" s="2" t="s">
        <v>141</v>
      </c>
      <c r="MP29" s="2" t="s">
        <v>132</v>
      </c>
      <c r="MQ29" s="4"/>
      <c r="MR29" s="8"/>
      <c r="MS29" s="4"/>
      <c r="MT29" s="8"/>
      <c r="MU29" s="7"/>
      <c r="MV29" s="7"/>
      <c r="MW29" s="2" t="s">
        <v>168</v>
      </c>
      <c r="MX29" s="2" t="s">
        <v>129</v>
      </c>
      <c r="MY29" s="2" t="s">
        <v>132</v>
      </c>
      <c r="MZ29" s="2" t="s">
        <v>132</v>
      </c>
      <c r="NA29" s="2" t="s">
        <v>141</v>
      </c>
      <c r="NB29" s="2" t="s">
        <v>132</v>
      </c>
      <c r="NC29" s="4"/>
      <c r="ND29" s="8"/>
      <c r="NE29" s="4"/>
      <c r="NF29" s="8"/>
      <c r="NG29" s="7"/>
      <c r="NH29" s="7"/>
      <c r="NI29" s="2" t="s">
        <v>176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168</v>
      </c>
      <c r="NV29" s="2" t="s">
        <v>129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168</v>
      </c>
      <c r="OH29" s="2" t="s">
        <v>150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138</v>
      </c>
      <c r="OT29" s="2" t="s">
        <v>129</v>
      </c>
      <c r="OU29" s="2" t="s">
        <v>177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168</v>
      </c>
      <c r="PF29" s="2" t="s">
        <v>129</v>
      </c>
      <c r="PG29" s="2" t="s">
        <v>132</v>
      </c>
      <c r="PH29" s="2" t="s">
        <v>132</v>
      </c>
      <c r="PI29" s="2" t="s">
        <v>141</v>
      </c>
      <c r="PJ29" s="2" t="s">
        <v>132</v>
      </c>
      <c r="PK29" s="4"/>
      <c r="PL29" s="8"/>
      <c r="PM29" s="4"/>
      <c r="PN29" s="8"/>
      <c r="PO29" s="7"/>
      <c r="PP29" s="7"/>
      <c r="PQ29" s="2" t="s">
        <v>132</v>
      </c>
      <c r="PR29" s="2" t="s">
        <v>132</v>
      </c>
      <c r="PS29" s="2" t="s">
        <v>132</v>
      </c>
      <c r="PT29" s="2" t="s">
        <v>132</v>
      </c>
      <c r="PU29" s="2" t="s">
        <v>132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129</v>
      </c>
      <c r="QQ29" s="2" t="s">
        <v>178</v>
      </c>
      <c r="QR29" s="2" t="s">
        <v>132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168</v>
      </c>
      <c r="RB29" s="2" t="s">
        <v>150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168</v>
      </c>
      <c r="RN29" s="2" t="s">
        <v>129</v>
      </c>
      <c r="RO29" s="2" t="s">
        <v>132</v>
      </c>
      <c r="RP29" s="2" t="s">
        <v>132</v>
      </c>
      <c r="RQ29" s="2" t="s">
        <v>141</v>
      </c>
      <c r="RR29" s="2" t="s">
        <v>132</v>
      </c>
    </row>
    <row r="30">
      <c r="A30" s="2" t="s">
        <v>644</v>
      </c>
      <c r="B30" s="2" t="s">
        <v>121</v>
      </c>
      <c r="C30" s="2" t="s">
        <v>122</v>
      </c>
      <c r="D30" s="2" t="s">
        <v>560</v>
      </c>
      <c r="E30" s="2" t="s">
        <v>561</v>
      </c>
      <c r="F30" s="2" t="s">
        <v>645</v>
      </c>
      <c r="G30" s="2" t="s">
        <v>645</v>
      </c>
      <c r="H30" s="2" t="s">
        <v>645</v>
      </c>
      <c r="I30" s="2" t="s">
        <v>646</v>
      </c>
      <c r="J30" s="2" t="s">
        <v>127</v>
      </c>
      <c r="K30" s="2" t="s">
        <v>647</v>
      </c>
      <c r="L30" s="3">
        <v>113.85</v>
      </c>
      <c r="M30" s="3">
        <v>119.54</v>
      </c>
      <c r="N30" s="3">
        <v>249.99</v>
      </c>
      <c r="O30" s="2" t="s">
        <v>129</v>
      </c>
      <c r="P30" s="2" t="s">
        <v>246</v>
      </c>
      <c r="Q30" s="2" t="s">
        <v>131</v>
      </c>
      <c r="R30" s="2" t="s">
        <v>132</v>
      </c>
      <c r="S30" s="2" t="s">
        <v>648</v>
      </c>
      <c r="T30" s="2" t="s">
        <v>132</v>
      </c>
      <c r="U30" s="2" t="s">
        <v>132</v>
      </c>
      <c r="V30" s="2" t="s">
        <v>287</v>
      </c>
      <c r="W30" s="2" t="s">
        <v>248</v>
      </c>
      <c r="X30" s="2" t="s">
        <v>132</v>
      </c>
      <c r="Y30" s="2" t="s">
        <v>649</v>
      </c>
      <c r="Z30" s="4">
        <v>81</v>
      </c>
      <c r="AA30" s="4">
        <f>=ROUNDDOWN(11.5714285714286,0)</f>
      </c>
      <c r="AB30" s="5">
        <v>7</v>
      </c>
      <c r="AC30" s="2" t="s">
        <v>250</v>
      </c>
      <c r="AD30" s="4">
        <v>150</v>
      </c>
      <c r="AE30" s="4">
        <v>290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105</v>
      </c>
      <c r="AQ30" s="8">
        <v>12825.4</v>
      </c>
      <c r="AR30" s="4"/>
      <c r="AS30" s="8"/>
      <c r="AT30" s="7"/>
      <c r="AU30" s="7"/>
      <c r="AV30" s="4">
        <v>105</v>
      </c>
      <c r="AW30" s="8">
        <v>12825.4</v>
      </c>
      <c r="AX30" s="4"/>
      <c r="AY30" s="8"/>
      <c r="AZ30" s="7"/>
      <c r="BA30" s="7"/>
      <c r="BB30" s="7">
        <v>1</v>
      </c>
      <c r="BC30" s="4">
        <v>105</v>
      </c>
      <c r="BD30" s="8">
        <v>12825.4</v>
      </c>
      <c r="BE30" s="4"/>
      <c r="BF30" s="8"/>
      <c r="BG30" s="7"/>
      <c r="BH30" s="7"/>
      <c r="BI30" s="7">
        <v>1</v>
      </c>
      <c r="BJ30" s="4">
        <v>105</v>
      </c>
      <c r="BK30" s="8">
        <v>12825.4</v>
      </c>
      <c r="BL30" s="2" t="s">
        <v>650</v>
      </c>
      <c r="BM30" s="7">
        <v>1</v>
      </c>
      <c r="BN30" s="7">
        <v>1</v>
      </c>
      <c r="BO30" s="4">
        <v>30</v>
      </c>
      <c r="BP30" s="8">
        <v>3188.08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651</v>
      </c>
      <c r="BX30" s="2" t="s">
        <v>652</v>
      </c>
      <c r="BY30" s="2" t="s">
        <v>141</v>
      </c>
      <c r="BZ30" s="2" t="s">
        <v>132</v>
      </c>
      <c r="CA30" s="4">
        <v>34</v>
      </c>
      <c r="CB30" s="8">
        <v>4230.06</v>
      </c>
      <c r="CC30" s="4"/>
      <c r="CD30" s="8"/>
      <c r="CE30" s="7"/>
      <c r="CF30" s="7"/>
      <c r="CG30" s="2" t="s">
        <v>138</v>
      </c>
      <c r="CH30" s="2" t="s">
        <v>129</v>
      </c>
      <c r="CI30" s="2" t="s">
        <v>653</v>
      </c>
      <c r="CJ30" s="2" t="s">
        <v>598</v>
      </c>
      <c r="CK30" s="2" t="s">
        <v>141</v>
      </c>
      <c r="CL30" s="2" t="s">
        <v>132</v>
      </c>
      <c r="CM30" s="4"/>
      <c r="CN30" s="8"/>
      <c r="CO30" s="4"/>
      <c r="CP30" s="8"/>
      <c r="CQ30" s="7"/>
      <c r="CR30" s="7"/>
      <c r="CS30" s="2" t="s">
        <v>241</v>
      </c>
      <c r="CT30" s="2" t="s">
        <v>150</v>
      </c>
      <c r="CU30" s="2" t="s">
        <v>132</v>
      </c>
      <c r="CV30" s="2" t="s">
        <v>654</v>
      </c>
      <c r="CW30" s="2" t="s">
        <v>141</v>
      </c>
      <c r="CX30" s="2" t="s">
        <v>132</v>
      </c>
      <c r="CY30" s="4">
        <v>21</v>
      </c>
      <c r="CZ30" s="8">
        <v>2618.07</v>
      </c>
      <c r="DA30" s="4"/>
      <c r="DB30" s="8"/>
      <c r="DC30" s="7"/>
      <c r="DD30" s="7"/>
      <c r="DE30" s="2" t="s">
        <v>138</v>
      </c>
      <c r="DF30" s="2" t="s">
        <v>129</v>
      </c>
      <c r="DG30" s="2" t="s">
        <v>600</v>
      </c>
      <c r="DH30" s="2" t="s">
        <v>655</v>
      </c>
      <c r="DI30" s="2" t="s">
        <v>141</v>
      </c>
      <c r="DJ30" s="2" t="s">
        <v>132</v>
      </c>
      <c r="DK30" s="4">
        <v>11</v>
      </c>
      <c r="DL30" s="8">
        <v>1584</v>
      </c>
      <c r="DM30" s="4"/>
      <c r="DN30" s="8"/>
      <c r="DO30" s="7"/>
      <c r="DP30" s="7"/>
      <c r="DQ30" s="2" t="s">
        <v>138</v>
      </c>
      <c r="DR30" s="2" t="s">
        <v>129</v>
      </c>
      <c r="DS30" s="2" t="s">
        <v>656</v>
      </c>
      <c r="DT30" s="2" t="s">
        <v>614</v>
      </c>
      <c r="DU30" s="2" t="s">
        <v>141</v>
      </c>
      <c r="DV30" s="2" t="s">
        <v>132</v>
      </c>
      <c r="DW30" s="4"/>
      <c r="DX30" s="8"/>
      <c r="DY30" s="4"/>
      <c r="DZ30" s="8"/>
      <c r="EA30" s="7"/>
      <c r="EB30" s="7"/>
      <c r="EC30" s="2" t="s">
        <v>138</v>
      </c>
      <c r="ED30" s="2" t="s">
        <v>150</v>
      </c>
      <c r="EE30" s="2" t="s">
        <v>657</v>
      </c>
      <c r="EF30" s="2" t="s">
        <v>658</v>
      </c>
      <c r="EG30" s="2" t="s">
        <v>141</v>
      </c>
      <c r="EH30" s="2" t="s">
        <v>132</v>
      </c>
      <c r="EI30" s="4">
        <v>2</v>
      </c>
      <c r="EJ30" s="8">
        <v>288.38</v>
      </c>
      <c r="EK30" s="4"/>
      <c r="EL30" s="8"/>
      <c r="EM30" s="7"/>
      <c r="EN30" s="7"/>
      <c r="EO30" s="2" t="s">
        <v>138</v>
      </c>
      <c r="EP30" s="2" t="s">
        <v>129</v>
      </c>
      <c r="EQ30" s="2" t="s">
        <v>153</v>
      </c>
      <c r="ER30" s="2" t="s">
        <v>659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168</v>
      </c>
      <c r="FB30" s="2" t="s">
        <v>129</v>
      </c>
      <c r="FC30" s="2" t="s">
        <v>132</v>
      </c>
      <c r="FD30" s="2" t="s">
        <v>132</v>
      </c>
      <c r="FE30" s="2" t="s">
        <v>141</v>
      </c>
      <c r="FF30" s="2" t="s">
        <v>132</v>
      </c>
      <c r="FG30" s="4">
        <v>1</v>
      </c>
      <c r="FH30" s="8">
        <v>129.11</v>
      </c>
      <c r="FI30" s="4"/>
      <c r="FJ30" s="8"/>
      <c r="FK30" s="7"/>
      <c r="FL30" s="7"/>
      <c r="FM30" s="2" t="s">
        <v>138</v>
      </c>
      <c r="FN30" s="2" t="s">
        <v>129</v>
      </c>
      <c r="FO30" s="2" t="s">
        <v>330</v>
      </c>
      <c r="FP30" s="2" t="s">
        <v>660</v>
      </c>
      <c r="FQ30" s="2" t="s">
        <v>141</v>
      </c>
      <c r="FR30" s="2" t="s">
        <v>132</v>
      </c>
      <c r="FS30" s="4">
        <v>4</v>
      </c>
      <c r="FT30" s="8">
        <v>533.6</v>
      </c>
      <c r="FU30" s="4"/>
      <c r="FV30" s="8"/>
      <c r="FW30" s="7"/>
      <c r="FX30" s="7"/>
      <c r="FY30" s="2" t="s">
        <v>138</v>
      </c>
      <c r="FZ30" s="2" t="s">
        <v>129</v>
      </c>
      <c r="GA30" s="2" t="s">
        <v>661</v>
      </c>
      <c r="GB30" s="2" t="s">
        <v>253</v>
      </c>
      <c r="GC30" s="2" t="s">
        <v>141</v>
      </c>
      <c r="GD30" s="2" t="s">
        <v>132</v>
      </c>
      <c r="GE30" s="4">
        <v>1</v>
      </c>
      <c r="GF30" s="8">
        <v>129.11</v>
      </c>
      <c r="GG30" s="4"/>
      <c r="GH30" s="8"/>
      <c r="GI30" s="7"/>
      <c r="GJ30" s="7"/>
      <c r="GK30" s="2" t="s">
        <v>138</v>
      </c>
      <c r="GL30" s="2" t="s">
        <v>129</v>
      </c>
      <c r="GM30" s="2" t="s">
        <v>373</v>
      </c>
      <c r="GN30" s="2" t="s">
        <v>662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206</v>
      </c>
      <c r="GX30" s="2" t="s">
        <v>129</v>
      </c>
      <c r="GY30" s="2" t="s">
        <v>663</v>
      </c>
      <c r="GZ30" s="2" t="s">
        <v>664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129</v>
      </c>
      <c r="HK30" s="2" t="s">
        <v>271</v>
      </c>
      <c r="HL30" s="2" t="s">
        <v>665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138</v>
      </c>
      <c r="HV30" s="2" t="s">
        <v>129</v>
      </c>
      <c r="HW30" s="2" t="s">
        <v>166</v>
      </c>
      <c r="HX30" s="2" t="s">
        <v>132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168</v>
      </c>
      <c r="IH30" s="2" t="s">
        <v>129</v>
      </c>
      <c r="II30" s="2" t="s">
        <v>132</v>
      </c>
      <c r="IJ30" s="2" t="s">
        <v>132</v>
      </c>
      <c r="IK30" s="2" t="s">
        <v>141</v>
      </c>
      <c r="IL30" s="2" t="s">
        <v>132</v>
      </c>
      <c r="IM30" s="4"/>
      <c r="IN30" s="8"/>
      <c r="IO30" s="4"/>
      <c r="IP30" s="8"/>
      <c r="IQ30" s="7"/>
      <c r="IR30" s="7"/>
      <c r="IS30" s="2" t="s">
        <v>138</v>
      </c>
      <c r="IT30" s="2" t="s">
        <v>150</v>
      </c>
      <c r="IU30" s="2" t="s">
        <v>238</v>
      </c>
      <c r="IV30" s="2" t="s">
        <v>132</v>
      </c>
      <c r="IW30" s="2" t="s">
        <v>141</v>
      </c>
      <c r="IX30" s="2" t="s">
        <v>132</v>
      </c>
      <c r="IY30" s="4">
        <v>1</v>
      </c>
      <c r="IZ30" s="8">
        <v>124.99</v>
      </c>
      <c r="JA30" s="4"/>
      <c r="JB30" s="8"/>
      <c r="JC30" s="7"/>
      <c r="JD30" s="7"/>
      <c r="JE30" s="2" t="s">
        <v>138</v>
      </c>
      <c r="JF30" s="2" t="s">
        <v>129</v>
      </c>
      <c r="JG30" s="2" t="s">
        <v>597</v>
      </c>
      <c r="JH30" s="2" t="s">
        <v>666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138</v>
      </c>
      <c r="JR30" s="2" t="s">
        <v>150</v>
      </c>
      <c r="JS30" s="2" t="s">
        <v>667</v>
      </c>
      <c r="JT30" s="2" t="s">
        <v>323</v>
      </c>
      <c r="JU30" s="2" t="s">
        <v>141</v>
      </c>
      <c r="JV30" s="2" t="s">
        <v>132</v>
      </c>
      <c r="JW30" s="4"/>
      <c r="JX30" s="8"/>
      <c r="JY30" s="4"/>
      <c r="JZ30" s="8"/>
      <c r="KA30" s="7"/>
      <c r="KB30" s="7"/>
      <c r="KC30" s="2" t="s">
        <v>132</v>
      </c>
      <c r="KD30" s="2" t="s">
        <v>132</v>
      </c>
      <c r="KE30" s="2" t="s">
        <v>132</v>
      </c>
      <c r="KF30" s="2" t="s">
        <v>132</v>
      </c>
      <c r="KG30" s="2" t="s">
        <v>132</v>
      </c>
      <c r="KH30" s="2" t="s">
        <v>132</v>
      </c>
      <c r="KI30" s="4"/>
      <c r="KJ30" s="8"/>
      <c r="KK30" s="4"/>
      <c r="KL30" s="8"/>
      <c r="KM30" s="7"/>
      <c r="KN30" s="7"/>
      <c r="KO30" s="2" t="s">
        <v>138</v>
      </c>
      <c r="KP30" s="2" t="s">
        <v>174</v>
      </c>
      <c r="KQ30" s="2" t="s">
        <v>278</v>
      </c>
      <c r="KR30" s="2" t="s">
        <v>308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168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176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168</v>
      </c>
      <c r="ML30" s="2" t="s">
        <v>129</v>
      </c>
      <c r="MM30" s="2" t="s">
        <v>132</v>
      </c>
      <c r="MN30" s="2" t="s">
        <v>132</v>
      </c>
      <c r="MO30" s="2" t="s">
        <v>141</v>
      </c>
      <c r="MP30" s="2" t="s">
        <v>132</v>
      </c>
      <c r="MQ30" s="4"/>
      <c r="MR30" s="8"/>
      <c r="MS30" s="4"/>
      <c r="MT30" s="8"/>
      <c r="MU30" s="7"/>
      <c r="MV30" s="7"/>
      <c r="MW30" s="2" t="s">
        <v>168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168</v>
      </c>
      <c r="NV30" s="2" t="s">
        <v>129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168</v>
      </c>
      <c r="OH30" s="2" t="s">
        <v>150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138</v>
      </c>
      <c r="OT30" s="2" t="s">
        <v>129</v>
      </c>
      <c r="OU30" s="2" t="s">
        <v>177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168</v>
      </c>
      <c r="PF30" s="2" t="s">
        <v>129</v>
      </c>
      <c r="PG30" s="2" t="s">
        <v>132</v>
      </c>
      <c r="PH30" s="2" t="s">
        <v>132</v>
      </c>
      <c r="PI30" s="2" t="s">
        <v>141</v>
      </c>
      <c r="PJ30" s="2" t="s">
        <v>132</v>
      </c>
      <c r="PK30" s="4"/>
      <c r="PL30" s="8"/>
      <c r="PM30" s="4"/>
      <c r="PN30" s="8"/>
      <c r="PO30" s="7"/>
      <c r="PP30" s="7"/>
      <c r="PQ30" s="2" t="s">
        <v>132</v>
      </c>
      <c r="PR30" s="2" t="s">
        <v>132</v>
      </c>
      <c r="PS30" s="2" t="s">
        <v>132</v>
      </c>
      <c r="PT30" s="2" t="s">
        <v>132</v>
      </c>
      <c r="PU30" s="2" t="s">
        <v>132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138</v>
      </c>
      <c r="QP30" s="2" t="s">
        <v>129</v>
      </c>
      <c r="QQ30" s="2" t="s">
        <v>178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138</v>
      </c>
      <c r="RB30" s="2" t="s">
        <v>150</v>
      </c>
      <c r="RC30" s="2" t="s">
        <v>215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168</v>
      </c>
      <c r="RN30" s="2" t="s">
        <v>129</v>
      </c>
      <c r="RO30" s="2" t="s">
        <v>132</v>
      </c>
      <c r="RP30" s="2" t="s">
        <v>132</v>
      </c>
      <c r="RQ30" s="2" t="s">
        <v>141</v>
      </c>
      <c r="RR30" s="2" t="s">
        <v>132</v>
      </c>
    </row>
    <row r="31">
      <c r="A31" s="2" t="s">
        <v>668</v>
      </c>
      <c r="B31" s="2" t="s">
        <v>121</v>
      </c>
      <c r="C31" s="2" t="s">
        <v>122</v>
      </c>
      <c r="D31" s="2" t="s">
        <v>560</v>
      </c>
      <c r="E31" s="2" t="s">
        <v>561</v>
      </c>
      <c r="F31" s="2" t="s">
        <v>669</v>
      </c>
      <c r="G31" s="2" t="s">
        <v>669</v>
      </c>
      <c r="H31" s="2" t="s">
        <v>669</v>
      </c>
      <c r="I31" s="2" t="s">
        <v>670</v>
      </c>
      <c r="J31" s="2" t="s">
        <v>127</v>
      </c>
      <c r="K31" s="2" t="s">
        <v>671</v>
      </c>
      <c r="L31" s="3">
        <v>45.25</v>
      </c>
      <c r="M31" s="3">
        <v>47.51</v>
      </c>
      <c r="N31" s="3">
        <v>99.99</v>
      </c>
      <c r="O31" s="2" t="s">
        <v>129</v>
      </c>
      <c r="P31" s="2" t="s">
        <v>182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286</v>
      </c>
      <c r="V31" s="2" t="s">
        <v>247</v>
      </c>
      <c r="W31" s="2" t="s">
        <v>135</v>
      </c>
      <c r="X31" s="2" t="s">
        <v>132</v>
      </c>
      <c r="Y31" s="2" t="s">
        <v>672</v>
      </c>
      <c r="Z31" s="4">
        <v>163</v>
      </c>
      <c r="AA31" s="4">
        <f>=ROUNDDOWN(40.75,0)</f>
      </c>
      <c r="AB31" s="5">
        <v>4</v>
      </c>
      <c r="AC31" s="2" t="s">
        <v>132</v>
      </c>
      <c r="AD31" s="4"/>
      <c r="AE31" s="4"/>
      <c r="AF31" s="6">
        <v>65</v>
      </c>
      <c r="AG31" s="6"/>
      <c r="AH31" s="7">
        <v>0.9239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90</v>
      </c>
      <c r="AQ31" s="8">
        <v>4607.48</v>
      </c>
      <c r="AR31" s="4"/>
      <c r="AS31" s="8"/>
      <c r="AT31" s="7"/>
      <c r="AU31" s="7"/>
      <c r="AV31" s="4">
        <v>90</v>
      </c>
      <c r="AW31" s="8">
        <v>4607.48</v>
      </c>
      <c r="AX31" s="4"/>
      <c r="AY31" s="8"/>
      <c r="AZ31" s="7"/>
      <c r="BA31" s="7"/>
      <c r="BB31" s="7">
        <v>1</v>
      </c>
      <c r="BC31" s="4">
        <v>90</v>
      </c>
      <c r="BD31" s="8">
        <v>4607.48</v>
      </c>
      <c r="BE31" s="4"/>
      <c r="BF31" s="8"/>
      <c r="BG31" s="7"/>
      <c r="BH31" s="7"/>
      <c r="BI31" s="7">
        <v>1</v>
      </c>
      <c r="BJ31" s="4">
        <v>90</v>
      </c>
      <c r="BK31" s="8">
        <v>4607.48</v>
      </c>
      <c r="BL31" s="2" t="s">
        <v>673</v>
      </c>
      <c r="BM31" s="7">
        <v>1</v>
      </c>
      <c r="BN31" s="7">
        <v>1</v>
      </c>
      <c r="BO31" s="4">
        <v>15</v>
      </c>
      <c r="BP31" s="8">
        <v>585.81</v>
      </c>
      <c r="BQ31" s="4"/>
      <c r="BR31" s="8"/>
      <c r="BS31" s="7"/>
      <c r="BT31" s="7"/>
      <c r="BU31" s="2" t="s">
        <v>138</v>
      </c>
      <c r="BV31" s="2" t="s">
        <v>129</v>
      </c>
      <c r="BW31" s="2" t="s">
        <v>674</v>
      </c>
      <c r="BX31" s="2" t="s">
        <v>675</v>
      </c>
      <c r="BY31" s="2" t="s">
        <v>141</v>
      </c>
      <c r="BZ31" s="2" t="s">
        <v>132</v>
      </c>
      <c r="CA31" s="4">
        <v>32</v>
      </c>
      <c r="CB31" s="8">
        <v>1804.3</v>
      </c>
      <c r="CC31" s="4"/>
      <c r="CD31" s="8"/>
      <c r="CE31" s="7"/>
      <c r="CF31" s="7"/>
      <c r="CG31" s="2" t="s">
        <v>138</v>
      </c>
      <c r="CH31" s="2" t="s">
        <v>129</v>
      </c>
      <c r="CI31" s="2" t="s">
        <v>672</v>
      </c>
      <c r="CJ31" s="2" t="s">
        <v>676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241</v>
      </c>
      <c r="CT31" s="2" t="s">
        <v>129</v>
      </c>
      <c r="CU31" s="2" t="s">
        <v>132</v>
      </c>
      <c r="CV31" s="2" t="s">
        <v>132</v>
      </c>
      <c r="CW31" s="2" t="s">
        <v>141</v>
      </c>
      <c r="CX31" s="2" t="s">
        <v>132</v>
      </c>
      <c r="CY31" s="4">
        <v>18</v>
      </c>
      <c r="CZ31" s="8">
        <v>840.06</v>
      </c>
      <c r="DA31" s="4"/>
      <c r="DB31" s="8"/>
      <c r="DC31" s="7"/>
      <c r="DD31" s="7"/>
      <c r="DE31" s="2" t="s">
        <v>138</v>
      </c>
      <c r="DF31" s="2" t="s">
        <v>129</v>
      </c>
      <c r="DG31" s="2" t="s">
        <v>677</v>
      </c>
      <c r="DH31" s="2" t="s">
        <v>677</v>
      </c>
      <c r="DI31" s="2" t="s">
        <v>141</v>
      </c>
      <c r="DJ31" s="2" t="s">
        <v>132</v>
      </c>
      <c r="DK31" s="4">
        <v>4</v>
      </c>
      <c r="DL31" s="8">
        <v>213.96</v>
      </c>
      <c r="DM31" s="4"/>
      <c r="DN31" s="8"/>
      <c r="DO31" s="7"/>
      <c r="DP31" s="7"/>
      <c r="DQ31" s="2" t="s">
        <v>138</v>
      </c>
      <c r="DR31" s="2" t="s">
        <v>129</v>
      </c>
      <c r="DS31" s="2" t="s">
        <v>678</v>
      </c>
      <c r="DT31" s="2" t="s">
        <v>679</v>
      </c>
      <c r="DU31" s="2" t="s">
        <v>141</v>
      </c>
      <c r="DV31" s="2" t="s">
        <v>132</v>
      </c>
      <c r="DW31" s="4"/>
      <c r="DX31" s="8"/>
      <c r="DY31" s="4"/>
      <c r="DZ31" s="8"/>
      <c r="EA31" s="7"/>
      <c r="EB31" s="7"/>
      <c r="EC31" s="2" t="s">
        <v>138</v>
      </c>
      <c r="ED31" s="2" t="s">
        <v>129</v>
      </c>
      <c r="EE31" s="2" t="s">
        <v>680</v>
      </c>
      <c r="EF31" s="2" t="s">
        <v>132</v>
      </c>
      <c r="EG31" s="2" t="s">
        <v>141</v>
      </c>
      <c r="EH31" s="2" t="s">
        <v>132</v>
      </c>
      <c r="EI31" s="4">
        <v>16</v>
      </c>
      <c r="EJ31" s="8">
        <v>905.6</v>
      </c>
      <c r="EK31" s="4"/>
      <c r="EL31" s="8"/>
      <c r="EM31" s="7"/>
      <c r="EN31" s="7"/>
      <c r="EO31" s="2" t="s">
        <v>138</v>
      </c>
      <c r="EP31" s="2" t="s">
        <v>129</v>
      </c>
      <c r="EQ31" s="2" t="s">
        <v>327</v>
      </c>
      <c r="ER31" s="2" t="s">
        <v>681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168</v>
      </c>
      <c r="FB31" s="2" t="s">
        <v>129</v>
      </c>
      <c r="FC31" s="2" t="s">
        <v>132</v>
      </c>
      <c r="FD31" s="2" t="s">
        <v>132</v>
      </c>
      <c r="FE31" s="2" t="s">
        <v>141</v>
      </c>
      <c r="FF31" s="2" t="s">
        <v>132</v>
      </c>
      <c r="FG31" s="4">
        <v>4</v>
      </c>
      <c r="FH31" s="8">
        <v>205.24</v>
      </c>
      <c r="FI31" s="4"/>
      <c r="FJ31" s="8"/>
      <c r="FK31" s="7"/>
      <c r="FL31" s="7"/>
      <c r="FM31" s="2" t="s">
        <v>138</v>
      </c>
      <c r="FN31" s="2" t="s">
        <v>129</v>
      </c>
      <c r="FO31" s="2" t="s">
        <v>330</v>
      </c>
      <c r="FP31" s="2" t="s">
        <v>682</v>
      </c>
      <c r="FQ31" s="2" t="s">
        <v>141</v>
      </c>
      <c r="FR31" s="2" t="s">
        <v>132</v>
      </c>
      <c r="FS31" s="4">
        <v>1</v>
      </c>
      <c r="FT31" s="8">
        <v>52.51</v>
      </c>
      <c r="FU31" s="4"/>
      <c r="FV31" s="8"/>
      <c r="FW31" s="7"/>
      <c r="FX31" s="7"/>
      <c r="FY31" s="2" t="s">
        <v>138</v>
      </c>
      <c r="FZ31" s="2" t="s">
        <v>129</v>
      </c>
      <c r="GA31" s="2" t="s">
        <v>332</v>
      </c>
      <c r="GB31" s="2" t="s">
        <v>578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206</v>
      </c>
      <c r="GL31" s="2" t="s">
        <v>129</v>
      </c>
      <c r="GM31" s="2" t="s">
        <v>318</v>
      </c>
      <c r="GN31" s="2" t="s">
        <v>312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138</v>
      </c>
      <c r="GX31" s="2" t="s">
        <v>129</v>
      </c>
      <c r="GY31" s="2" t="s">
        <v>427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138</v>
      </c>
      <c r="HJ31" s="2" t="s">
        <v>129</v>
      </c>
      <c r="HK31" s="2" t="s">
        <v>683</v>
      </c>
      <c r="HL31" s="2" t="s">
        <v>684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273</v>
      </c>
      <c r="HV31" s="2" t="s">
        <v>129</v>
      </c>
      <c r="HW31" s="2" t="s">
        <v>132</v>
      </c>
      <c r="HX31" s="2" t="s">
        <v>132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168</v>
      </c>
      <c r="IH31" s="2" t="s">
        <v>129</v>
      </c>
      <c r="II31" s="2" t="s">
        <v>132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138</v>
      </c>
      <c r="IT31" s="2" t="s">
        <v>150</v>
      </c>
      <c r="IU31" s="2" t="s">
        <v>238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138</v>
      </c>
      <c r="JF31" s="2" t="s">
        <v>129</v>
      </c>
      <c r="JG31" s="2" t="s">
        <v>685</v>
      </c>
      <c r="JH31" s="2" t="s">
        <v>686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138</v>
      </c>
      <c r="JR31" s="2" t="s">
        <v>150</v>
      </c>
      <c r="JS31" s="2" t="s">
        <v>687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138</v>
      </c>
      <c r="KP31" s="2" t="s">
        <v>174</v>
      </c>
      <c r="KQ31" s="2" t="s">
        <v>340</v>
      </c>
      <c r="KR31" s="2" t="s">
        <v>322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168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168</v>
      </c>
      <c r="LN31" s="2" t="s">
        <v>150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176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168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168</v>
      </c>
      <c r="MX31" s="2" t="s">
        <v>129</v>
      </c>
      <c r="MY31" s="2" t="s">
        <v>132</v>
      </c>
      <c r="MZ31" s="2" t="s">
        <v>132</v>
      </c>
      <c r="NA31" s="2" t="s">
        <v>141</v>
      </c>
      <c r="NB31" s="2" t="s">
        <v>132</v>
      </c>
      <c r="NC31" s="4"/>
      <c r="ND31" s="8"/>
      <c r="NE31" s="4"/>
      <c r="NF31" s="8"/>
      <c r="NG31" s="7"/>
      <c r="NH31" s="7"/>
      <c r="NI31" s="2" t="s">
        <v>176</v>
      </c>
      <c r="NJ31" s="2" t="s">
        <v>129</v>
      </c>
      <c r="NK31" s="2" t="s">
        <v>132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168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168</v>
      </c>
      <c r="OH31" s="2" t="s">
        <v>150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138</v>
      </c>
      <c r="OT31" s="2" t="s">
        <v>129</v>
      </c>
      <c r="OU31" s="2" t="s">
        <v>177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168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132</v>
      </c>
      <c r="PR31" s="2" t="s">
        <v>132</v>
      </c>
      <c r="PS31" s="2" t="s">
        <v>132</v>
      </c>
      <c r="PT31" s="2" t="s">
        <v>132</v>
      </c>
      <c r="PU31" s="2" t="s">
        <v>132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138</v>
      </c>
      <c r="QP31" s="2" t="s">
        <v>129</v>
      </c>
      <c r="QQ31" s="2" t="s">
        <v>178</v>
      </c>
      <c r="QR31" s="2" t="s">
        <v>132</v>
      </c>
      <c r="QS31" s="2" t="s">
        <v>141</v>
      </c>
      <c r="QT31" s="2" t="s">
        <v>132</v>
      </c>
      <c r="QU31" s="4"/>
      <c r="QV31" s="8"/>
      <c r="QW31" s="4"/>
      <c r="QX31" s="8"/>
      <c r="QY31" s="7"/>
      <c r="QZ31" s="7"/>
      <c r="RA31" s="2" t="s">
        <v>168</v>
      </c>
      <c r="RB31" s="2" t="s">
        <v>150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176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132</v>
      </c>
    </row>
    <row r="32">
      <c r="A32" s="2" t="s">
        <v>688</v>
      </c>
      <c r="B32" s="2" t="s">
        <v>121</v>
      </c>
      <c r="C32" s="2" t="s">
        <v>122</v>
      </c>
      <c r="D32" s="2" t="s">
        <v>560</v>
      </c>
      <c r="E32" s="2" t="s">
        <v>561</v>
      </c>
      <c r="F32" s="2" t="s">
        <v>689</v>
      </c>
      <c r="G32" s="2" t="s">
        <v>689</v>
      </c>
      <c r="H32" s="2" t="s">
        <v>689</v>
      </c>
      <c r="I32" s="2" t="s">
        <v>690</v>
      </c>
      <c r="J32" s="2" t="s">
        <v>127</v>
      </c>
      <c r="K32" s="2" t="s">
        <v>691</v>
      </c>
      <c r="L32" s="3">
        <v>44.37</v>
      </c>
      <c r="M32" s="3">
        <v>46.59</v>
      </c>
      <c r="N32" s="3">
        <v>104.99</v>
      </c>
      <c r="O32" s="2" t="s">
        <v>129</v>
      </c>
      <c r="P32" s="2" t="s">
        <v>182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286</v>
      </c>
      <c r="V32" s="2" t="s">
        <v>247</v>
      </c>
      <c r="W32" s="2" t="s">
        <v>135</v>
      </c>
      <c r="X32" s="2" t="s">
        <v>492</v>
      </c>
      <c r="Y32" s="2" t="s">
        <v>692</v>
      </c>
      <c r="Z32" s="4">
        <v>117</v>
      </c>
      <c r="AA32" s="4">
        <f>=ROUNDDOWN(39,0)</f>
      </c>
      <c r="AB32" s="5">
        <v>3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72</v>
      </c>
      <c r="AQ32" s="8">
        <v>3563.23</v>
      </c>
      <c r="AR32" s="4"/>
      <c r="AS32" s="8"/>
      <c r="AT32" s="7"/>
      <c r="AU32" s="7"/>
      <c r="AV32" s="4">
        <v>72</v>
      </c>
      <c r="AW32" s="8">
        <v>3563.23</v>
      </c>
      <c r="AX32" s="4"/>
      <c r="AY32" s="8"/>
      <c r="AZ32" s="7"/>
      <c r="BA32" s="7"/>
      <c r="BB32" s="7">
        <v>1</v>
      </c>
      <c r="BC32" s="4">
        <v>72</v>
      </c>
      <c r="BD32" s="8">
        <v>3563.23</v>
      </c>
      <c r="BE32" s="4"/>
      <c r="BF32" s="8"/>
      <c r="BG32" s="7"/>
      <c r="BH32" s="7"/>
      <c r="BI32" s="7">
        <v>1</v>
      </c>
      <c r="BJ32" s="4">
        <v>72</v>
      </c>
      <c r="BK32" s="8">
        <v>3563.23</v>
      </c>
      <c r="BL32" s="2" t="s">
        <v>693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138</v>
      </c>
      <c r="BV32" s="2" t="s">
        <v>129</v>
      </c>
      <c r="BW32" s="2" t="s">
        <v>675</v>
      </c>
      <c r="BX32" s="2" t="s">
        <v>164</v>
      </c>
      <c r="BY32" s="2" t="s">
        <v>141</v>
      </c>
      <c r="BZ32" s="2" t="s">
        <v>132</v>
      </c>
      <c r="CA32" s="4">
        <v>28</v>
      </c>
      <c r="CB32" s="8">
        <v>1398.72</v>
      </c>
      <c r="CC32" s="4"/>
      <c r="CD32" s="8"/>
      <c r="CE32" s="7"/>
      <c r="CF32" s="7"/>
      <c r="CG32" s="2" t="s">
        <v>138</v>
      </c>
      <c r="CH32" s="2" t="s">
        <v>129</v>
      </c>
      <c r="CI32" s="2" t="s">
        <v>692</v>
      </c>
      <c r="CJ32" s="2" t="s">
        <v>694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241</v>
      </c>
      <c r="CT32" s="2" t="s">
        <v>129</v>
      </c>
      <c r="CU32" s="2" t="s">
        <v>132</v>
      </c>
      <c r="CV32" s="2" t="s">
        <v>132</v>
      </c>
      <c r="CW32" s="2" t="s">
        <v>141</v>
      </c>
      <c r="CX32" s="2" t="s">
        <v>132</v>
      </c>
      <c r="CY32" s="4">
        <v>20</v>
      </c>
      <c r="CZ32" s="8">
        <v>950.8</v>
      </c>
      <c r="DA32" s="4"/>
      <c r="DB32" s="8"/>
      <c r="DC32" s="7"/>
      <c r="DD32" s="7"/>
      <c r="DE32" s="2" t="s">
        <v>138</v>
      </c>
      <c r="DF32" s="2" t="s">
        <v>129</v>
      </c>
      <c r="DG32" s="2" t="s">
        <v>320</v>
      </c>
      <c r="DH32" s="2" t="s">
        <v>695</v>
      </c>
      <c r="DI32" s="2" t="s">
        <v>141</v>
      </c>
      <c r="DJ32" s="2" t="s">
        <v>132</v>
      </c>
      <c r="DK32" s="4">
        <v>2</v>
      </c>
      <c r="DL32" s="8">
        <v>113.88</v>
      </c>
      <c r="DM32" s="4"/>
      <c r="DN32" s="8"/>
      <c r="DO32" s="7"/>
      <c r="DP32" s="7"/>
      <c r="DQ32" s="2" t="s">
        <v>138</v>
      </c>
      <c r="DR32" s="2" t="s">
        <v>129</v>
      </c>
      <c r="DS32" s="2" t="s">
        <v>696</v>
      </c>
      <c r="DT32" s="2" t="s">
        <v>697</v>
      </c>
      <c r="DU32" s="2" t="s">
        <v>141</v>
      </c>
      <c r="DV32" s="2" t="s">
        <v>132</v>
      </c>
      <c r="DW32" s="4">
        <v>14</v>
      </c>
      <c r="DX32" s="8">
        <v>684.88</v>
      </c>
      <c r="DY32" s="4"/>
      <c r="DZ32" s="8"/>
      <c r="EA32" s="7"/>
      <c r="EB32" s="7"/>
      <c r="EC32" s="2" t="s">
        <v>138</v>
      </c>
      <c r="ED32" s="2" t="s">
        <v>129</v>
      </c>
      <c r="EE32" s="2" t="s">
        <v>270</v>
      </c>
      <c r="EF32" s="2" t="s">
        <v>299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138</v>
      </c>
      <c r="EP32" s="2" t="s">
        <v>129</v>
      </c>
      <c r="EQ32" s="2" t="s">
        <v>327</v>
      </c>
      <c r="ER32" s="2" t="s">
        <v>396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168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>
        <v>3</v>
      </c>
      <c r="FH32" s="8">
        <v>150.96</v>
      </c>
      <c r="FI32" s="4"/>
      <c r="FJ32" s="8"/>
      <c r="FK32" s="7"/>
      <c r="FL32" s="7"/>
      <c r="FM32" s="2" t="s">
        <v>138</v>
      </c>
      <c r="FN32" s="2" t="s">
        <v>129</v>
      </c>
      <c r="FO32" s="2" t="s">
        <v>330</v>
      </c>
      <c r="FP32" s="2" t="s">
        <v>660</v>
      </c>
      <c r="FQ32" s="2" t="s">
        <v>141</v>
      </c>
      <c r="FR32" s="2" t="s">
        <v>132</v>
      </c>
      <c r="FS32" s="4">
        <v>4</v>
      </c>
      <c r="FT32" s="8">
        <v>217.4</v>
      </c>
      <c r="FU32" s="4"/>
      <c r="FV32" s="8"/>
      <c r="FW32" s="7"/>
      <c r="FX32" s="7"/>
      <c r="FY32" s="2" t="s">
        <v>138</v>
      </c>
      <c r="FZ32" s="2" t="s">
        <v>129</v>
      </c>
      <c r="GA32" s="2" t="s">
        <v>332</v>
      </c>
      <c r="GB32" s="2" t="s">
        <v>698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138</v>
      </c>
      <c r="GL32" s="2" t="s">
        <v>129</v>
      </c>
      <c r="GM32" s="2" t="s">
        <v>334</v>
      </c>
      <c r="GN32" s="2" t="s">
        <v>508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138</v>
      </c>
      <c r="GX32" s="2" t="s">
        <v>129</v>
      </c>
      <c r="GY32" s="2" t="s">
        <v>427</v>
      </c>
      <c r="GZ32" s="2" t="s">
        <v>699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138</v>
      </c>
      <c r="HJ32" s="2" t="s">
        <v>129</v>
      </c>
      <c r="HK32" s="2" t="s">
        <v>440</v>
      </c>
      <c r="HL32" s="2" t="s">
        <v>574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138</v>
      </c>
      <c r="HV32" s="2" t="s">
        <v>129</v>
      </c>
      <c r="HW32" s="2" t="s">
        <v>338</v>
      </c>
      <c r="HX32" s="2" t="s">
        <v>323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168</v>
      </c>
      <c r="IH32" s="2" t="s">
        <v>129</v>
      </c>
      <c r="II32" s="2" t="s">
        <v>132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138</v>
      </c>
      <c r="IT32" s="2" t="s">
        <v>150</v>
      </c>
      <c r="IU32" s="2" t="s">
        <v>238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138</v>
      </c>
      <c r="JF32" s="2" t="s">
        <v>129</v>
      </c>
      <c r="JG32" s="2" t="s">
        <v>234</v>
      </c>
      <c r="JH32" s="2" t="s">
        <v>306</v>
      </c>
      <c r="JI32" s="2" t="s">
        <v>141</v>
      </c>
      <c r="JJ32" s="2" t="s">
        <v>132</v>
      </c>
      <c r="JK32" s="4">
        <v>1</v>
      </c>
      <c r="JL32" s="8">
        <v>46.59</v>
      </c>
      <c r="JM32" s="4"/>
      <c r="JN32" s="8"/>
      <c r="JO32" s="7"/>
      <c r="JP32" s="7"/>
      <c r="JQ32" s="2" t="s">
        <v>138</v>
      </c>
      <c r="JR32" s="2" t="s">
        <v>150</v>
      </c>
      <c r="JS32" s="2" t="s">
        <v>341</v>
      </c>
      <c r="JT32" s="2" t="s">
        <v>700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138</v>
      </c>
      <c r="KP32" s="2" t="s">
        <v>174</v>
      </c>
      <c r="KQ32" s="2" t="s">
        <v>701</v>
      </c>
      <c r="KR32" s="2" t="s">
        <v>376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168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168</v>
      </c>
      <c r="LN32" s="2" t="s">
        <v>150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176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168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168</v>
      </c>
      <c r="MX32" s="2" t="s">
        <v>129</v>
      </c>
      <c r="MY32" s="2" t="s">
        <v>132</v>
      </c>
      <c r="MZ32" s="2" t="s">
        <v>132</v>
      </c>
      <c r="NA32" s="2" t="s">
        <v>141</v>
      </c>
      <c r="NB32" s="2" t="s">
        <v>132</v>
      </c>
      <c r="NC32" s="4"/>
      <c r="ND32" s="8"/>
      <c r="NE32" s="4"/>
      <c r="NF32" s="8"/>
      <c r="NG32" s="7"/>
      <c r="NH32" s="7"/>
      <c r="NI32" s="2" t="s">
        <v>176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168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132</v>
      </c>
      <c r="OH32" s="2" t="s">
        <v>132</v>
      </c>
      <c r="OI32" s="2" t="s">
        <v>132</v>
      </c>
      <c r="OJ32" s="2" t="s">
        <v>132</v>
      </c>
      <c r="OK32" s="2" t="s">
        <v>132</v>
      </c>
      <c r="OL32" s="2" t="s">
        <v>132</v>
      </c>
      <c r="OM32" s="4"/>
      <c r="ON32" s="8"/>
      <c r="OO32" s="4"/>
      <c r="OP32" s="8"/>
      <c r="OQ32" s="7"/>
      <c r="OR32" s="7"/>
      <c r="OS32" s="2" t="s">
        <v>138</v>
      </c>
      <c r="OT32" s="2" t="s">
        <v>129</v>
      </c>
      <c r="OU32" s="2" t="s">
        <v>177</v>
      </c>
      <c r="OV32" s="2" t="s">
        <v>702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168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132</v>
      </c>
      <c r="PR32" s="2" t="s">
        <v>132</v>
      </c>
      <c r="PS32" s="2" t="s">
        <v>132</v>
      </c>
      <c r="PT32" s="2" t="s">
        <v>132</v>
      </c>
      <c r="PU32" s="2" t="s">
        <v>132</v>
      </c>
      <c r="PV32" s="2" t="s">
        <v>132</v>
      </c>
      <c r="PW32" s="4"/>
      <c r="PX32" s="8"/>
      <c r="PY32" s="4"/>
      <c r="PZ32" s="8"/>
      <c r="QA32" s="7"/>
      <c r="QB32" s="7"/>
      <c r="QC32" s="2" t="s">
        <v>168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138</v>
      </c>
      <c r="QP32" s="2" t="s">
        <v>129</v>
      </c>
      <c r="QQ32" s="2" t="s">
        <v>178</v>
      </c>
      <c r="QR32" s="2" t="s">
        <v>132</v>
      </c>
      <c r="QS32" s="2" t="s">
        <v>141</v>
      </c>
      <c r="QT32" s="2" t="s">
        <v>132</v>
      </c>
      <c r="QU32" s="4"/>
      <c r="QV32" s="8"/>
      <c r="QW32" s="4"/>
      <c r="QX32" s="8"/>
      <c r="QY32" s="7"/>
      <c r="QZ32" s="7"/>
      <c r="RA32" s="2" t="s">
        <v>132</v>
      </c>
      <c r="RB32" s="2" t="s">
        <v>132</v>
      </c>
      <c r="RC32" s="2" t="s">
        <v>132</v>
      </c>
      <c r="RD32" s="2" t="s">
        <v>132</v>
      </c>
      <c r="RE32" s="2" t="s">
        <v>132</v>
      </c>
      <c r="RF32" s="2" t="s">
        <v>132</v>
      </c>
      <c r="RG32" s="4"/>
      <c r="RH32" s="8"/>
      <c r="RI32" s="4"/>
      <c r="RJ32" s="8"/>
      <c r="RK32" s="7"/>
      <c r="RL32" s="7"/>
      <c r="RM32" s="2" t="s">
        <v>176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703</v>
      </c>
      <c r="B33" s="2" t="s">
        <v>121</v>
      </c>
      <c r="C33" s="2" t="s">
        <v>122</v>
      </c>
      <c r="D33" s="2" t="s">
        <v>560</v>
      </c>
      <c r="E33" s="2" t="s">
        <v>561</v>
      </c>
      <c r="F33" s="2" t="s">
        <v>704</v>
      </c>
      <c r="G33" s="2" t="s">
        <v>704</v>
      </c>
      <c r="H33" s="2" t="s">
        <v>704</v>
      </c>
      <c r="I33" s="2" t="s">
        <v>705</v>
      </c>
      <c r="J33" s="2" t="s">
        <v>127</v>
      </c>
      <c r="K33" s="2" t="s">
        <v>647</v>
      </c>
      <c r="L33" s="3">
        <v>43.2</v>
      </c>
      <c r="M33" s="3">
        <v>45.36</v>
      </c>
      <c r="N33" s="3">
        <v>99.99</v>
      </c>
      <c r="O33" s="2" t="s">
        <v>129</v>
      </c>
      <c r="P33" s="2" t="s">
        <v>130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286</v>
      </c>
      <c r="V33" s="2" t="s">
        <v>247</v>
      </c>
      <c r="W33" s="2" t="s">
        <v>248</v>
      </c>
      <c r="X33" s="2" t="s">
        <v>132</v>
      </c>
      <c r="Y33" s="2" t="s">
        <v>706</v>
      </c>
      <c r="Z33" s="4">
        <v>65</v>
      </c>
      <c r="AA33" s="4">
        <f>=ROUNDDOWN(8.125,0)</f>
      </c>
      <c r="AB33" s="5">
        <v>8</v>
      </c>
      <c r="AC33" s="2" t="s">
        <v>707</v>
      </c>
      <c r="AD33" s="4">
        <v>150</v>
      </c>
      <c r="AE33" s="4">
        <v>150</v>
      </c>
      <c r="AF33" s="6">
        <v>63</v>
      </c>
      <c r="AG33" s="6"/>
      <c r="AH33" s="7">
        <v>0.5109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67</v>
      </c>
      <c r="AQ33" s="8">
        <v>3456.69</v>
      </c>
      <c r="AR33" s="4"/>
      <c r="AS33" s="8"/>
      <c r="AT33" s="7"/>
      <c r="AU33" s="7"/>
      <c r="AV33" s="4">
        <v>67</v>
      </c>
      <c r="AW33" s="8">
        <v>3456.69</v>
      </c>
      <c r="AX33" s="4"/>
      <c r="AY33" s="8"/>
      <c r="AZ33" s="7"/>
      <c r="BA33" s="7"/>
      <c r="BB33" s="7">
        <v>1</v>
      </c>
      <c r="BC33" s="4">
        <v>67</v>
      </c>
      <c r="BD33" s="8">
        <v>3456.69</v>
      </c>
      <c r="BE33" s="4"/>
      <c r="BF33" s="8"/>
      <c r="BG33" s="7"/>
      <c r="BH33" s="7"/>
      <c r="BI33" s="7">
        <v>1</v>
      </c>
      <c r="BJ33" s="4">
        <v>67</v>
      </c>
      <c r="BK33" s="8">
        <v>3456.69</v>
      </c>
      <c r="BL33" s="2" t="s">
        <v>708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129</v>
      </c>
      <c r="BW33" s="2" t="s">
        <v>709</v>
      </c>
      <c r="BX33" s="2" t="s">
        <v>710</v>
      </c>
      <c r="BY33" s="2" t="s">
        <v>141</v>
      </c>
      <c r="BZ33" s="2" t="s">
        <v>132</v>
      </c>
      <c r="CA33" s="4">
        <v>55</v>
      </c>
      <c r="CB33" s="8">
        <v>2793.41</v>
      </c>
      <c r="CC33" s="4"/>
      <c r="CD33" s="8"/>
      <c r="CE33" s="7"/>
      <c r="CF33" s="7"/>
      <c r="CG33" s="2" t="s">
        <v>138</v>
      </c>
      <c r="CH33" s="2" t="s">
        <v>129</v>
      </c>
      <c r="CI33" s="2" t="s">
        <v>706</v>
      </c>
      <c r="CJ33" s="2" t="s">
        <v>429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132</v>
      </c>
      <c r="CV33" s="2" t="s">
        <v>711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138</v>
      </c>
      <c r="DF33" s="2" t="s">
        <v>129</v>
      </c>
      <c r="DG33" s="2" t="s">
        <v>712</v>
      </c>
      <c r="DH33" s="2" t="s">
        <v>481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138</v>
      </c>
      <c r="DR33" s="2" t="s">
        <v>129</v>
      </c>
      <c r="DS33" s="2" t="s">
        <v>713</v>
      </c>
      <c r="DT33" s="2" t="s">
        <v>714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273</v>
      </c>
      <c r="ED33" s="2" t="s">
        <v>129</v>
      </c>
      <c r="EE33" s="2" t="s">
        <v>132</v>
      </c>
      <c r="EF33" s="2" t="s">
        <v>132</v>
      </c>
      <c r="EG33" s="2" t="s">
        <v>141</v>
      </c>
      <c r="EH33" s="2" t="s">
        <v>132</v>
      </c>
      <c r="EI33" s="4">
        <v>8</v>
      </c>
      <c r="EJ33" s="8">
        <v>451.6</v>
      </c>
      <c r="EK33" s="4"/>
      <c r="EL33" s="8"/>
      <c r="EM33" s="7"/>
      <c r="EN33" s="7"/>
      <c r="EO33" s="2" t="s">
        <v>138</v>
      </c>
      <c r="EP33" s="2" t="s">
        <v>129</v>
      </c>
      <c r="EQ33" s="2" t="s">
        <v>423</v>
      </c>
      <c r="ER33" s="2" t="s">
        <v>456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168</v>
      </c>
      <c r="FB33" s="2" t="s">
        <v>129</v>
      </c>
      <c r="FC33" s="2" t="s">
        <v>132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138</v>
      </c>
      <c r="FN33" s="2" t="s">
        <v>129</v>
      </c>
      <c r="FO33" s="2" t="s">
        <v>535</v>
      </c>
      <c r="FP33" s="2" t="s">
        <v>715</v>
      </c>
      <c r="FQ33" s="2" t="s">
        <v>141</v>
      </c>
      <c r="FR33" s="2" t="s">
        <v>132</v>
      </c>
      <c r="FS33" s="4">
        <v>4</v>
      </c>
      <c r="FT33" s="8">
        <v>211.68</v>
      </c>
      <c r="FU33" s="4"/>
      <c r="FV33" s="8"/>
      <c r="FW33" s="7"/>
      <c r="FX33" s="7"/>
      <c r="FY33" s="2" t="s">
        <v>138</v>
      </c>
      <c r="FZ33" s="2" t="s">
        <v>129</v>
      </c>
      <c r="GA33" s="2" t="s">
        <v>425</v>
      </c>
      <c r="GB33" s="2" t="s">
        <v>716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138</v>
      </c>
      <c r="GL33" s="2" t="s">
        <v>129</v>
      </c>
      <c r="GM33" s="2" t="s">
        <v>426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138</v>
      </c>
      <c r="GX33" s="2" t="s">
        <v>129</v>
      </c>
      <c r="GY33" s="2" t="s">
        <v>427</v>
      </c>
      <c r="GZ33" s="2" t="s">
        <v>717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138</v>
      </c>
      <c r="HJ33" s="2" t="s">
        <v>129</v>
      </c>
      <c r="HK33" s="2" t="s">
        <v>718</v>
      </c>
      <c r="HL33" s="2" t="s">
        <v>717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138</v>
      </c>
      <c r="HV33" s="2" t="s">
        <v>129</v>
      </c>
      <c r="HW33" s="2" t="s">
        <v>427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168</v>
      </c>
      <c r="IH33" s="2" t="s">
        <v>129</v>
      </c>
      <c r="II33" s="2" t="s">
        <v>132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168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138</v>
      </c>
      <c r="JF33" s="2" t="s">
        <v>129</v>
      </c>
      <c r="JG33" s="2" t="s">
        <v>713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138</v>
      </c>
      <c r="JR33" s="2" t="s">
        <v>150</v>
      </c>
      <c r="JS33" s="2" t="s">
        <v>429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241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168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168</v>
      </c>
      <c r="LN33" s="2" t="s">
        <v>150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176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168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168</v>
      </c>
      <c r="MX33" s="2" t="s">
        <v>129</v>
      </c>
      <c r="MY33" s="2" t="s">
        <v>132</v>
      </c>
      <c r="MZ33" s="2" t="s">
        <v>132</v>
      </c>
      <c r="NA33" s="2" t="s">
        <v>141</v>
      </c>
      <c r="NB33" s="2" t="s">
        <v>132</v>
      </c>
      <c r="NC33" s="4"/>
      <c r="ND33" s="8"/>
      <c r="NE33" s="4"/>
      <c r="NF33" s="8"/>
      <c r="NG33" s="7"/>
      <c r="NH33" s="7"/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168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132</v>
      </c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4"/>
      <c r="ON33" s="8"/>
      <c r="OO33" s="4"/>
      <c r="OP33" s="8"/>
      <c r="OQ33" s="7"/>
      <c r="OR33" s="7"/>
      <c r="OS33" s="2" t="s">
        <v>138</v>
      </c>
      <c r="OT33" s="2" t="s">
        <v>129</v>
      </c>
      <c r="OU33" s="2" t="s">
        <v>719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168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168</v>
      </c>
      <c r="QD33" s="2" t="s">
        <v>129</v>
      </c>
      <c r="QE33" s="2" t="s">
        <v>132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138</v>
      </c>
      <c r="QP33" s="2" t="s">
        <v>129</v>
      </c>
      <c r="QQ33" s="2" t="s">
        <v>517</v>
      </c>
      <c r="QR33" s="2" t="s">
        <v>132</v>
      </c>
      <c r="QS33" s="2" t="s">
        <v>141</v>
      </c>
      <c r="QT33" s="2" t="s">
        <v>132</v>
      </c>
      <c r="QU33" s="4"/>
      <c r="QV33" s="8"/>
      <c r="QW33" s="4"/>
      <c r="QX33" s="8"/>
      <c r="QY33" s="7"/>
      <c r="QZ33" s="7"/>
      <c r="RA33" s="2" t="s">
        <v>132</v>
      </c>
      <c r="RB33" s="2" t="s">
        <v>132</v>
      </c>
      <c r="RC33" s="2" t="s">
        <v>132</v>
      </c>
      <c r="RD33" s="2" t="s">
        <v>132</v>
      </c>
      <c r="RE33" s="2" t="s">
        <v>132</v>
      </c>
      <c r="RF33" s="2" t="s">
        <v>132</v>
      </c>
      <c r="RG33" s="4"/>
      <c r="RH33" s="8"/>
      <c r="RI33" s="4"/>
      <c r="RJ33" s="8"/>
      <c r="RK33" s="7"/>
      <c r="RL33" s="7"/>
      <c r="RM33" s="2" t="s">
        <v>176</v>
      </c>
      <c r="RN33" s="2" t="s">
        <v>129</v>
      </c>
      <c r="RO33" s="2" t="s">
        <v>132</v>
      </c>
      <c r="RP33" s="2" t="s">
        <v>132</v>
      </c>
      <c r="RQ33" s="2" t="s">
        <v>141</v>
      </c>
      <c r="RR33" s="2" t="s">
        <v>132</v>
      </c>
    </row>
    <row r="34">
      <c r="A34" s="2" t="s">
        <v>720</v>
      </c>
      <c r="B34" s="2" t="s">
        <v>121</v>
      </c>
      <c r="C34" s="2" t="s">
        <v>122</v>
      </c>
      <c r="D34" s="2" t="s">
        <v>560</v>
      </c>
      <c r="E34" s="2" t="s">
        <v>561</v>
      </c>
      <c r="F34" s="2" t="s">
        <v>721</v>
      </c>
      <c r="G34" s="2" t="s">
        <v>721</v>
      </c>
      <c r="H34" s="2" t="s">
        <v>721</v>
      </c>
      <c r="I34" s="2" t="s">
        <v>670</v>
      </c>
      <c r="J34" s="2" t="s">
        <v>127</v>
      </c>
      <c r="K34" s="2" t="s">
        <v>722</v>
      </c>
      <c r="L34" s="3">
        <v>46.72</v>
      </c>
      <c r="M34" s="3">
        <v>49.06</v>
      </c>
      <c r="N34" s="3">
        <v>109.99</v>
      </c>
      <c r="O34" s="2" t="s">
        <v>129</v>
      </c>
      <c r="P34" s="2" t="s">
        <v>182</v>
      </c>
      <c r="Q34" s="2" t="s">
        <v>131</v>
      </c>
      <c r="R34" s="2" t="s">
        <v>132</v>
      </c>
      <c r="S34" s="2" t="s">
        <v>723</v>
      </c>
      <c r="T34" s="2" t="s">
        <v>132</v>
      </c>
      <c r="U34" s="2" t="s">
        <v>132</v>
      </c>
      <c r="V34" s="2" t="s">
        <v>287</v>
      </c>
      <c r="W34" s="2" t="s">
        <v>135</v>
      </c>
      <c r="X34" s="2" t="s">
        <v>132</v>
      </c>
      <c r="Y34" s="2" t="s">
        <v>220</v>
      </c>
      <c r="Z34" s="4">
        <v>110</v>
      </c>
      <c r="AA34" s="4">
        <f>=ROUNDDOWN(36.6666666666667,0)</f>
      </c>
      <c r="AB34" s="5">
        <v>3</v>
      </c>
      <c r="AC34" s="2" t="s">
        <v>132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56</v>
      </c>
      <c r="AQ34" s="8">
        <v>2914.11</v>
      </c>
      <c r="AR34" s="4"/>
      <c r="AS34" s="8"/>
      <c r="AT34" s="7"/>
      <c r="AU34" s="7"/>
      <c r="AV34" s="4">
        <v>56</v>
      </c>
      <c r="AW34" s="8">
        <v>2914.11</v>
      </c>
      <c r="AX34" s="4"/>
      <c r="AY34" s="8"/>
      <c r="AZ34" s="7"/>
      <c r="BA34" s="7"/>
      <c r="BB34" s="7">
        <v>1</v>
      </c>
      <c r="BC34" s="4">
        <v>56</v>
      </c>
      <c r="BD34" s="8">
        <v>2914.11</v>
      </c>
      <c r="BE34" s="4"/>
      <c r="BF34" s="8"/>
      <c r="BG34" s="7"/>
      <c r="BH34" s="7"/>
      <c r="BI34" s="7">
        <v>1</v>
      </c>
      <c r="BJ34" s="4">
        <v>56</v>
      </c>
      <c r="BK34" s="8">
        <v>2914.11</v>
      </c>
      <c r="BL34" s="2" t="s">
        <v>724</v>
      </c>
      <c r="BM34" s="7">
        <v>1</v>
      </c>
      <c r="BN34" s="7">
        <v>1</v>
      </c>
      <c r="BO34" s="4">
        <v>2</v>
      </c>
      <c r="BP34" s="8">
        <v>76.22</v>
      </c>
      <c r="BQ34" s="4"/>
      <c r="BR34" s="8"/>
      <c r="BS34" s="7"/>
      <c r="BT34" s="7"/>
      <c r="BU34" s="2" t="s">
        <v>138</v>
      </c>
      <c r="BV34" s="2" t="s">
        <v>129</v>
      </c>
      <c r="BW34" s="2" t="s">
        <v>139</v>
      </c>
      <c r="BX34" s="2" t="s">
        <v>725</v>
      </c>
      <c r="BY34" s="2" t="s">
        <v>141</v>
      </c>
      <c r="BZ34" s="2" t="s">
        <v>132</v>
      </c>
      <c r="CA34" s="4">
        <v>17</v>
      </c>
      <c r="CB34" s="8">
        <v>887.01</v>
      </c>
      <c r="CC34" s="4"/>
      <c r="CD34" s="8"/>
      <c r="CE34" s="7"/>
      <c r="CF34" s="7"/>
      <c r="CG34" s="2" t="s">
        <v>138</v>
      </c>
      <c r="CH34" s="2" t="s">
        <v>129</v>
      </c>
      <c r="CI34" s="2" t="s">
        <v>142</v>
      </c>
      <c r="CJ34" s="2" t="s">
        <v>726</v>
      </c>
      <c r="CK34" s="2" t="s">
        <v>141</v>
      </c>
      <c r="CL34" s="2" t="s">
        <v>132</v>
      </c>
      <c r="CM34" s="4">
        <v>2</v>
      </c>
      <c r="CN34" s="8">
        <v>119.4</v>
      </c>
      <c r="CO34" s="4"/>
      <c r="CP34" s="8"/>
      <c r="CQ34" s="7"/>
      <c r="CR34" s="7"/>
      <c r="CS34" s="2" t="s">
        <v>138</v>
      </c>
      <c r="CT34" s="2" t="s">
        <v>129</v>
      </c>
      <c r="CU34" s="2" t="s">
        <v>727</v>
      </c>
      <c r="CV34" s="2" t="s">
        <v>728</v>
      </c>
      <c r="CW34" s="2" t="s">
        <v>141</v>
      </c>
      <c r="CX34" s="2" t="s">
        <v>132</v>
      </c>
      <c r="CY34" s="4">
        <v>16</v>
      </c>
      <c r="CZ34" s="8">
        <v>718.4</v>
      </c>
      <c r="DA34" s="4"/>
      <c r="DB34" s="8"/>
      <c r="DC34" s="7"/>
      <c r="DD34" s="7"/>
      <c r="DE34" s="2" t="s">
        <v>138</v>
      </c>
      <c r="DF34" s="2" t="s">
        <v>129</v>
      </c>
      <c r="DG34" s="2" t="s">
        <v>139</v>
      </c>
      <c r="DH34" s="2" t="s">
        <v>729</v>
      </c>
      <c r="DI34" s="2" t="s">
        <v>141</v>
      </c>
      <c r="DJ34" s="2" t="s">
        <v>132</v>
      </c>
      <c r="DK34" s="4">
        <v>3</v>
      </c>
      <c r="DL34" s="8">
        <v>172.62</v>
      </c>
      <c r="DM34" s="4"/>
      <c r="DN34" s="8"/>
      <c r="DO34" s="7"/>
      <c r="DP34" s="7"/>
      <c r="DQ34" s="2" t="s">
        <v>138</v>
      </c>
      <c r="DR34" s="2" t="s">
        <v>129</v>
      </c>
      <c r="DS34" s="2" t="s">
        <v>171</v>
      </c>
      <c r="DT34" s="2" t="s">
        <v>730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138</v>
      </c>
      <c r="ED34" s="2" t="s">
        <v>129</v>
      </c>
      <c r="EE34" s="2" t="s">
        <v>680</v>
      </c>
      <c r="EF34" s="2" t="s">
        <v>702</v>
      </c>
      <c r="EG34" s="2" t="s">
        <v>141</v>
      </c>
      <c r="EH34" s="2" t="s">
        <v>132</v>
      </c>
      <c r="EI34" s="4">
        <v>13</v>
      </c>
      <c r="EJ34" s="8">
        <v>789.36</v>
      </c>
      <c r="EK34" s="4"/>
      <c r="EL34" s="8"/>
      <c r="EM34" s="7"/>
      <c r="EN34" s="7"/>
      <c r="EO34" s="2" t="s">
        <v>138</v>
      </c>
      <c r="EP34" s="2" t="s">
        <v>129</v>
      </c>
      <c r="EQ34" s="2" t="s">
        <v>153</v>
      </c>
      <c r="ER34" s="2" t="s">
        <v>731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168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138</v>
      </c>
      <c r="FN34" s="2" t="s">
        <v>129</v>
      </c>
      <c r="FO34" s="2" t="s">
        <v>200</v>
      </c>
      <c r="FP34" s="2" t="s">
        <v>732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138</v>
      </c>
      <c r="FZ34" s="2" t="s">
        <v>150</v>
      </c>
      <c r="GA34" s="2" t="s">
        <v>575</v>
      </c>
      <c r="GB34" s="2" t="s">
        <v>733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138</v>
      </c>
      <c r="GL34" s="2" t="s">
        <v>129</v>
      </c>
      <c r="GM34" s="2" t="s">
        <v>204</v>
      </c>
      <c r="GN34" s="2" t="s">
        <v>162</v>
      </c>
      <c r="GO34" s="2" t="s">
        <v>141</v>
      </c>
      <c r="GP34" s="2" t="s">
        <v>132</v>
      </c>
      <c r="GQ34" s="4">
        <v>2</v>
      </c>
      <c r="GR34" s="8">
        <v>98.12</v>
      </c>
      <c r="GS34" s="4"/>
      <c r="GT34" s="8"/>
      <c r="GU34" s="7"/>
      <c r="GV34" s="7"/>
      <c r="GW34" s="2" t="s">
        <v>138</v>
      </c>
      <c r="GX34" s="2" t="s">
        <v>129</v>
      </c>
      <c r="GY34" s="2" t="s">
        <v>163</v>
      </c>
      <c r="GZ34" s="2" t="s">
        <v>734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138</v>
      </c>
      <c r="HJ34" s="2" t="s">
        <v>129</v>
      </c>
      <c r="HK34" s="2" t="s">
        <v>147</v>
      </c>
      <c r="HL34" s="2" t="s">
        <v>735</v>
      </c>
      <c r="HM34" s="2" t="s">
        <v>141</v>
      </c>
      <c r="HN34" s="2" t="s">
        <v>132</v>
      </c>
      <c r="HO34" s="4">
        <v>1</v>
      </c>
      <c r="HP34" s="8">
        <v>52.98</v>
      </c>
      <c r="HQ34" s="4"/>
      <c r="HR34" s="8"/>
      <c r="HS34" s="7"/>
      <c r="HT34" s="7"/>
      <c r="HU34" s="2" t="s">
        <v>138</v>
      </c>
      <c r="HV34" s="2" t="s">
        <v>129</v>
      </c>
      <c r="HW34" s="2" t="s">
        <v>736</v>
      </c>
      <c r="HX34" s="2" t="s">
        <v>737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168</v>
      </c>
      <c r="IH34" s="2" t="s">
        <v>129</v>
      </c>
      <c r="II34" s="2" t="s">
        <v>132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138</v>
      </c>
      <c r="IT34" s="2" t="s">
        <v>150</v>
      </c>
      <c r="IU34" s="2" t="s">
        <v>210</v>
      </c>
      <c r="IV34" s="2" t="s">
        <v>738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138</v>
      </c>
      <c r="JF34" s="2" t="s">
        <v>129</v>
      </c>
      <c r="JG34" s="2" t="s">
        <v>142</v>
      </c>
      <c r="JH34" s="2" t="s">
        <v>739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138</v>
      </c>
      <c r="JR34" s="2" t="s">
        <v>150</v>
      </c>
      <c r="JS34" s="2" t="s">
        <v>736</v>
      </c>
      <c r="JT34" s="2" t="s">
        <v>740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138</v>
      </c>
      <c r="KP34" s="2" t="s">
        <v>174</v>
      </c>
      <c r="KQ34" s="2" t="s">
        <v>741</v>
      </c>
      <c r="KR34" s="2" t="s">
        <v>147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168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176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168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168</v>
      </c>
      <c r="MX34" s="2" t="s">
        <v>129</v>
      </c>
      <c r="MY34" s="2" t="s">
        <v>132</v>
      </c>
      <c r="MZ34" s="2" t="s">
        <v>132</v>
      </c>
      <c r="NA34" s="2" t="s">
        <v>141</v>
      </c>
      <c r="NB34" s="2" t="s">
        <v>132</v>
      </c>
      <c r="NC34" s="4"/>
      <c r="ND34" s="8"/>
      <c r="NE34" s="4"/>
      <c r="NF34" s="8"/>
      <c r="NG34" s="7"/>
      <c r="NH34" s="7"/>
      <c r="NI34" s="2" t="s">
        <v>132</v>
      </c>
      <c r="NJ34" s="2" t="s">
        <v>132</v>
      </c>
      <c r="NK34" s="2" t="s">
        <v>132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168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168</v>
      </c>
      <c r="OH34" s="2" t="s">
        <v>150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138</v>
      </c>
      <c r="OT34" s="2" t="s">
        <v>129</v>
      </c>
      <c r="OU34" s="2" t="s">
        <v>177</v>
      </c>
      <c r="OV34" s="2" t="s">
        <v>702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168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138</v>
      </c>
      <c r="QP34" s="2" t="s">
        <v>129</v>
      </c>
      <c r="QQ34" s="2" t="s">
        <v>178</v>
      </c>
      <c r="QR34" s="2" t="s">
        <v>132</v>
      </c>
      <c r="QS34" s="2" t="s">
        <v>141</v>
      </c>
      <c r="QT34" s="2" t="s">
        <v>132</v>
      </c>
      <c r="QU34" s="4"/>
      <c r="QV34" s="8"/>
      <c r="QW34" s="4"/>
      <c r="QX34" s="8"/>
      <c r="QY34" s="7"/>
      <c r="QZ34" s="7"/>
      <c r="RA34" s="2" t="s">
        <v>138</v>
      </c>
      <c r="RB34" s="2" t="s">
        <v>150</v>
      </c>
      <c r="RC34" s="2" t="s">
        <v>179</v>
      </c>
      <c r="RD34" s="2" t="s">
        <v>742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176</v>
      </c>
      <c r="RN34" s="2" t="s">
        <v>129</v>
      </c>
      <c r="RO34" s="2" t="s">
        <v>132</v>
      </c>
      <c r="RP34" s="2" t="s">
        <v>132</v>
      </c>
      <c r="RQ34" s="2" t="s">
        <v>141</v>
      </c>
      <c r="RR34" s="2" t="s">
        <v>132</v>
      </c>
    </row>
    <row r="35">
      <c r="A35" s="2" t="s">
        <v>743</v>
      </c>
      <c r="B35" s="2" t="s">
        <v>121</v>
      </c>
      <c r="C35" s="2" t="s">
        <v>122</v>
      </c>
      <c r="D35" s="2" t="s">
        <v>560</v>
      </c>
      <c r="E35" s="2" t="s">
        <v>561</v>
      </c>
      <c r="F35" s="2" t="s">
        <v>744</v>
      </c>
      <c r="G35" s="2" t="s">
        <v>744</v>
      </c>
      <c r="H35" s="2" t="s">
        <v>744</v>
      </c>
      <c r="I35" s="2" t="s">
        <v>745</v>
      </c>
      <c r="J35" s="2" t="s">
        <v>127</v>
      </c>
      <c r="K35" s="2" t="s">
        <v>722</v>
      </c>
      <c r="L35" s="3">
        <v>72</v>
      </c>
      <c r="M35" s="3">
        <v>75.6</v>
      </c>
      <c r="N35" s="3">
        <v>149.99</v>
      </c>
      <c r="O35" s="2" t="s">
        <v>129</v>
      </c>
      <c r="P35" s="2" t="s">
        <v>182</v>
      </c>
      <c r="Q35" s="2" t="s">
        <v>131</v>
      </c>
      <c r="R35" s="2" t="s">
        <v>132</v>
      </c>
      <c r="S35" s="2" t="s">
        <v>746</v>
      </c>
      <c r="T35" s="2" t="s">
        <v>132</v>
      </c>
      <c r="U35" s="2" t="s">
        <v>132</v>
      </c>
      <c r="V35" s="2" t="s">
        <v>287</v>
      </c>
      <c r="W35" s="2" t="s">
        <v>135</v>
      </c>
      <c r="X35" s="2" t="s">
        <v>132</v>
      </c>
      <c r="Y35" s="2" t="s">
        <v>220</v>
      </c>
      <c r="Z35" s="4">
        <v>175</v>
      </c>
      <c r="AA35" s="4">
        <f>=ROUNDDOWN(58.3333333333333,0)</f>
      </c>
      <c r="AB35" s="5">
        <v>3</v>
      </c>
      <c r="AC35" s="2" t="s">
        <v>132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38</v>
      </c>
      <c r="AQ35" s="8">
        <v>2904.77</v>
      </c>
      <c r="AR35" s="4"/>
      <c r="AS35" s="8"/>
      <c r="AT35" s="7"/>
      <c r="AU35" s="7"/>
      <c r="AV35" s="4">
        <v>38</v>
      </c>
      <c r="AW35" s="8">
        <v>2904.77</v>
      </c>
      <c r="AX35" s="4"/>
      <c r="AY35" s="8"/>
      <c r="AZ35" s="7"/>
      <c r="BA35" s="7"/>
      <c r="BB35" s="7">
        <v>1</v>
      </c>
      <c r="BC35" s="4">
        <v>38</v>
      </c>
      <c r="BD35" s="8">
        <v>2904.77</v>
      </c>
      <c r="BE35" s="4"/>
      <c r="BF35" s="8"/>
      <c r="BG35" s="7"/>
      <c r="BH35" s="7"/>
      <c r="BI35" s="7">
        <v>1</v>
      </c>
      <c r="BJ35" s="4">
        <v>38</v>
      </c>
      <c r="BK35" s="8">
        <v>2904.77</v>
      </c>
      <c r="BL35" s="2" t="s">
        <v>747</v>
      </c>
      <c r="BM35" s="7">
        <v>1</v>
      </c>
      <c r="BN35" s="7">
        <v>1</v>
      </c>
      <c r="BO35" s="4">
        <v>4</v>
      </c>
      <c r="BP35" s="8">
        <v>250.33</v>
      </c>
      <c r="BQ35" s="4"/>
      <c r="BR35" s="8"/>
      <c r="BS35" s="7"/>
      <c r="BT35" s="7"/>
      <c r="BU35" s="2" t="s">
        <v>138</v>
      </c>
      <c r="BV35" s="2" t="s">
        <v>129</v>
      </c>
      <c r="BW35" s="2" t="s">
        <v>147</v>
      </c>
      <c r="BX35" s="2" t="s">
        <v>748</v>
      </c>
      <c r="BY35" s="2" t="s">
        <v>141</v>
      </c>
      <c r="BZ35" s="2" t="s">
        <v>132</v>
      </c>
      <c r="CA35" s="4">
        <v>7</v>
      </c>
      <c r="CB35" s="8">
        <v>546.96</v>
      </c>
      <c r="CC35" s="4"/>
      <c r="CD35" s="8"/>
      <c r="CE35" s="7"/>
      <c r="CF35" s="7"/>
      <c r="CG35" s="2" t="s">
        <v>138</v>
      </c>
      <c r="CH35" s="2" t="s">
        <v>129</v>
      </c>
      <c r="CI35" s="2" t="s">
        <v>142</v>
      </c>
      <c r="CJ35" s="2" t="s">
        <v>749</v>
      </c>
      <c r="CK35" s="2" t="s">
        <v>141</v>
      </c>
      <c r="CL35" s="2" t="s">
        <v>132</v>
      </c>
      <c r="CM35" s="4">
        <v>7</v>
      </c>
      <c r="CN35" s="8">
        <v>583.38</v>
      </c>
      <c r="CO35" s="4"/>
      <c r="CP35" s="8"/>
      <c r="CQ35" s="7"/>
      <c r="CR35" s="7"/>
      <c r="CS35" s="2" t="s">
        <v>138</v>
      </c>
      <c r="CT35" s="2" t="s">
        <v>129</v>
      </c>
      <c r="CU35" s="2" t="s">
        <v>132</v>
      </c>
      <c r="CV35" s="2" t="s">
        <v>260</v>
      </c>
      <c r="CW35" s="2" t="s">
        <v>141</v>
      </c>
      <c r="CX35" s="2" t="s">
        <v>132</v>
      </c>
      <c r="CY35" s="4">
        <v>13</v>
      </c>
      <c r="CZ35" s="8">
        <v>973.7</v>
      </c>
      <c r="DA35" s="4"/>
      <c r="DB35" s="8"/>
      <c r="DC35" s="7"/>
      <c r="DD35" s="7"/>
      <c r="DE35" s="2" t="s">
        <v>138</v>
      </c>
      <c r="DF35" s="2" t="s">
        <v>129</v>
      </c>
      <c r="DG35" s="2" t="s">
        <v>750</v>
      </c>
      <c r="DH35" s="2" t="s">
        <v>751</v>
      </c>
      <c r="DI35" s="2" t="s">
        <v>141</v>
      </c>
      <c r="DJ35" s="2" t="s">
        <v>132</v>
      </c>
      <c r="DK35" s="4">
        <v>2</v>
      </c>
      <c r="DL35" s="8">
        <v>173.12</v>
      </c>
      <c r="DM35" s="4"/>
      <c r="DN35" s="8"/>
      <c r="DO35" s="7"/>
      <c r="DP35" s="7"/>
      <c r="DQ35" s="2" t="s">
        <v>138</v>
      </c>
      <c r="DR35" s="2" t="s">
        <v>129</v>
      </c>
      <c r="DS35" s="2" t="s">
        <v>752</v>
      </c>
      <c r="DT35" s="2" t="s">
        <v>753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138</v>
      </c>
      <c r="ED35" s="2" t="s">
        <v>129</v>
      </c>
      <c r="EE35" s="2" t="s">
        <v>680</v>
      </c>
      <c r="EF35" s="2" t="s">
        <v>754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138</v>
      </c>
      <c r="EP35" s="2" t="s">
        <v>129</v>
      </c>
      <c r="EQ35" s="2" t="s">
        <v>153</v>
      </c>
      <c r="ER35" s="2" t="s">
        <v>573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168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>
        <v>2</v>
      </c>
      <c r="FH35" s="8">
        <v>163.3</v>
      </c>
      <c r="FI35" s="4"/>
      <c r="FJ35" s="8"/>
      <c r="FK35" s="7"/>
      <c r="FL35" s="7"/>
      <c r="FM35" s="2" t="s">
        <v>138</v>
      </c>
      <c r="FN35" s="2" t="s">
        <v>129</v>
      </c>
      <c r="FO35" s="2" t="s">
        <v>200</v>
      </c>
      <c r="FP35" s="2" t="s">
        <v>755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138</v>
      </c>
      <c r="FZ35" s="2" t="s">
        <v>129</v>
      </c>
      <c r="GA35" s="2" t="s">
        <v>756</v>
      </c>
      <c r="GB35" s="2" t="s">
        <v>757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206</v>
      </c>
      <c r="GL35" s="2" t="s">
        <v>129</v>
      </c>
      <c r="GM35" s="2" t="s">
        <v>268</v>
      </c>
      <c r="GN35" s="2" t="s">
        <v>132</v>
      </c>
      <c r="GO35" s="2" t="s">
        <v>141</v>
      </c>
      <c r="GP35" s="2" t="s">
        <v>132</v>
      </c>
      <c r="GQ35" s="4">
        <v>1</v>
      </c>
      <c r="GR35" s="8">
        <v>75.6</v>
      </c>
      <c r="GS35" s="4"/>
      <c r="GT35" s="8"/>
      <c r="GU35" s="7"/>
      <c r="GV35" s="7"/>
      <c r="GW35" s="2" t="s">
        <v>138</v>
      </c>
      <c r="GX35" s="2" t="s">
        <v>129</v>
      </c>
      <c r="GY35" s="2" t="s">
        <v>163</v>
      </c>
      <c r="GZ35" s="2" t="s">
        <v>578</v>
      </c>
      <c r="HA35" s="2" t="s">
        <v>141</v>
      </c>
      <c r="HB35" s="2" t="s">
        <v>132</v>
      </c>
      <c r="HC35" s="4">
        <v>2</v>
      </c>
      <c r="HD35" s="8">
        <v>138.38</v>
      </c>
      <c r="HE35" s="4"/>
      <c r="HF35" s="8"/>
      <c r="HG35" s="7"/>
      <c r="HH35" s="7"/>
      <c r="HI35" s="2" t="s">
        <v>138</v>
      </c>
      <c r="HJ35" s="2" t="s">
        <v>129</v>
      </c>
      <c r="HK35" s="2" t="s">
        <v>758</v>
      </c>
      <c r="HL35" s="2" t="s">
        <v>759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273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168</v>
      </c>
      <c r="IH35" s="2" t="s">
        <v>129</v>
      </c>
      <c r="II35" s="2" t="s">
        <v>132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138</v>
      </c>
      <c r="IT35" s="2" t="s">
        <v>150</v>
      </c>
      <c r="IU35" s="2" t="s">
        <v>210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138</v>
      </c>
      <c r="JF35" s="2" t="s">
        <v>129</v>
      </c>
      <c r="JG35" s="2" t="s">
        <v>142</v>
      </c>
      <c r="JH35" s="2" t="s">
        <v>760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138</v>
      </c>
      <c r="JR35" s="2" t="s">
        <v>150</v>
      </c>
      <c r="JS35" s="2" t="s">
        <v>761</v>
      </c>
      <c r="JT35" s="2" t="s">
        <v>762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138</v>
      </c>
      <c r="KP35" s="2" t="s">
        <v>174</v>
      </c>
      <c r="KQ35" s="2" t="s">
        <v>741</v>
      </c>
      <c r="KR35" s="2" t="s">
        <v>763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168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176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168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168</v>
      </c>
      <c r="MX35" s="2" t="s">
        <v>129</v>
      </c>
      <c r="MY35" s="2" t="s">
        <v>132</v>
      </c>
      <c r="MZ35" s="2" t="s">
        <v>132</v>
      </c>
      <c r="NA35" s="2" t="s">
        <v>141</v>
      </c>
      <c r="NB35" s="2" t="s">
        <v>132</v>
      </c>
      <c r="NC35" s="4"/>
      <c r="ND35" s="8"/>
      <c r="NE35" s="4"/>
      <c r="NF35" s="8"/>
      <c r="NG35" s="7"/>
      <c r="NH35" s="7"/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168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168</v>
      </c>
      <c r="OH35" s="2" t="s">
        <v>150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138</v>
      </c>
      <c r="OT35" s="2" t="s">
        <v>129</v>
      </c>
      <c r="OU35" s="2" t="s">
        <v>177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241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138</v>
      </c>
      <c r="QP35" s="2" t="s">
        <v>129</v>
      </c>
      <c r="QQ35" s="2" t="s">
        <v>178</v>
      </c>
      <c r="QR35" s="2" t="s">
        <v>132</v>
      </c>
      <c r="QS35" s="2" t="s">
        <v>141</v>
      </c>
      <c r="QT35" s="2" t="s">
        <v>132</v>
      </c>
      <c r="QU35" s="4"/>
      <c r="QV35" s="8"/>
      <c r="QW35" s="4"/>
      <c r="QX35" s="8"/>
      <c r="QY35" s="7"/>
      <c r="QZ35" s="7"/>
      <c r="RA35" s="2" t="s">
        <v>138</v>
      </c>
      <c r="RB35" s="2" t="s">
        <v>150</v>
      </c>
      <c r="RC35" s="2" t="s">
        <v>179</v>
      </c>
      <c r="RD35" s="2" t="s">
        <v>764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168</v>
      </c>
      <c r="RN35" s="2" t="s">
        <v>129</v>
      </c>
      <c r="RO35" s="2" t="s">
        <v>132</v>
      </c>
      <c r="RP35" s="2" t="s">
        <v>132</v>
      </c>
      <c r="RQ35" s="2" t="s">
        <v>141</v>
      </c>
      <c r="RR35" s="2" t="s">
        <v>132</v>
      </c>
    </row>
    <row r="36">
      <c r="A36" s="2" t="s">
        <v>765</v>
      </c>
      <c r="B36" s="2" t="s">
        <v>121</v>
      </c>
      <c r="C36" s="2" t="s">
        <v>122</v>
      </c>
      <c r="D36" s="2" t="s">
        <v>560</v>
      </c>
      <c r="E36" s="2" t="s">
        <v>561</v>
      </c>
      <c r="F36" s="2" t="s">
        <v>766</v>
      </c>
      <c r="G36" s="2" t="s">
        <v>766</v>
      </c>
      <c r="H36" s="2" t="s">
        <v>766</v>
      </c>
      <c r="I36" s="2" t="s">
        <v>767</v>
      </c>
      <c r="J36" s="2" t="s">
        <v>127</v>
      </c>
      <c r="K36" s="2" t="s">
        <v>245</v>
      </c>
      <c r="L36" s="3">
        <v>39.5</v>
      </c>
      <c r="M36" s="3">
        <v>41.48</v>
      </c>
      <c r="N36" s="3">
        <v>89.99</v>
      </c>
      <c r="O36" s="2" t="s">
        <v>129</v>
      </c>
      <c r="P36" s="2" t="s">
        <v>182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286</v>
      </c>
      <c r="V36" s="2" t="s">
        <v>247</v>
      </c>
      <c r="W36" s="2" t="s">
        <v>135</v>
      </c>
      <c r="X36" s="2" t="s">
        <v>132</v>
      </c>
      <c r="Y36" s="2" t="s">
        <v>672</v>
      </c>
      <c r="Z36" s="4">
        <v>157</v>
      </c>
      <c r="AA36" s="4">
        <f>=ROUNDDOWN(78.5,0)</f>
      </c>
      <c r="AB36" s="5">
        <v>2</v>
      </c>
      <c r="AC36" s="2" t="s">
        <v>132</v>
      </c>
      <c r="AD36" s="4"/>
      <c r="AE36" s="4"/>
      <c r="AF36" s="6">
        <v>65</v>
      </c>
      <c r="AG36" s="6"/>
      <c r="AH36" s="7">
        <v>0.8152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67</v>
      </c>
      <c r="AQ36" s="8">
        <v>2809.1</v>
      </c>
      <c r="AR36" s="4"/>
      <c r="AS36" s="8"/>
      <c r="AT36" s="7"/>
      <c r="AU36" s="7"/>
      <c r="AV36" s="4">
        <v>67</v>
      </c>
      <c r="AW36" s="8">
        <v>2809.1</v>
      </c>
      <c r="AX36" s="4"/>
      <c r="AY36" s="8"/>
      <c r="AZ36" s="7"/>
      <c r="BA36" s="7"/>
      <c r="BB36" s="7">
        <v>1</v>
      </c>
      <c r="BC36" s="4">
        <v>67</v>
      </c>
      <c r="BD36" s="8">
        <v>2809.1</v>
      </c>
      <c r="BE36" s="4"/>
      <c r="BF36" s="8"/>
      <c r="BG36" s="7"/>
      <c r="BH36" s="7"/>
      <c r="BI36" s="7">
        <v>1</v>
      </c>
      <c r="BJ36" s="4">
        <v>67</v>
      </c>
      <c r="BK36" s="8">
        <v>2809.1</v>
      </c>
      <c r="BL36" s="2" t="s">
        <v>768</v>
      </c>
      <c r="BM36" s="7">
        <v>1</v>
      </c>
      <c r="BN36" s="7">
        <v>1</v>
      </c>
      <c r="BO36" s="4">
        <v>2</v>
      </c>
      <c r="BP36" s="8">
        <v>83.16</v>
      </c>
      <c r="BQ36" s="4"/>
      <c r="BR36" s="8"/>
      <c r="BS36" s="7"/>
      <c r="BT36" s="7"/>
      <c r="BU36" s="2" t="s">
        <v>138</v>
      </c>
      <c r="BV36" s="2" t="s">
        <v>129</v>
      </c>
      <c r="BW36" s="2" t="s">
        <v>674</v>
      </c>
      <c r="BX36" s="2" t="s">
        <v>155</v>
      </c>
      <c r="BY36" s="2" t="s">
        <v>141</v>
      </c>
      <c r="BZ36" s="2" t="s">
        <v>132</v>
      </c>
      <c r="CA36" s="4">
        <v>5</v>
      </c>
      <c r="CB36" s="8">
        <v>295.04</v>
      </c>
      <c r="CC36" s="4"/>
      <c r="CD36" s="8"/>
      <c r="CE36" s="7"/>
      <c r="CF36" s="7"/>
      <c r="CG36" s="2" t="s">
        <v>138</v>
      </c>
      <c r="CH36" s="2" t="s">
        <v>129</v>
      </c>
      <c r="CI36" s="2" t="s">
        <v>672</v>
      </c>
      <c r="CJ36" s="2" t="s">
        <v>769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241</v>
      </c>
      <c r="CT36" s="2" t="s">
        <v>129</v>
      </c>
      <c r="CU36" s="2" t="s">
        <v>132</v>
      </c>
      <c r="CV36" s="2" t="s">
        <v>132</v>
      </c>
      <c r="CW36" s="2" t="s">
        <v>141</v>
      </c>
      <c r="CX36" s="2" t="s">
        <v>132</v>
      </c>
      <c r="CY36" s="4">
        <v>55</v>
      </c>
      <c r="CZ36" s="8">
        <v>2202.75</v>
      </c>
      <c r="DA36" s="4"/>
      <c r="DB36" s="8"/>
      <c r="DC36" s="7"/>
      <c r="DD36" s="7"/>
      <c r="DE36" s="2" t="s">
        <v>138</v>
      </c>
      <c r="DF36" s="2" t="s">
        <v>129</v>
      </c>
      <c r="DG36" s="2" t="s">
        <v>677</v>
      </c>
      <c r="DH36" s="2" t="s">
        <v>770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138</v>
      </c>
      <c r="DR36" s="2" t="s">
        <v>129</v>
      </c>
      <c r="DS36" s="2" t="s">
        <v>678</v>
      </c>
      <c r="DT36" s="2" t="s">
        <v>697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138</v>
      </c>
      <c r="ED36" s="2" t="s">
        <v>129</v>
      </c>
      <c r="EE36" s="2" t="s">
        <v>680</v>
      </c>
      <c r="EF36" s="2" t="s">
        <v>336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138</v>
      </c>
      <c r="EP36" s="2" t="s">
        <v>129</v>
      </c>
      <c r="EQ36" s="2" t="s">
        <v>327</v>
      </c>
      <c r="ER36" s="2" t="s">
        <v>771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168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>
        <v>1</v>
      </c>
      <c r="FH36" s="8">
        <v>44.79</v>
      </c>
      <c r="FI36" s="4"/>
      <c r="FJ36" s="8"/>
      <c r="FK36" s="7"/>
      <c r="FL36" s="7"/>
      <c r="FM36" s="2" t="s">
        <v>138</v>
      </c>
      <c r="FN36" s="2" t="s">
        <v>129</v>
      </c>
      <c r="FO36" s="2" t="s">
        <v>638</v>
      </c>
      <c r="FP36" s="2" t="s">
        <v>772</v>
      </c>
      <c r="FQ36" s="2" t="s">
        <v>141</v>
      </c>
      <c r="FR36" s="2" t="s">
        <v>132</v>
      </c>
      <c r="FS36" s="4">
        <v>4</v>
      </c>
      <c r="FT36" s="8">
        <v>183.36</v>
      </c>
      <c r="FU36" s="4"/>
      <c r="FV36" s="8"/>
      <c r="FW36" s="7"/>
      <c r="FX36" s="7"/>
      <c r="FY36" s="2" t="s">
        <v>138</v>
      </c>
      <c r="FZ36" s="2" t="s">
        <v>129</v>
      </c>
      <c r="GA36" s="2" t="s">
        <v>332</v>
      </c>
      <c r="GB36" s="2" t="s">
        <v>773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206</v>
      </c>
      <c r="GL36" s="2" t="s">
        <v>129</v>
      </c>
      <c r="GM36" s="2" t="s">
        <v>318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138</v>
      </c>
      <c r="GX36" s="2" t="s">
        <v>129</v>
      </c>
      <c r="GY36" s="2" t="s">
        <v>427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138</v>
      </c>
      <c r="HJ36" s="2" t="s">
        <v>129</v>
      </c>
      <c r="HK36" s="2" t="s">
        <v>683</v>
      </c>
      <c r="HL36" s="2" t="s">
        <v>774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273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168</v>
      </c>
      <c r="IH36" s="2" t="s">
        <v>129</v>
      </c>
      <c r="II36" s="2" t="s">
        <v>132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196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138</v>
      </c>
      <c r="JF36" s="2" t="s">
        <v>129</v>
      </c>
      <c r="JG36" s="2" t="s">
        <v>685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138</v>
      </c>
      <c r="JR36" s="2" t="s">
        <v>150</v>
      </c>
      <c r="JS36" s="2" t="s">
        <v>687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138</v>
      </c>
      <c r="KP36" s="2" t="s">
        <v>174</v>
      </c>
      <c r="KQ36" s="2" t="s">
        <v>340</v>
      </c>
      <c r="KR36" s="2" t="s">
        <v>775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168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168</v>
      </c>
      <c r="LN36" s="2" t="s">
        <v>150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176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168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168</v>
      </c>
      <c r="MX36" s="2" t="s">
        <v>129</v>
      </c>
      <c r="MY36" s="2" t="s">
        <v>132</v>
      </c>
      <c r="MZ36" s="2" t="s">
        <v>132</v>
      </c>
      <c r="NA36" s="2" t="s">
        <v>141</v>
      </c>
      <c r="NB36" s="2" t="s">
        <v>132</v>
      </c>
      <c r="NC36" s="4"/>
      <c r="ND36" s="8"/>
      <c r="NE36" s="4"/>
      <c r="NF36" s="8"/>
      <c r="NG36" s="7"/>
      <c r="NH36" s="7"/>
      <c r="NI36" s="2" t="s">
        <v>176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168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168</v>
      </c>
      <c r="OH36" s="2" t="s">
        <v>150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138</v>
      </c>
      <c r="OT36" s="2" t="s">
        <v>129</v>
      </c>
      <c r="OU36" s="2" t="s">
        <v>177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168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138</v>
      </c>
      <c r="QP36" s="2" t="s">
        <v>129</v>
      </c>
      <c r="QQ36" s="2" t="s">
        <v>178</v>
      </c>
      <c r="QR36" s="2" t="s">
        <v>132</v>
      </c>
      <c r="QS36" s="2" t="s">
        <v>141</v>
      </c>
      <c r="QT36" s="2" t="s">
        <v>132</v>
      </c>
      <c r="QU36" s="4"/>
      <c r="QV36" s="8"/>
      <c r="QW36" s="4"/>
      <c r="QX36" s="8"/>
      <c r="QY36" s="7"/>
      <c r="QZ36" s="7"/>
      <c r="RA36" s="2" t="s">
        <v>168</v>
      </c>
      <c r="RB36" s="2" t="s">
        <v>150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176</v>
      </c>
      <c r="RN36" s="2" t="s">
        <v>129</v>
      </c>
      <c r="RO36" s="2" t="s">
        <v>132</v>
      </c>
      <c r="RP36" s="2" t="s">
        <v>132</v>
      </c>
      <c r="RQ36" s="2" t="s">
        <v>141</v>
      </c>
      <c r="RR36" s="2" t="s">
        <v>132</v>
      </c>
    </row>
    <row r="37">
      <c r="A37" s="2" t="s">
        <v>776</v>
      </c>
      <c r="B37" s="2" t="s">
        <v>121</v>
      </c>
      <c r="C37" s="2" t="s">
        <v>122</v>
      </c>
      <c r="D37" s="2" t="s">
        <v>560</v>
      </c>
      <c r="E37" s="2" t="s">
        <v>561</v>
      </c>
      <c r="F37" s="2" t="s">
        <v>777</v>
      </c>
      <c r="G37" s="2" t="s">
        <v>777</v>
      </c>
      <c r="H37" s="2" t="s">
        <v>777</v>
      </c>
      <c r="I37" s="2" t="s">
        <v>778</v>
      </c>
      <c r="J37" s="2" t="s">
        <v>127</v>
      </c>
      <c r="K37" s="2" t="s">
        <v>779</v>
      </c>
      <c r="L37" s="3">
        <v>78.14</v>
      </c>
      <c r="M37" s="3">
        <v>82.05</v>
      </c>
      <c r="N37" s="3">
        <v>179.99</v>
      </c>
      <c r="O37" s="2" t="s">
        <v>129</v>
      </c>
      <c r="P37" s="2" t="s">
        <v>182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286</v>
      </c>
      <c r="V37" s="2" t="s">
        <v>247</v>
      </c>
      <c r="W37" s="2" t="s">
        <v>132</v>
      </c>
      <c r="X37" s="2" t="s">
        <v>132</v>
      </c>
      <c r="Y37" s="2" t="s">
        <v>780</v>
      </c>
      <c r="Z37" s="4">
        <v>39</v>
      </c>
      <c r="AA37" s="4">
        <f>=ROUNDDOWN(13,0)</f>
      </c>
      <c r="AB37" s="5">
        <v>3</v>
      </c>
      <c r="AC37" s="2" t="s">
        <v>567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33</v>
      </c>
      <c r="AQ37" s="8">
        <v>2657.62</v>
      </c>
      <c r="AR37" s="4"/>
      <c r="AS37" s="8"/>
      <c r="AT37" s="7"/>
      <c r="AU37" s="7"/>
      <c r="AV37" s="4">
        <v>33</v>
      </c>
      <c r="AW37" s="8">
        <v>2657.62</v>
      </c>
      <c r="AX37" s="4"/>
      <c r="AY37" s="8"/>
      <c r="AZ37" s="7"/>
      <c r="BA37" s="7"/>
      <c r="BB37" s="7">
        <v>1</v>
      </c>
      <c r="BC37" s="4">
        <v>33</v>
      </c>
      <c r="BD37" s="8">
        <v>2657.62</v>
      </c>
      <c r="BE37" s="4"/>
      <c r="BF37" s="8"/>
      <c r="BG37" s="7"/>
      <c r="BH37" s="7"/>
      <c r="BI37" s="7">
        <v>1</v>
      </c>
      <c r="BJ37" s="4">
        <v>33</v>
      </c>
      <c r="BK37" s="8">
        <v>2657.62</v>
      </c>
      <c r="BL37" s="2" t="s">
        <v>781</v>
      </c>
      <c r="BM37" s="7">
        <v>1</v>
      </c>
      <c r="BN37" s="7">
        <v>1</v>
      </c>
      <c r="BO37" s="4">
        <v>7</v>
      </c>
      <c r="BP37" s="8">
        <v>490.97</v>
      </c>
      <c r="BQ37" s="4"/>
      <c r="BR37" s="8"/>
      <c r="BS37" s="7"/>
      <c r="BT37" s="7"/>
      <c r="BU37" s="2" t="s">
        <v>138</v>
      </c>
      <c r="BV37" s="2" t="s">
        <v>129</v>
      </c>
      <c r="BW37" s="2" t="s">
        <v>782</v>
      </c>
      <c r="BX37" s="2" t="s">
        <v>783</v>
      </c>
      <c r="BY37" s="2" t="s">
        <v>141</v>
      </c>
      <c r="BZ37" s="2" t="s">
        <v>132</v>
      </c>
      <c r="CA37" s="4">
        <v>8</v>
      </c>
      <c r="CB37" s="8">
        <v>612.08</v>
      </c>
      <c r="CC37" s="4"/>
      <c r="CD37" s="8"/>
      <c r="CE37" s="7"/>
      <c r="CF37" s="7"/>
      <c r="CG37" s="2" t="s">
        <v>138</v>
      </c>
      <c r="CH37" s="2" t="s">
        <v>129</v>
      </c>
      <c r="CI37" s="2" t="s">
        <v>784</v>
      </c>
      <c r="CJ37" s="2" t="s">
        <v>785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241</v>
      </c>
      <c r="CT37" s="2" t="s">
        <v>150</v>
      </c>
      <c r="CU37" s="2" t="s">
        <v>132</v>
      </c>
      <c r="CV37" s="2" t="s">
        <v>132</v>
      </c>
      <c r="CW37" s="2" t="s">
        <v>141</v>
      </c>
      <c r="CX37" s="2" t="s">
        <v>132</v>
      </c>
      <c r="CY37" s="4">
        <v>8</v>
      </c>
      <c r="CZ37" s="8">
        <v>642.64</v>
      </c>
      <c r="DA37" s="4"/>
      <c r="DB37" s="8"/>
      <c r="DC37" s="7"/>
      <c r="DD37" s="7"/>
      <c r="DE37" s="2" t="s">
        <v>138</v>
      </c>
      <c r="DF37" s="2" t="s">
        <v>129</v>
      </c>
      <c r="DG37" s="2" t="s">
        <v>786</v>
      </c>
      <c r="DH37" s="2" t="s">
        <v>787</v>
      </c>
      <c r="DI37" s="2" t="s">
        <v>141</v>
      </c>
      <c r="DJ37" s="2" t="s">
        <v>132</v>
      </c>
      <c r="DK37" s="4">
        <v>7</v>
      </c>
      <c r="DL37" s="8">
        <v>636.02</v>
      </c>
      <c r="DM37" s="4"/>
      <c r="DN37" s="8"/>
      <c r="DO37" s="7"/>
      <c r="DP37" s="7"/>
      <c r="DQ37" s="2" t="s">
        <v>138</v>
      </c>
      <c r="DR37" s="2" t="s">
        <v>129</v>
      </c>
      <c r="DS37" s="2" t="s">
        <v>788</v>
      </c>
      <c r="DT37" s="2" t="s">
        <v>213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138</v>
      </c>
      <c r="ED37" s="2" t="s">
        <v>150</v>
      </c>
      <c r="EE37" s="2" t="s">
        <v>604</v>
      </c>
      <c r="EF37" s="2" t="s">
        <v>789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138</v>
      </c>
      <c r="EP37" s="2" t="s">
        <v>129</v>
      </c>
      <c r="EQ37" s="2" t="s">
        <v>197</v>
      </c>
      <c r="ER37" s="2" t="s">
        <v>790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168</v>
      </c>
      <c r="FB37" s="2" t="s">
        <v>129</v>
      </c>
      <c r="FC37" s="2" t="s">
        <v>132</v>
      </c>
      <c r="FD37" s="2" t="s">
        <v>132</v>
      </c>
      <c r="FE37" s="2" t="s">
        <v>141</v>
      </c>
      <c r="FF37" s="2" t="s">
        <v>132</v>
      </c>
      <c r="FG37" s="4">
        <v>1</v>
      </c>
      <c r="FH37" s="8">
        <v>88.61</v>
      </c>
      <c r="FI37" s="4"/>
      <c r="FJ37" s="8"/>
      <c r="FK37" s="7"/>
      <c r="FL37" s="7"/>
      <c r="FM37" s="2" t="s">
        <v>138</v>
      </c>
      <c r="FN37" s="2" t="s">
        <v>129</v>
      </c>
      <c r="FO37" s="2" t="s">
        <v>330</v>
      </c>
      <c r="FP37" s="2" t="s">
        <v>438</v>
      </c>
      <c r="FQ37" s="2" t="s">
        <v>141</v>
      </c>
      <c r="FR37" s="2" t="s">
        <v>132</v>
      </c>
      <c r="FS37" s="4">
        <v>2</v>
      </c>
      <c r="FT37" s="8">
        <v>187.3</v>
      </c>
      <c r="FU37" s="4"/>
      <c r="FV37" s="8"/>
      <c r="FW37" s="7"/>
      <c r="FX37" s="7"/>
      <c r="FY37" s="2" t="s">
        <v>138</v>
      </c>
      <c r="FZ37" s="2" t="s">
        <v>129</v>
      </c>
      <c r="GA37" s="2" t="s">
        <v>609</v>
      </c>
      <c r="GB37" s="2" t="s">
        <v>791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138</v>
      </c>
      <c r="GL37" s="2" t="s">
        <v>129</v>
      </c>
      <c r="GM37" s="2" t="s">
        <v>268</v>
      </c>
      <c r="GN37" s="2" t="s">
        <v>792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138</v>
      </c>
      <c r="GX37" s="2" t="s">
        <v>129</v>
      </c>
      <c r="GY37" s="2" t="s">
        <v>163</v>
      </c>
      <c r="GZ37" s="2" t="s">
        <v>793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138</v>
      </c>
      <c r="HJ37" s="2" t="s">
        <v>129</v>
      </c>
      <c r="HK37" s="2" t="s">
        <v>794</v>
      </c>
      <c r="HL37" s="2" t="s">
        <v>162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273</v>
      </c>
      <c r="HV37" s="2" t="s">
        <v>129</v>
      </c>
      <c r="HW37" s="2" t="s">
        <v>132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206</v>
      </c>
      <c r="IH37" s="2" t="s">
        <v>129</v>
      </c>
      <c r="II37" s="2" t="s">
        <v>237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138</v>
      </c>
      <c r="IT37" s="2" t="s">
        <v>150</v>
      </c>
      <c r="IU37" s="2" t="s">
        <v>238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138</v>
      </c>
      <c r="JF37" s="2" t="s">
        <v>129</v>
      </c>
      <c r="JG37" s="2" t="s">
        <v>784</v>
      </c>
      <c r="JH37" s="2" t="s">
        <v>795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138</v>
      </c>
      <c r="JR37" s="2" t="s">
        <v>150</v>
      </c>
      <c r="JS37" s="2" t="s">
        <v>308</v>
      </c>
      <c r="JT37" s="2" t="s">
        <v>274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138</v>
      </c>
      <c r="KP37" s="2" t="s">
        <v>174</v>
      </c>
      <c r="KQ37" s="2" t="s">
        <v>796</v>
      </c>
      <c r="KR37" s="2" t="s">
        <v>797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168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176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168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168</v>
      </c>
      <c r="MX37" s="2" t="s">
        <v>129</v>
      </c>
      <c r="MY37" s="2" t="s">
        <v>132</v>
      </c>
      <c r="MZ37" s="2" t="s">
        <v>132</v>
      </c>
      <c r="NA37" s="2" t="s">
        <v>141</v>
      </c>
      <c r="NB37" s="2" t="s">
        <v>132</v>
      </c>
      <c r="NC37" s="4"/>
      <c r="ND37" s="8"/>
      <c r="NE37" s="4"/>
      <c r="NF37" s="8"/>
      <c r="NG37" s="7"/>
      <c r="NH37" s="7"/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168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168</v>
      </c>
      <c r="OH37" s="2" t="s">
        <v>150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138</v>
      </c>
      <c r="OT37" s="2" t="s">
        <v>129</v>
      </c>
      <c r="OU37" s="2" t="s">
        <v>177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168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132</v>
      </c>
      <c r="PR37" s="2" t="s">
        <v>132</v>
      </c>
      <c r="PS37" s="2" t="s">
        <v>132</v>
      </c>
      <c r="PT37" s="2" t="s">
        <v>132</v>
      </c>
      <c r="PU37" s="2" t="s">
        <v>132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138</v>
      </c>
      <c r="QP37" s="2" t="s">
        <v>129</v>
      </c>
      <c r="QQ37" s="2" t="s">
        <v>178</v>
      </c>
      <c r="QR37" s="2" t="s">
        <v>132</v>
      </c>
      <c r="QS37" s="2" t="s">
        <v>141</v>
      </c>
      <c r="QT37" s="2" t="s">
        <v>132</v>
      </c>
      <c r="QU37" s="4"/>
      <c r="QV37" s="8"/>
      <c r="QW37" s="4"/>
      <c r="QX37" s="8"/>
      <c r="QY37" s="7"/>
      <c r="QZ37" s="7"/>
      <c r="RA37" s="2" t="s">
        <v>138</v>
      </c>
      <c r="RB37" s="2" t="s">
        <v>150</v>
      </c>
      <c r="RC37" s="2" t="s">
        <v>215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168</v>
      </c>
      <c r="RN37" s="2" t="s">
        <v>129</v>
      </c>
      <c r="RO37" s="2" t="s">
        <v>132</v>
      </c>
      <c r="RP37" s="2" t="s">
        <v>132</v>
      </c>
      <c r="RQ37" s="2" t="s">
        <v>141</v>
      </c>
      <c r="RR37" s="2" t="s">
        <v>132</v>
      </c>
    </row>
    <row r="38">
      <c r="A38" s="2" t="s">
        <v>798</v>
      </c>
      <c r="B38" s="2" t="s">
        <v>121</v>
      </c>
      <c r="C38" s="2" t="s">
        <v>122</v>
      </c>
      <c r="D38" s="2" t="s">
        <v>560</v>
      </c>
      <c r="E38" s="2" t="s">
        <v>561</v>
      </c>
      <c r="F38" s="2" t="s">
        <v>799</v>
      </c>
      <c r="G38" s="2" t="s">
        <v>799</v>
      </c>
      <c r="H38" s="2" t="s">
        <v>799</v>
      </c>
      <c r="I38" s="2" t="s">
        <v>800</v>
      </c>
      <c r="J38" s="2" t="s">
        <v>127</v>
      </c>
      <c r="K38" s="2" t="s">
        <v>801</v>
      </c>
      <c r="L38" s="3">
        <v>40.38</v>
      </c>
      <c r="M38" s="3">
        <v>42.4</v>
      </c>
      <c r="N38" s="3">
        <v>89.99</v>
      </c>
      <c r="O38" s="2" t="s">
        <v>129</v>
      </c>
      <c r="P38" s="2" t="s">
        <v>182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286</v>
      </c>
      <c r="V38" s="2" t="s">
        <v>247</v>
      </c>
      <c r="W38" s="2" t="s">
        <v>135</v>
      </c>
      <c r="X38" s="2" t="s">
        <v>132</v>
      </c>
      <c r="Y38" s="2" t="s">
        <v>672</v>
      </c>
      <c r="Z38" s="4">
        <v>74</v>
      </c>
      <c r="AA38" s="4">
        <f>=ROUNDDOWN(23.8709677419355,0)</f>
      </c>
      <c r="AB38" s="5">
        <v>3.1</v>
      </c>
      <c r="AC38" s="2" t="s">
        <v>132</v>
      </c>
      <c r="AD38" s="4"/>
      <c r="AE38" s="4"/>
      <c r="AF38" s="6">
        <v>65</v>
      </c>
      <c r="AG38" s="6"/>
      <c r="AH38" s="7">
        <v>0.6957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61</v>
      </c>
      <c r="AQ38" s="8">
        <v>2624.42</v>
      </c>
      <c r="AR38" s="4"/>
      <c r="AS38" s="8"/>
      <c r="AT38" s="7"/>
      <c r="AU38" s="7"/>
      <c r="AV38" s="4">
        <v>61</v>
      </c>
      <c r="AW38" s="8">
        <v>2624.42</v>
      </c>
      <c r="AX38" s="4"/>
      <c r="AY38" s="8"/>
      <c r="AZ38" s="7"/>
      <c r="BA38" s="7"/>
      <c r="BB38" s="7">
        <v>1</v>
      </c>
      <c r="BC38" s="4">
        <v>61</v>
      </c>
      <c r="BD38" s="8">
        <v>2624.42</v>
      </c>
      <c r="BE38" s="4"/>
      <c r="BF38" s="8"/>
      <c r="BG38" s="7"/>
      <c r="BH38" s="7"/>
      <c r="BI38" s="7">
        <v>1</v>
      </c>
      <c r="BJ38" s="4">
        <v>61</v>
      </c>
      <c r="BK38" s="8">
        <v>2624.42</v>
      </c>
      <c r="BL38" s="2" t="s">
        <v>802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138</v>
      </c>
      <c r="BV38" s="2" t="s">
        <v>129</v>
      </c>
      <c r="BW38" s="2" t="s">
        <v>674</v>
      </c>
      <c r="BX38" s="2" t="s">
        <v>450</v>
      </c>
      <c r="BY38" s="2" t="s">
        <v>141</v>
      </c>
      <c r="BZ38" s="2" t="s">
        <v>132</v>
      </c>
      <c r="CA38" s="4">
        <v>36</v>
      </c>
      <c r="CB38" s="8">
        <v>1522.16</v>
      </c>
      <c r="CC38" s="4"/>
      <c r="CD38" s="8"/>
      <c r="CE38" s="7"/>
      <c r="CF38" s="7"/>
      <c r="CG38" s="2" t="s">
        <v>138</v>
      </c>
      <c r="CH38" s="2" t="s">
        <v>129</v>
      </c>
      <c r="CI38" s="2" t="s">
        <v>672</v>
      </c>
      <c r="CJ38" s="2" t="s">
        <v>803</v>
      </c>
      <c r="CK38" s="2" t="s">
        <v>141</v>
      </c>
      <c r="CL38" s="2" t="s">
        <v>132</v>
      </c>
      <c r="CM38" s="4"/>
      <c r="CN38" s="8"/>
      <c r="CO38" s="4"/>
      <c r="CP38" s="8"/>
      <c r="CQ38" s="7"/>
      <c r="CR38" s="7"/>
      <c r="CS38" s="2" t="s">
        <v>241</v>
      </c>
      <c r="CT38" s="2" t="s">
        <v>129</v>
      </c>
      <c r="CU38" s="2" t="s">
        <v>132</v>
      </c>
      <c r="CV38" s="2" t="s">
        <v>132</v>
      </c>
      <c r="CW38" s="2" t="s">
        <v>141</v>
      </c>
      <c r="CX38" s="2" t="s">
        <v>132</v>
      </c>
      <c r="CY38" s="4">
        <v>14</v>
      </c>
      <c r="CZ38" s="8">
        <v>573.16</v>
      </c>
      <c r="DA38" s="4"/>
      <c r="DB38" s="8"/>
      <c r="DC38" s="7"/>
      <c r="DD38" s="7"/>
      <c r="DE38" s="2" t="s">
        <v>138</v>
      </c>
      <c r="DF38" s="2" t="s">
        <v>129</v>
      </c>
      <c r="DG38" s="2" t="s">
        <v>677</v>
      </c>
      <c r="DH38" s="2" t="s">
        <v>804</v>
      </c>
      <c r="DI38" s="2" t="s">
        <v>141</v>
      </c>
      <c r="DJ38" s="2" t="s">
        <v>132</v>
      </c>
      <c r="DK38" s="4">
        <v>2</v>
      </c>
      <c r="DL38" s="8">
        <v>93.5</v>
      </c>
      <c r="DM38" s="4"/>
      <c r="DN38" s="8"/>
      <c r="DO38" s="7"/>
      <c r="DP38" s="7"/>
      <c r="DQ38" s="2" t="s">
        <v>138</v>
      </c>
      <c r="DR38" s="2" t="s">
        <v>129</v>
      </c>
      <c r="DS38" s="2" t="s">
        <v>805</v>
      </c>
      <c r="DT38" s="2" t="s">
        <v>806</v>
      </c>
      <c r="DU38" s="2" t="s">
        <v>141</v>
      </c>
      <c r="DV38" s="2" t="s">
        <v>132</v>
      </c>
      <c r="DW38" s="4"/>
      <c r="DX38" s="8"/>
      <c r="DY38" s="4"/>
      <c r="DZ38" s="8"/>
      <c r="EA38" s="7"/>
      <c r="EB38" s="7"/>
      <c r="EC38" s="2" t="s">
        <v>138</v>
      </c>
      <c r="ED38" s="2" t="s">
        <v>129</v>
      </c>
      <c r="EE38" s="2" t="s">
        <v>680</v>
      </c>
      <c r="EF38" s="2" t="s">
        <v>132</v>
      </c>
      <c r="EG38" s="2" t="s">
        <v>141</v>
      </c>
      <c r="EH38" s="2" t="s">
        <v>132</v>
      </c>
      <c r="EI38" s="4">
        <v>1</v>
      </c>
      <c r="EJ38" s="8">
        <v>50.82</v>
      </c>
      <c r="EK38" s="4"/>
      <c r="EL38" s="8"/>
      <c r="EM38" s="7"/>
      <c r="EN38" s="7"/>
      <c r="EO38" s="2" t="s">
        <v>138</v>
      </c>
      <c r="EP38" s="2" t="s">
        <v>129</v>
      </c>
      <c r="EQ38" s="2" t="s">
        <v>327</v>
      </c>
      <c r="ER38" s="2" t="s">
        <v>807</v>
      </c>
      <c r="ES38" s="2" t="s">
        <v>141</v>
      </c>
      <c r="ET38" s="2" t="s">
        <v>132</v>
      </c>
      <c r="EU38" s="4"/>
      <c r="EV38" s="8"/>
      <c r="EW38" s="4"/>
      <c r="EX38" s="8"/>
      <c r="EY38" s="7"/>
      <c r="EZ38" s="7"/>
      <c r="FA38" s="2" t="s">
        <v>168</v>
      </c>
      <c r="FB38" s="2" t="s">
        <v>129</v>
      </c>
      <c r="FC38" s="2" t="s">
        <v>132</v>
      </c>
      <c r="FD38" s="2" t="s">
        <v>132</v>
      </c>
      <c r="FE38" s="2" t="s">
        <v>141</v>
      </c>
      <c r="FF38" s="2" t="s">
        <v>132</v>
      </c>
      <c r="FG38" s="4"/>
      <c r="FH38" s="8"/>
      <c r="FI38" s="4"/>
      <c r="FJ38" s="8"/>
      <c r="FK38" s="7"/>
      <c r="FL38" s="7"/>
      <c r="FM38" s="2" t="s">
        <v>138</v>
      </c>
      <c r="FN38" s="2" t="s">
        <v>129</v>
      </c>
      <c r="FO38" s="2" t="s">
        <v>808</v>
      </c>
      <c r="FP38" s="2" t="s">
        <v>809</v>
      </c>
      <c r="FQ38" s="2" t="s">
        <v>141</v>
      </c>
      <c r="FR38" s="2" t="s">
        <v>132</v>
      </c>
      <c r="FS38" s="4">
        <v>2</v>
      </c>
      <c r="FT38" s="8">
        <v>93.72</v>
      </c>
      <c r="FU38" s="4"/>
      <c r="FV38" s="8"/>
      <c r="FW38" s="7"/>
      <c r="FX38" s="7"/>
      <c r="FY38" s="2" t="s">
        <v>138</v>
      </c>
      <c r="FZ38" s="2" t="s">
        <v>129</v>
      </c>
      <c r="GA38" s="2" t="s">
        <v>332</v>
      </c>
      <c r="GB38" s="2" t="s">
        <v>494</v>
      </c>
      <c r="GC38" s="2" t="s">
        <v>141</v>
      </c>
      <c r="GD38" s="2" t="s">
        <v>132</v>
      </c>
      <c r="GE38" s="4"/>
      <c r="GF38" s="8"/>
      <c r="GG38" s="4"/>
      <c r="GH38" s="8"/>
      <c r="GI38" s="7"/>
      <c r="GJ38" s="7"/>
      <c r="GK38" s="2" t="s">
        <v>206</v>
      </c>
      <c r="GL38" s="2" t="s">
        <v>129</v>
      </c>
      <c r="GM38" s="2" t="s">
        <v>334</v>
      </c>
      <c r="GN38" s="2" t="s">
        <v>132</v>
      </c>
      <c r="GO38" s="2" t="s">
        <v>141</v>
      </c>
      <c r="GP38" s="2" t="s">
        <v>132</v>
      </c>
      <c r="GQ38" s="4"/>
      <c r="GR38" s="8"/>
      <c r="GS38" s="4"/>
      <c r="GT38" s="8"/>
      <c r="GU38" s="7"/>
      <c r="GV38" s="7"/>
      <c r="GW38" s="2" t="s">
        <v>138</v>
      </c>
      <c r="GX38" s="2" t="s">
        <v>129</v>
      </c>
      <c r="GY38" s="2" t="s">
        <v>427</v>
      </c>
      <c r="GZ38" s="2" t="s">
        <v>810</v>
      </c>
      <c r="HA38" s="2" t="s">
        <v>141</v>
      </c>
      <c r="HB38" s="2" t="s">
        <v>132</v>
      </c>
      <c r="HC38" s="4">
        <v>6</v>
      </c>
      <c r="HD38" s="8">
        <v>291.06</v>
      </c>
      <c r="HE38" s="4"/>
      <c r="HF38" s="8"/>
      <c r="HG38" s="7"/>
      <c r="HH38" s="7"/>
      <c r="HI38" s="2" t="s">
        <v>138</v>
      </c>
      <c r="HJ38" s="2" t="s">
        <v>129</v>
      </c>
      <c r="HK38" s="2" t="s">
        <v>683</v>
      </c>
      <c r="HL38" s="2" t="s">
        <v>441</v>
      </c>
      <c r="HM38" s="2" t="s">
        <v>141</v>
      </c>
      <c r="HN38" s="2" t="s">
        <v>132</v>
      </c>
      <c r="HO38" s="4"/>
      <c r="HP38" s="8"/>
      <c r="HQ38" s="4"/>
      <c r="HR38" s="8"/>
      <c r="HS38" s="7"/>
      <c r="HT38" s="7"/>
      <c r="HU38" s="2" t="s">
        <v>273</v>
      </c>
      <c r="HV38" s="2" t="s">
        <v>129</v>
      </c>
      <c r="HW38" s="2" t="s">
        <v>132</v>
      </c>
      <c r="HX38" s="2" t="s">
        <v>132</v>
      </c>
      <c r="HY38" s="2" t="s">
        <v>141</v>
      </c>
      <c r="HZ38" s="2" t="s">
        <v>132</v>
      </c>
      <c r="IA38" s="4"/>
      <c r="IB38" s="8"/>
      <c r="IC38" s="4"/>
      <c r="ID38" s="8"/>
      <c r="IE38" s="7"/>
      <c r="IF38" s="7"/>
      <c r="IG38" s="2" t="s">
        <v>168</v>
      </c>
      <c r="IH38" s="2" t="s">
        <v>129</v>
      </c>
      <c r="II38" s="2" t="s">
        <v>132</v>
      </c>
      <c r="IJ38" s="2" t="s">
        <v>132</v>
      </c>
      <c r="IK38" s="2" t="s">
        <v>141</v>
      </c>
      <c r="IL38" s="2" t="s">
        <v>132</v>
      </c>
      <c r="IM38" s="4"/>
      <c r="IN38" s="8"/>
      <c r="IO38" s="4"/>
      <c r="IP38" s="8"/>
      <c r="IQ38" s="7"/>
      <c r="IR38" s="7"/>
      <c r="IS38" s="2" t="s">
        <v>138</v>
      </c>
      <c r="IT38" s="2" t="s">
        <v>150</v>
      </c>
      <c r="IU38" s="2" t="s">
        <v>402</v>
      </c>
      <c r="IV38" s="2" t="s">
        <v>132</v>
      </c>
      <c r="IW38" s="2" t="s">
        <v>141</v>
      </c>
      <c r="IX38" s="2" t="s">
        <v>132</v>
      </c>
      <c r="IY38" s="4"/>
      <c r="IZ38" s="8"/>
      <c r="JA38" s="4"/>
      <c r="JB38" s="8"/>
      <c r="JC38" s="7"/>
      <c r="JD38" s="7"/>
      <c r="JE38" s="2" t="s">
        <v>138</v>
      </c>
      <c r="JF38" s="2" t="s">
        <v>129</v>
      </c>
      <c r="JG38" s="2" t="s">
        <v>685</v>
      </c>
      <c r="JH38" s="2" t="s">
        <v>132</v>
      </c>
      <c r="JI38" s="2" t="s">
        <v>141</v>
      </c>
      <c r="JJ38" s="2" t="s">
        <v>132</v>
      </c>
      <c r="JK38" s="4"/>
      <c r="JL38" s="8"/>
      <c r="JM38" s="4"/>
      <c r="JN38" s="8"/>
      <c r="JO38" s="7"/>
      <c r="JP38" s="7"/>
      <c r="JQ38" s="2" t="s">
        <v>138</v>
      </c>
      <c r="JR38" s="2" t="s">
        <v>150</v>
      </c>
      <c r="JS38" s="2" t="s">
        <v>687</v>
      </c>
      <c r="JT38" s="2" t="s">
        <v>132</v>
      </c>
      <c r="JU38" s="2" t="s">
        <v>141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138</v>
      </c>
      <c r="KP38" s="2" t="s">
        <v>174</v>
      </c>
      <c r="KQ38" s="2" t="s">
        <v>340</v>
      </c>
      <c r="KR38" s="2" t="s">
        <v>304</v>
      </c>
      <c r="KS38" s="2" t="s">
        <v>141</v>
      </c>
      <c r="KT38" s="2" t="s">
        <v>132</v>
      </c>
      <c r="KU38" s="4"/>
      <c r="KV38" s="8"/>
      <c r="KW38" s="4"/>
      <c r="KX38" s="8"/>
      <c r="KY38" s="7"/>
      <c r="KZ38" s="7"/>
      <c r="LA38" s="2" t="s">
        <v>168</v>
      </c>
      <c r="LB38" s="2" t="s">
        <v>129</v>
      </c>
      <c r="LC38" s="2" t="s">
        <v>132</v>
      </c>
      <c r="LD38" s="2" t="s">
        <v>132</v>
      </c>
      <c r="LE38" s="2" t="s">
        <v>141</v>
      </c>
      <c r="LF38" s="2" t="s">
        <v>132</v>
      </c>
      <c r="LG38" s="4"/>
      <c r="LH38" s="8"/>
      <c r="LI38" s="4"/>
      <c r="LJ38" s="8"/>
      <c r="LK38" s="7"/>
      <c r="LL38" s="7"/>
      <c r="LM38" s="2" t="s">
        <v>168</v>
      </c>
      <c r="LN38" s="2" t="s">
        <v>150</v>
      </c>
      <c r="LO38" s="2" t="s">
        <v>132</v>
      </c>
      <c r="LP38" s="2" t="s">
        <v>132</v>
      </c>
      <c r="LQ38" s="2" t="s">
        <v>141</v>
      </c>
      <c r="LR38" s="2" t="s">
        <v>132</v>
      </c>
      <c r="LS38" s="4"/>
      <c r="LT38" s="8"/>
      <c r="LU38" s="4"/>
      <c r="LV38" s="8"/>
      <c r="LW38" s="7"/>
      <c r="LX38" s="7"/>
      <c r="LY38" s="2" t="s">
        <v>176</v>
      </c>
      <c r="LZ38" s="2" t="s">
        <v>129</v>
      </c>
      <c r="MA38" s="2" t="s">
        <v>132</v>
      </c>
      <c r="MB38" s="2" t="s">
        <v>132</v>
      </c>
      <c r="MC38" s="2" t="s">
        <v>141</v>
      </c>
      <c r="MD38" s="2" t="s">
        <v>132</v>
      </c>
      <c r="ME38" s="4"/>
      <c r="MF38" s="8"/>
      <c r="MG38" s="4"/>
      <c r="MH38" s="8"/>
      <c r="MI38" s="7"/>
      <c r="MJ38" s="7"/>
      <c r="MK38" s="2" t="s">
        <v>168</v>
      </c>
      <c r="ML38" s="2" t="s">
        <v>129</v>
      </c>
      <c r="MM38" s="2" t="s">
        <v>132</v>
      </c>
      <c r="MN38" s="2" t="s">
        <v>132</v>
      </c>
      <c r="MO38" s="2" t="s">
        <v>141</v>
      </c>
      <c r="MP38" s="2" t="s">
        <v>132</v>
      </c>
      <c r="MQ38" s="4"/>
      <c r="MR38" s="8"/>
      <c r="MS38" s="4"/>
      <c r="MT38" s="8"/>
      <c r="MU38" s="7"/>
      <c r="MV38" s="7"/>
      <c r="MW38" s="2" t="s">
        <v>168</v>
      </c>
      <c r="MX38" s="2" t="s">
        <v>129</v>
      </c>
      <c r="MY38" s="2" t="s">
        <v>132</v>
      </c>
      <c r="MZ38" s="2" t="s">
        <v>132</v>
      </c>
      <c r="NA38" s="2" t="s">
        <v>141</v>
      </c>
      <c r="NB38" s="2" t="s">
        <v>132</v>
      </c>
      <c r="NC38" s="4"/>
      <c r="ND38" s="8"/>
      <c r="NE38" s="4"/>
      <c r="NF38" s="8"/>
      <c r="NG38" s="7"/>
      <c r="NH38" s="7"/>
      <c r="NI38" s="2" t="s">
        <v>176</v>
      </c>
      <c r="NJ38" s="2" t="s">
        <v>129</v>
      </c>
      <c r="NK38" s="2" t="s">
        <v>132</v>
      </c>
      <c r="NL38" s="2" t="s">
        <v>132</v>
      </c>
      <c r="NM38" s="2" t="s">
        <v>141</v>
      </c>
      <c r="NN38" s="2" t="s">
        <v>132</v>
      </c>
      <c r="NO38" s="4"/>
      <c r="NP38" s="8"/>
      <c r="NQ38" s="4"/>
      <c r="NR38" s="8"/>
      <c r="NS38" s="7"/>
      <c r="NT38" s="7"/>
      <c r="NU38" s="2" t="s">
        <v>168</v>
      </c>
      <c r="NV38" s="2" t="s">
        <v>129</v>
      </c>
      <c r="NW38" s="2" t="s">
        <v>132</v>
      </c>
      <c r="NX38" s="2" t="s">
        <v>132</v>
      </c>
      <c r="NY38" s="2" t="s">
        <v>141</v>
      </c>
      <c r="NZ38" s="2" t="s">
        <v>132</v>
      </c>
      <c r="OA38" s="4"/>
      <c r="OB38" s="8"/>
      <c r="OC38" s="4"/>
      <c r="OD38" s="8"/>
      <c r="OE38" s="7"/>
      <c r="OF38" s="7"/>
      <c r="OG38" s="2" t="s">
        <v>168</v>
      </c>
      <c r="OH38" s="2" t="s">
        <v>150</v>
      </c>
      <c r="OI38" s="2" t="s">
        <v>132</v>
      </c>
      <c r="OJ38" s="2" t="s">
        <v>132</v>
      </c>
      <c r="OK38" s="2" t="s">
        <v>141</v>
      </c>
      <c r="OL38" s="2" t="s">
        <v>132</v>
      </c>
      <c r="OM38" s="4"/>
      <c r="ON38" s="8"/>
      <c r="OO38" s="4"/>
      <c r="OP38" s="8"/>
      <c r="OQ38" s="7"/>
      <c r="OR38" s="7"/>
      <c r="OS38" s="2" t="s">
        <v>138</v>
      </c>
      <c r="OT38" s="2" t="s">
        <v>129</v>
      </c>
      <c r="OU38" s="2" t="s">
        <v>177</v>
      </c>
      <c r="OV38" s="2" t="s">
        <v>132</v>
      </c>
      <c r="OW38" s="2" t="s">
        <v>141</v>
      </c>
      <c r="OX38" s="2" t="s">
        <v>132</v>
      </c>
      <c r="OY38" s="4"/>
      <c r="OZ38" s="8"/>
      <c r="PA38" s="4"/>
      <c r="PB38" s="8"/>
      <c r="PC38" s="7"/>
      <c r="PD38" s="7"/>
      <c r="PE38" s="2" t="s">
        <v>168</v>
      </c>
      <c r="PF38" s="2" t="s">
        <v>129</v>
      </c>
      <c r="PG38" s="2" t="s">
        <v>132</v>
      </c>
      <c r="PH38" s="2" t="s">
        <v>132</v>
      </c>
      <c r="PI38" s="2" t="s">
        <v>141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138</v>
      </c>
      <c r="QP38" s="2" t="s">
        <v>129</v>
      </c>
      <c r="QQ38" s="2" t="s">
        <v>811</v>
      </c>
      <c r="QR38" s="2" t="s">
        <v>132</v>
      </c>
      <c r="QS38" s="2" t="s">
        <v>141</v>
      </c>
      <c r="QT38" s="2" t="s">
        <v>132</v>
      </c>
      <c r="QU38" s="4"/>
      <c r="QV38" s="8"/>
      <c r="QW38" s="4"/>
      <c r="QX38" s="8"/>
      <c r="QY38" s="7"/>
      <c r="QZ38" s="7"/>
      <c r="RA38" s="2" t="s">
        <v>168</v>
      </c>
      <c r="RB38" s="2" t="s">
        <v>150</v>
      </c>
      <c r="RC38" s="2" t="s">
        <v>132</v>
      </c>
      <c r="RD38" s="2" t="s">
        <v>132</v>
      </c>
      <c r="RE38" s="2" t="s">
        <v>141</v>
      </c>
      <c r="RF38" s="2" t="s">
        <v>132</v>
      </c>
      <c r="RG38" s="4"/>
      <c r="RH38" s="8"/>
      <c r="RI38" s="4"/>
      <c r="RJ38" s="8"/>
      <c r="RK38" s="7"/>
      <c r="RL38" s="7"/>
      <c r="RM38" s="2" t="s">
        <v>176</v>
      </c>
      <c r="RN38" s="2" t="s">
        <v>129</v>
      </c>
      <c r="RO38" s="2" t="s">
        <v>132</v>
      </c>
      <c r="RP38" s="2" t="s">
        <v>132</v>
      </c>
      <c r="RQ38" s="2" t="s">
        <v>141</v>
      </c>
      <c r="RR38" s="2" t="s">
        <v>132</v>
      </c>
    </row>
    <row r="39">
      <c r="A39" s="2" t="s">
        <v>812</v>
      </c>
      <c r="B39" s="2" t="s">
        <v>121</v>
      </c>
      <c r="C39" s="2" t="s">
        <v>122</v>
      </c>
      <c r="D39" s="2" t="s">
        <v>560</v>
      </c>
      <c r="E39" s="2" t="s">
        <v>561</v>
      </c>
      <c r="F39" s="2" t="s">
        <v>813</v>
      </c>
      <c r="G39" s="2" t="s">
        <v>813</v>
      </c>
      <c r="H39" s="2" t="s">
        <v>813</v>
      </c>
      <c r="I39" s="2" t="s">
        <v>814</v>
      </c>
      <c r="J39" s="2" t="s">
        <v>127</v>
      </c>
      <c r="K39" s="2" t="s">
        <v>245</v>
      </c>
      <c r="L39" s="3">
        <v>46.17</v>
      </c>
      <c r="M39" s="3">
        <v>48.48</v>
      </c>
      <c r="N39" s="3">
        <v>104.99</v>
      </c>
      <c r="O39" s="2" t="s">
        <v>129</v>
      </c>
      <c r="P39" s="2" t="s">
        <v>182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286</v>
      </c>
      <c r="V39" s="2" t="s">
        <v>247</v>
      </c>
      <c r="W39" s="2" t="s">
        <v>135</v>
      </c>
      <c r="X39" s="2" t="s">
        <v>132</v>
      </c>
      <c r="Y39" s="2" t="s">
        <v>815</v>
      </c>
      <c r="Z39" s="4">
        <v>47</v>
      </c>
      <c r="AA39" s="4">
        <f>=ROUNDDOWN(15.6666666666667,0)</f>
      </c>
      <c r="AB39" s="5">
        <v>3</v>
      </c>
      <c r="AC39" s="2" t="s">
        <v>816</v>
      </c>
      <c r="AD39" s="4">
        <v>100</v>
      </c>
      <c r="AE39" s="4">
        <v>100</v>
      </c>
      <c r="AF39" s="6">
        <v>65</v>
      </c>
      <c r="AG39" s="6"/>
      <c r="AH39" s="7">
        <v>0.4674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53</v>
      </c>
      <c r="AQ39" s="8">
        <v>2617.72</v>
      </c>
      <c r="AR39" s="4"/>
      <c r="AS39" s="8"/>
      <c r="AT39" s="7"/>
      <c r="AU39" s="7"/>
      <c r="AV39" s="4">
        <v>53</v>
      </c>
      <c r="AW39" s="8">
        <v>2617.72</v>
      </c>
      <c r="AX39" s="4"/>
      <c r="AY39" s="8"/>
      <c r="AZ39" s="7"/>
      <c r="BA39" s="7"/>
      <c r="BB39" s="7">
        <v>1</v>
      </c>
      <c r="BC39" s="4">
        <v>53</v>
      </c>
      <c r="BD39" s="8">
        <v>2617.72</v>
      </c>
      <c r="BE39" s="4"/>
      <c r="BF39" s="8"/>
      <c r="BG39" s="7"/>
      <c r="BH39" s="7"/>
      <c r="BI39" s="7">
        <v>1</v>
      </c>
      <c r="BJ39" s="4">
        <v>53</v>
      </c>
      <c r="BK39" s="8">
        <v>2617.72</v>
      </c>
      <c r="BL39" s="2" t="s">
        <v>817</v>
      </c>
      <c r="BM39" s="7">
        <v>1</v>
      </c>
      <c r="BN39" s="7">
        <v>1</v>
      </c>
      <c r="BO39" s="4">
        <v>1</v>
      </c>
      <c r="BP39" s="8">
        <v>47.25</v>
      </c>
      <c r="BQ39" s="4"/>
      <c r="BR39" s="8"/>
      <c r="BS39" s="7"/>
      <c r="BT39" s="7"/>
      <c r="BU39" s="2" t="s">
        <v>138</v>
      </c>
      <c r="BV39" s="2" t="s">
        <v>129</v>
      </c>
      <c r="BW39" s="2" t="s">
        <v>674</v>
      </c>
      <c r="BX39" s="2" t="s">
        <v>734</v>
      </c>
      <c r="BY39" s="2" t="s">
        <v>141</v>
      </c>
      <c r="BZ39" s="2" t="s">
        <v>132</v>
      </c>
      <c r="CA39" s="4">
        <v>35</v>
      </c>
      <c r="CB39" s="8">
        <v>1729.28</v>
      </c>
      <c r="CC39" s="4"/>
      <c r="CD39" s="8"/>
      <c r="CE39" s="7"/>
      <c r="CF39" s="7"/>
      <c r="CG39" s="2" t="s">
        <v>138</v>
      </c>
      <c r="CH39" s="2" t="s">
        <v>129</v>
      </c>
      <c r="CI39" s="2" t="s">
        <v>815</v>
      </c>
      <c r="CJ39" s="2" t="s">
        <v>678</v>
      </c>
      <c r="CK39" s="2" t="s">
        <v>141</v>
      </c>
      <c r="CL39" s="2" t="s">
        <v>132</v>
      </c>
      <c r="CM39" s="4"/>
      <c r="CN39" s="8"/>
      <c r="CO39" s="4"/>
      <c r="CP39" s="8"/>
      <c r="CQ39" s="7"/>
      <c r="CR39" s="7"/>
      <c r="CS39" s="2" t="s">
        <v>241</v>
      </c>
      <c r="CT39" s="2" t="s">
        <v>129</v>
      </c>
      <c r="CU39" s="2" t="s">
        <v>132</v>
      </c>
      <c r="CV39" s="2" t="s">
        <v>132</v>
      </c>
      <c r="CW39" s="2" t="s">
        <v>141</v>
      </c>
      <c r="CX39" s="2" t="s">
        <v>132</v>
      </c>
      <c r="CY39" s="4">
        <v>12</v>
      </c>
      <c r="CZ39" s="8">
        <v>571.56</v>
      </c>
      <c r="DA39" s="4"/>
      <c r="DB39" s="8"/>
      <c r="DC39" s="7"/>
      <c r="DD39" s="7"/>
      <c r="DE39" s="2" t="s">
        <v>138</v>
      </c>
      <c r="DF39" s="2" t="s">
        <v>129</v>
      </c>
      <c r="DG39" s="2" t="s">
        <v>677</v>
      </c>
      <c r="DH39" s="2" t="s">
        <v>818</v>
      </c>
      <c r="DI39" s="2" t="s">
        <v>141</v>
      </c>
      <c r="DJ39" s="2" t="s">
        <v>132</v>
      </c>
      <c r="DK39" s="4"/>
      <c r="DL39" s="8"/>
      <c r="DM39" s="4"/>
      <c r="DN39" s="8"/>
      <c r="DO39" s="7"/>
      <c r="DP39" s="7"/>
      <c r="DQ39" s="2" t="s">
        <v>138</v>
      </c>
      <c r="DR39" s="2" t="s">
        <v>129</v>
      </c>
      <c r="DS39" s="2" t="s">
        <v>805</v>
      </c>
      <c r="DT39" s="2" t="s">
        <v>819</v>
      </c>
      <c r="DU39" s="2" t="s">
        <v>141</v>
      </c>
      <c r="DV39" s="2" t="s">
        <v>132</v>
      </c>
      <c r="DW39" s="4">
        <v>1</v>
      </c>
      <c r="DX39" s="8">
        <v>53.58</v>
      </c>
      <c r="DY39" s="4"/>
      <c r="DZ39" s="8"/>
      <c r="EA39" s="7"/>
      <c r="EB39" s="7"/>
      <c r="EC39" s="2" t="s">
        <v>138</v>
      </c>
      <c r="ED39" s="2" t="s">
        <v>129</v>
      </c>
      <c r="EE39" s="2" t="s">
        <v>714</v>
      </c>
      <c r="EF39" s="2" t="s">
        <v>820</v>
      </c>
      <c r="EG39" s="2" t="s">
        <v>141</v>
      </c>
      <c r="EH39" s="2" t="s">
        <v>132</v>
      </c>
      <c r="EI39" s="4">
        <v>1</v>
      </c>
      <c r="EJ39" s="8">
        <v>57.75</v>
      </c>
      <c r="EK39" s="4"/>
      <c r="EL39" s="8"/>
      <c r="EM39" s="7"/>
      <c r="EN39" s="7"/>
      <c r="EO39" s="2" t="s">
        <v>138</v>
      </c>
      <c r="EP39" s="2" t="s">
        <v>129</v>
      </c>
      <c r="EQ39" s="2" t="s">
        <v>327</v>
      </c>
      <c r="ER39" s="2" t="s">
        <v>807</v>
      </c>
      <c r="ES39" s="2" t="s">
        <v>141</v>
      </c>
      <c r="ET39" s="2" t="s">
        <v>132</v>
      </c>
      <c r="EU39" s="4"/>
      <c r="EV39" s="8"/>
      <c r="EW39" s="4"/>
      <c r="EX39" s="8"/>
      <c r="EY39" s="7"/>
      <c r="EZ39" s="7"/>
      <c r="FA39" s="2" t="s">
        <v>168</v>
      </c>
      <c r="FB39" s="2" t="s">
        <v>129</v>
      </c>
      <c r="FC39" s="2" t="s">
        <v>132</v>
      </c>
      <c r="FD39" s="2" t="s">
        <v>132</v>
      </c>
      <c r="FE39" s="2" t="s">
        <v>141</v>
      </c>
      <c r="FF39" s="2" t="s">
        <v>132</v>
      </c>
      <c r="FG39" s="4">
        <v>2</v>
      </c>
      <c r="FH39" s="8">
        <v>104.72</v>
      </c>
      <c r="FI39" s="4"/>
      <c r="FJ39" s="8"/>
      <c r="FK39" s="7"/>
      <c r="FL39" s="7"/>
      <c r="FM39" s="2" t="s">
        <v>138</v>
      </c>
      <c r="FN39" s="2" t="s">
        <v>129</v>
      </c>
      <c r="FO39" s="2" t="s">
        <v>330</v>
      </c>
      <c r="FP39" s="2" t="s">
        <v>821</v>
      </c>
      <c r="FQ39" s="2" t="s">
        <v>141</v>
      </c>
      <c r="FR39" s="2" t="s">
        <v>132</v>
      </c>
      <c r="FS39" s="4">
        <v>1</v>
      </c>
      <c r="FT39" s="8">
        <v>53.58</v>
      </c>
      <c r="FU39" s="4"/>
      <c r="FV39" s="8"/>
      <c r="FW39" s="7"/>
      <c r="FX39" s="7"/>
      <c r="FY39" s="2" t="s">
        <v>138</v>
      </c>
      <c r="FZ39" s="2" t="s">
        <v>129</v>
      </c>
      <c r="GA39" s="2" t="s">
        <v>421</v>
      </c>
      <c r="GB39" s="2" t="s">
        <v>822</v>
      </c>
      <c r="GC39" s="2" t="s">
        <v>141</v>
      </c>
      <c r="GD39" s="2" t="s">
        <v>132</v>
      </c>
      <c r="GE39" s="4"/>
      <c r="GF39" s="8"/>
      <c r="GG39" s="4"/>
      <c r="GH39" s="8"/>
      <c r="GI39" s="7"/>
      <c r="GJ39" s="7"/>
      <c r="GK39" s="2" t="s">
        <v>138</v>
      </c>
      <c r="GL39" s="2" t="s">
        <v>129</v>
      </c>
      <c r="GM39" s="2" t="s">
        <v>318</v>
      </c>
      <c r="GN39" s="2" t="s">
        <v>403</v>
      </c>
      <c r="GO39" s="2" t="s">
        <v>141</v>
      </c>
      <c r="GP39" s="2" t="s">
        <v>132</v>
      </c>
      <c r="GQ39" s="4"/>
      <c r="GR39" s="8"/>
      <c r="GS39" s="4"/>
      <c r="GT39" s="8"/>
      <c r="GU39" s="7"/>
      <c r="GV39" s="7"/>
      <c r="GW39" s="2" t="s">
        <v>138</v>
      </c>
      <c r="GX39" s="2" t="s">
        <v>129</v>
      </c>
      <c r="GY39" s="2" t="s">
        <v>427</v>
      </c>
      <c r="GZ39" s="2" t="s">
        <v>823</v>
      </c>
      <c r="HA39" s="2" t="s">
        <v>141</v>
      </c>
      <c r="HB39" s="2" t="s">
        <v>132</v>
      </c>
      <c r="HC39" s="4"/>
      <c r="HD39" s="8"/>
      <c r="HE39" s="4"/>
      <c r="HF39" s="8"/>
      <c r="HG39" s="7"/>
      <c r="HH39" s="7"/>
      <c r="HI39" s="2" t="s">
        <v>138</v>
      </c>
      <c r="HJ39" s="2" t="s">
        <v>129</v>
      </c>
      <c r="HK39" s="2" t="s">
        <v>683</v>
      </c>
      <c r="HL39" s="2" t="s">
        <v>824</v>
      </c>
      <c r="HM39" s="2" t="s">
        <v>141</v>
      </c>
      <c r="HN39" s="2" t="s">
        <v>132</v>
      </c>
      <c r="HO39" s="4"/>
      <c r="HP39" s="8"/>
      <c r="HQ39" s="4"/>
      <c r="HR39" s="8"/>
      <c r="HS39" s="7"/>
      <c r="HT39" s="7"/>
      <c r="HU39" s="2" t="s">
        <v>273</v>
      </c>
      <c r="HV39" s="2" t="s">
        <v>129</v>
      </c>
      <c r="HW39" s="2" t="s">
        <v>132</v>
      </c>
      <c r="HX39" s="2" t="s">
        <v>132</v>
      </c>
      <c r="HY39" s="2" t="s">
        <v>141</v>
      </c>
      <c r="HZ39" s="2" t="s">
        <v>132</v>
      </c>
      <c r="IA39" s="4"/>
      <c r="IB39" s="8"/>
      <c r="IC39" s="4"/>
      <c r="ID39" s="8"/>
      <c r="IE39" s="7"/>
      <c r="IF39" s="7"/>
      <c r="IG39" s="2" t="s">
        <v>168</v>
      </c>
      <c r="IH39" s="2" t="s">
        <v>129</v>
      </c>
      <c r="II39" s="2" t="s">
        <v>132</v>
      </c>
      <c r="IJ39" s="2" t="s">
        <v>132</v>
      </c>
      <c r="IK39" s="2" t="s">
        <v>141</v>
      </c>
      <c r="IL39" s="2" t="s">
        <v>132</v>
      </c>
      <c r="IM39" s="4"/>
      <c r="IN39" s="8"/>
      <c r="IO39" s="4"/>
      <c r="IP39" s="8"/>
      <c r="IQ39" s="7"/>
      <c r="IR39" s="7"/>
      <c r="IS39" s="2" t="s">
        <v>138</v>
      </c>
      <c r="IT39" s="2" t="s">
        <v>150</v>
      </c>
      <c r="IU39" s="2" t="s">
        <v>238</v>
      </c>
      <c r="IV39" s="2" t="s">
        <v>132</v>
      </c>
      <c r="IW39" s="2" t="s">
        <v>141</v>
      </c>
      <c r="IX39" s="2" t="s">
        <v>132</v>
      </c>
      <c r="IY39" s="4"/>
      <c r="IZ39" s="8"/>
      <c r="JA39" s="4"/>
      <c r="JB39" s="8"/>
      <c r="JC39" s="7"/>
      <c r="JD39" s="7"/>
      <c r="JE39" s="2" t="s">
        <v>138</v>
      </c>
      <c r="JF39" s="2" t="s">
        <v>129</v>
      </c>
      <c r="JG39" s="2" t="s">
        <v>825</v>
      </c>
      <c r="JH39" s="2" t="s">
        <v>132</v>
      </c>
      <c r="JI39" s="2" t="s">
        <v>141</v>
      </c>
      <c r="JJ39" s="2" t="s">
        <v>132</v>
      </c>
      <c r="JK39" s="4"/>
      <c r="JL39" s="8"/>
      <c r="JM39" s="4"/>
      <c r="JN39" s="8"/>
      <c r="JO39" s="7"/>
      <c r="JP39" s="7"/>
      <c r="JQ39" s="2" t="s">
        <v>138</v>
      </c>
      <c r="JR39" s="2" t="s">
        <v>150</v>
      </c>
      <c r="JS39" s="2" t="s">
        <v>687</v>
      </c>
      <c r="JT39" s="2" t="s">
        <v>132</v>
      </c>
      <c r="JU39" s="2" t="s">
        <v>141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138</v>
      </c>
      <c r="KP39" s="2" t="s">
        <v>174</v>
      </c>
      <c r="KQ39" s="2" t="s">
        <v>340</v>
      </c>
      <c r="KR39" s="2" t="s">
        <v>270</v>
      </c>
      <c r="KS39" s="2" t="s">
        <v>141</v>
      </c>
      <c r="KT39" s="2" t="s">
        <v>132</v>
      </c>
      <c r="KU39" s="4"/>
      <c r="KV39" s="8"/>
      <c r="KW39" s="4"/>
      <c r="KX39" s="8"/>
      <c r="KY39" s="7"/>
      <c r="KZ39" s="7"/>
      <c r="LA39" s="2" t="s">
        <v>168</v>
      </c>
      <c r="LB39" s="2" t="s">
        <v>129</v>
      </c>
      <c r="LC39" s="2" t="s">
        <v>132</v>
      </c>
      <c r="LD39" s="2" t="s">
        <v>132</v>
      </c>
      <c r="LE39" s="2" t="s">
        <v>141</v>
      </c>
      <c r="LF39" s="2" t="s">
        <v>132</v>
      </c>
      <c r="LG39" s="4"/>
      <c r="LH39" s="8"/>
      <c r="LI39" s="4"/>
      <c r="LJ39" s="8"/>
      <c r="LK39" s="7"/>
      <c r="LL39" s="7"/>
      <c r="LM39" s="2" t="s">
        <v>168</v>
      </c>
      <c r="LN39" s="2" t="s">
        <v>150</v>
      </c>
      <c r="LO39" s="2" t="s">
        <v>132</v>
      </c>
      <c r="LP39" s="2" t="s">
        <v>132</v>
      </c>
      <c r="LQ39" s="2" t="s">
        <v>141</v>
      </c>
      <c r="LR39" s="2" t="s">
        <v>132</v>
      </c>
      <c r="LS39" s="4"/>
      <c r="LT39" s="8"/>
      <c r="LU39" s="4"/>
      <c r="LV39" s="8"/>
      <c r="LW39" s="7"/>
      <c r="LX39" s="7"/>
      <c r="LY39" s="2" t="s">
        <v>176</v>
      </c>
      <c r="LZ39" s="2" t="s">
        <v>129</v>
      </c>
      <c r="MA39" s="2" t="s">
        <v>132</v>
      </c>
      <c r="MB39" s="2" t="s">
        <v>132</v>
      </c>
      <c r="MC39" s="2" t="s">
        <v>141</v>
      </c>
      <c r="MD39" s="2" t="s">
        <v>132</v>
      </c>
      <c r="ME39" s="4"/>
      <c r="MF39" s="8"/>
      <c r="MG39" s="4"/>
      <c r="MH39" s="8"/>
      <c r="MI39" s="7"/>
      <c r="MJ39" s="7"/>
      <c r="MK39" s="2" t="s">
        <v>168</v>
      </c>
      <c r="ML39" s="2" t="s">
        <v>129</v>
      </c>
      <c r="MM39" s="2" t="s">
        <v>132</v>
      </c>
      <c r="MN39" s="2" t="s">
        <v>132</v>
      </c>
      <c r="MO39" s="2" t="s">
        <v>141</v>
      </c>
      <c r="MP39" s="2" t="s">
        <v>132</v>
      </c>
      <c r="MQ39" s="4"/>
      <c r="MR39" s="8"/>
      <c r="MS39" s="4"/>
      <c r="MT39" s="8"/>
      <c r="MU39" s="7"/>
      <c r="MV39" s="7"/>
      <c r="MW39" s="2" t="s">
        <v>168</v>
      </c>
      <c r="MX39" s="2" t="s">
        <v>129</v>
      </c>
      <c r="MY39" s="2" t="s">
        <v>132</v>
      </c>
      <c r="MZ39" s="2" t="s">
        <v>132</v>
      </c>
      <c r="NA39" s="2" t="s">
        <v>141</v>
      </c>
      <c r="NB39" s="2" t="s">
        <v>132</v>
      </c>
      <c r="NC39" s="4"/>
      <c r="ND39" s="8"/>
      <c r="NE39" s="4"/>
      <c r="NF39" s="8"/>
      <c r="NG39" s="7"/>
      <c r="NH39" s="7"/>
      <c r="NI39" s="2" t="s">
        <v>176</v>
      </c>
      <c r="NJ39" s="2" t="s">
        <v>129</v>
      </c>
      <c r="NK39" s="2" t="s">
        <v>132</v>
      </c>
      <c r="NL39" s="2" t="s">
        <v>132</v>
      </c>
      <c r="NM39" s="2" t="s">
        <v>141</v>
      </c>
      <c r="NN39" s="2" t="s">
        <v>132</v>
      </c>
      <c r="NO39" s="4"/>
      <c r="NP39" s="8"/>
      <c r="NQ39" s="4"/>
      <c r="NR39" s="8"/>
      <c r="NS39" s="7"/>
      <c r="NT39" s="7"/>
      <c r="NU39" s="2" t="s">
        <v>168</v>
      </c>
      <c r="NV39" s="2" t="s">
        <v>129</v>
      </c>
      <c r="NW39" s="2" t="s">
        <v>132</v>
      </c>
      <c r="NX39" s="2" t="s">
        <v>132</v>
      </c>
      <c r="NY39" s="2" t="s">
        <v>141</v>
      </c>
      <c r="NZ39" s="2" t="s">
        <v>132</v>
      </c>
      <c r="OA39" s="4"/>
      <c r="OB39" s="8"/>
      <c r="OC39" s="4"/>
      <c r="OD39" s="8"/>
      <c r="OE39" s="7"/>
      <c r="OF39" s="7"/>
      <c r="OG39" s="2" t="s">
        <v>168</v>
      </c>
      <c r="OH39" s="2" t="s">
        <v>150</v>
      </c>
      <c r="OI39" s="2" t="s">
        <v>132</v>
      </c>
      <c r="OJ39" s="2" t="s">
        <v>132</v>
      </c>
      <c r="OK39" s="2" t="s">
        <v>141</v>
      </c>
      <c r="OL39" s="2" t="s">
        <v>132</v>
      </c>
      <c r="OM39" s="4"/>
      <c r="ON39" s="8"/>
      <c r="OO39" s="4"/>
      <c r="OP39" s="8"/>
      <c r="OQ39" s="7"/>
      <c r="OR39" s="7"/>
      <c r="OS39" s="2" t="s">
        <v>138</v>
      </c>
      <c r="OT39" s="2" t="s">
        <v>129</v>
      </c>
      <c r="OU39" s="2" t="s">
        <v>177</v>
      </c>
      <c r="OV39" s="2" t="s">
        <v>132</v>
      </c>
      <c r="OW39" s="2" t="s">
        <v>141</v>
      </c>
      <c r="OX39" s="2" t="s">
        <v>132</v>
      </c>
      <c r="OY39" s="4"/>
      <c r="OZ39" s="8"/>
      <c r="PA39" s="4"/>
      <c r="PB39" s="8"/>
      <c r="PC39" s="7"/>
      <c r="PD39" s="7"/>
      <c r="PE39" s="2" t="s">
        <v>168</v>
      </c>
      <c r="PF39" s="2" t="s">
        <v>129</v>
      </c>
      <c r="PG39" s="2" t="s">
        <v>132</v>
      </c>
      <c r="PH39" s="2" t="s">
        <v>132</v>
      </c>
      <c r="PI39" s="2" t="s">
        <v>141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138</v>
      </c>
      <c r="QP39" s="2" t="s">
        <v>129</v>
      </c>
      <c r="QQ39" s="2" t="s">
        <v>178</v>
      </c>
      <c r="QR39" s="2" t="s">
        <v>132</v>
      </c>
      <c r="QS39" s="2" t="s">
        <v>141</v>
      </c>
      <c r="QT39" s="2" t="s">
        <v>132</v>
      </c>
      <c r="QU39" s="4"/>
      <c r="QV39" s="8"/>
      <c r="QW39" s="4"/>
      <c r="QX39" s="8"/>
      <c r="QY39" s="7"/>
      <c r="QZ39" s="7"/>
      <c r="RA39" s="2" t="s">
        <v>168</v>
      </c>
      <c r="RB39" s="2" t="s">
        <v>150</v>
      </c>
      <c r="RC39" s="2" t="s">
        <v>132</v>
      </c>
      <c r="RD39" s="2" t="s">
        <v>132</v>
      </c>
      <c r="RE39" s="2" t="s">
        <v>141</v>
      </c>
      <c r="RF39" s="2" t="s">
        <v>132</v>
      </c>
      <c r="RG39" s="4"/>
      <c r="RH39" s="8"/>
      <c r="RI39" s="4"/>
      <c r="RJ39" s="8"/>
      <c r="RK39" s="7"/>
      <c r="RL39" s="7"/>
      <c r="RM39" s="2" t="s">
        <v>176</v>
      </c>
      <c r="RN39" s="2" t="s">
        <v>129</v>
      </c>
      <c r="RO39" s="2" t="s">
        <v>132</v>
      </c>
      <c r="RP39" s="2" t="s">
        <v>132</v>
      </c>
      <c r="RQ39" s="2" t="s">
        <v>141</v>
      </c>
      <c r="RR39" s="2" t="s">
        <v>132</v>
      </c>
    </row>
    <row r="40">
      <c r="A40" s="2" t="s">
        <v>826</v>
      </c>
      <c r="B40" s="2" t="s">
        <v>121</v>
      </c>
      <c r="C40" s="2" t="s">
        <v>122</v>
      </c>
      <c r="D40" s="2" t="s">
        <v>560</v>
      </c>
      <c r="E40" s="2" t="s">
        <v>561</v>
      </c>
      <c r="F40" s="2" t="s">
        <v>827</v>
      </c>
      <c r="G40" s="2" t="s">
        <v>827</v>
      </c>
      <c r="H40" s="2" t="s">
        <v>827</v>
      </c>
      <c r="I40" s="2" t="s">
        <v>828</v>
      </c>
      <c r="J40" s="2" t="s">
        <v>127</v>
      </c>
      <c r="K40" s="2" t="s">
        <v>647</v>
      </c>
      <c r="L40" s="3">
        <v>71.54</v>
      </c>
      <c r="M40" s="3">
        <v>75.12</v>
      </c>
      <c r="N40" s="3">
        <v>157.99</v>
      </c>
      <c r="O40" s="2" t="s">
        <v>129</v>
      </c>
      <c r="P40" s="2" t="s">
        <v>182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132</v>
      </c>
      <c r="V40" s="2" t="s">
        <v>247</v>
      </c>
      <c r="W40" s="2" t="s">
        <v>135</v>
      </c>
      <c r="X40" s="2" t="s">
        <v>132</v>
      </c>
      <c r="Y40" s="2" t="s">
        <v>829</v>
      </c>
      <c r="Z40" s="4">
        <v>67</v>
      </c>
      <c r="AA40" s="4">
        <f>=ROUNDDOWN(33.5,0)</f>
      </c>
      <c r="AB40" s="5">
        <v>2</v>
      </c>
      <c r="AC40" s="2" t="s">
        <v>132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33</v>
      </c>
      <c r="AQ40" s="8">
        <v>2439.1</v>
      </c>
      <c r="AR40" s="4"/>
      <c r="AS40" s="8"/>
      <c r="AT40" s="7"/>
      <c r="AU40" s="7"/>
      <c r="AV40" s="4">
        <v>33</v>
      </c>
      <c r="AW40" s="8">
        <v>2439.1</v>
      </c>
      <c r="AX40" s="4"/>
      <c r="AY40" s="8"/>
      <c r="AZ40" s="7"/>
      <c r="BA40" s="7"/>
      <c r="BB40" s="7">
        <v>1</v>
      </c>
      <c r="BC40" s="4">
        <v>33</v>
      </c>
      <c r="BD40" s="8">
        <v>2439.1</v>
      </c>
      <c r="BE40" s="4"/>
      <c r="BF40" s="8"/>
      <c r="BG40" s="7"/>
      <c r="BH40" s="7"/>
      <c r="BI40" s="7">
        <v>1</v>
      </c>
      <c r="BJ40" s="4">
        <v>33</v>
      </c>
      <c r="BK40" s="8">
        <v>2439.1</v>
      </c>
      <c r="BL40" s="2" t="s">
        <v>830</v>
      </c>
      <c r="BM40" s="7">
        <v>1</v>
      </c>
      <c r="BN40" s="7">
        <v>1</v>
      </c>
      <c r="BO40" s="4">
        <v>16</v>
      </c>
      <c r="BP40" s="8">
        <v>1060.76</v>
      </c>
      <c r="BQ40" s="4"/>
      <c r="BR40" s="8"/>
      <c r="BS40" s="7"/>
      <c r="BT40" s="7"/>
      <c r="BU40" s="2" t="s">
        <v>138</v>
      </c>
      <c r="BV40" s="2" t="s">
        <v>129</v>
      </c>
      <c r="BW40" s="2" t="s">
        <v>831</v>
      </c>
      <c r="BX40" s="2" t="s">
        <v>278</v>
      </c>
      <c r="BY40" s="2" t="s">
        <v>141</v>
      </c>
      <c r="BZ40" s="2" t="s">
        <v>132</v>
      </c>
      <c r="CA40" s="4">
        <v>5</v>
      </c>
      <c r="CB40" s="8">
        <v>429.18</v>
      </c>
      <c r="CC40" s="4"/>
      <c r="CD40" s="8"/>
      <c r="CE40" s="7"/>
      <c r="CF40" s="7"/>
      <c r="CG40" s="2" t="s">
        <v>138</v>
      </c>
      <c r="CH40" s="2" t="s">
        <v>129</v>
      </c>
      <c r="CI40" s="2" t="s">
        <v>254</v>
      </c>
      <c r="CJ40" s="2" t="s">
        <v>832</v>
      </c>
      <c r="CK40" s="2" t="s">
        <v>141</v>
      </c>
      <c r="CL40" s="2" t="s">
        <v>132</v>
      </c>
      <c r="CM40" s="4"/>
      <c r="CN40" s="8"/>
      <c r="CO40" s="4"/>
      <c r="CP40" s="8"/>
      <c r="CQ40" s="7"/>
      <c r="CR40" s="7"/>
      <c r="CS40" s="2" t="s">
        <v>352</v>
      </c>
      <c r="CT40" s="2" t="s">
        <v>150</v>
      </c>
      <c r="CU40" s="2" t="s">
        <v>132</v>
      </c>
      <c r="CV40" s="2" t="s">
        <v>599</v>
      </c>
      <c r="CW40" s="2" t="s">
        <v>141</v>
      </c>
      <c r="CX40" s="2" t="s">
        <v>132</v>
      </c>
      <c r="CY40" s="4">
        <v>4</v>
      </c>
      <c r="CZ40" s="8">
        <v>280.24</v>
      </c>
      <c r="DA40" s="4"/>
      <c r="DB40" s="8"/>
      <c r="DC40" s="7"/>
      <c r="DD40" s="7"/>
      <c r="DE40" s="2" t="s">
        <v>138</v>
      </c>
      <c r="DF40" s="2" t="s">
        <v>129</v>
      </c>
      <c r="DG40" s="2" t="s">
        <v>833</v>
      </c>
      <c r="DH40" s="2" t="s">
        <v>834</v>
      </c>
      <c r="DI40" s="2" t="s">
        <v>141</v>
      </c>
      <c r="DJ40" s="2" t="s">
        <v>132</v>
      </c>
      <c r="DK40" s="4">
        <v>5</v>
      </c>
      <c r="DL40" s="8">
        <v>403.85</v>
      </c>
      <c r="DM40" s="4"/>
      <c r="DN40" s="8"/>
      <c r="DO40" s="7"/>
      <c r="DP40" s="7"/>
      <c r="DQ40" s="2" t="s">
        <v>138</v>
      </c>
      <c r="DR40" s="2" t="s">
        <v>129</v>
      </c>
      <c r="DS40" s="2" t="s">
        <v>835</v>
      </c>
      <c r="DT40" s="2" t="s">
        <v>836</v>
      </c>
      <c r="DU40" s="2" t="s">
        <v>141</v>
      </c>
      <c r="DV40" s="2" t="s">
        <v>132</v>
      </c>
      <c r="DW40" s="4"/>
      <c r="DX40" s="8"/>
      <c r="DY40" s="4"/>
      <c r="DZ40" s="8"/>
      <c r="EA40" s="7"/>
      <c r="EB40" s="7"/>
      <c r="EC40" s="2" t="s">
        <v>196</v>
      </c>
      <c r="ED40" s="2" t="s">
        <v>129</v>
      </c>
      <c r="EE40" s="2" t="s">
        <v>132</v>
      </c>
      <c r="EF40" s="2" t="s">
        <v>132</v>
      </c>
      <c r="EG40" s="2" t="s">
        <v>141</v>
      </c>
      <c r="EH40" s="2" t="s">
        <v>132</v>
      </c>
      <c r="EI40" s="4">
        <v>2</v>
      </c>
      <c r="EJ40" s="8">
        <v>183.94</v>
      </c>
      <c r="EK40" s="4"/>
      <c r="EL40" s="8"/>
      <c r="EM40" s="7"/>
      <c r="EN40" s="7"/>
      <c r="EO40" s="2" t="s">
        <v>138</v>
      </c>
      <c r="EP40" s="2" t="s">
        <v>129</v>
      </c>
      <c r="EQ40" s="2" t="s">
        <v>606</v>
      </c>
      <c r="ER40" s="2" t="s">
        <v>837</v>
      </c>
      <c r="ES40" s="2" t="s">
        <v>141</v>
      </c>
      <c r="ET40" s="2" t="s">
        <v>132</v>
      </c>
      <c r="EU40" s="4"/>
      <c r="EV40" s="8"/>
      <c r="EW40" s="4"/>
      <c r="EX40" s="8"/>
      <c r="EY40" s="7"/>
      <c r="EZ40" s="7"/>
      <c r="FA40" s="2" t="s">
        <v>168</v>
      </c>
      <c r="FB40" s="2" t="s">
        <v>129</v>
      </c>
      <c r="FC40" s="2" t="s">
        <v>132</v>
      </c>
      <c r="FD40" s="2" t="s">
        <v>132</v>
      </c>
      <c r="FE40" s="2" t="s">
        <v>141</v>
      </c>
      <c r="FF40" s="2" t="s">
        <v>132</v>
      </c>
      <c r="FG40" s="4"/>
      <c r="FH40" s="8"/>
      <c r="FI40" s="4"/>
      <c r="FJ40" s="8"/>
      <c r="FK40" s="7"/>
      <c r="FL40" s="7"/>
      <c r="FM40" s="2" t="s">
        <v>206</v>
      </c>
      <c r="FN40" s="2" t="s">
        <v>129</v>
      </c>
      <c r="FO40" s="2" t="s">
        <v>838</v>
      </c>
      <c r="FP40" s="2" t="s">
        <v>839</v>
      </c>
      <c r="FQ40" s="2" t="s">
        <v>141</v>
      </c>
      <c r="FR40" s="2" t="s">
        <v>132</v>
      </c>
      <c r="FS40" s="4"/>
      <c r="FT40" s="8"/>
      <c r="FU40" s="4"/>
      <c r="FV40" s="8"/>
      <c r="FW40" s="7"/>
      <c r="FX40" s="7"/>
      <c r="FY40" s="2" t="s">
        <v>138</v>
      </c>
      <c r="FZ40" s="2" t="s">
        <v>129</v>
      </c>
      <c r="GA40" s="2" t="s">
        <v>840</v>
      </c>
      <c r="GB40" s="2" t="s">
        <v>841</v>
      </c>
      <c r="GC40" s="2" t="s">
        <v>141</v>
      </c>
      <c r="GD40" s="2" t="s">
        <v>132</v>
      </c>
      <c r="GE40" s="4">
        <v>1</v>
      </c>
      <c r="GF40" s="8">
        <v>81.13</v>
      </c>
      <c r="GG40" s="4"/>
      <c r="GH40" s="8"/>
      <c r="GI40" s="7"/>
      <c r="GJ40" s="7"/>
      <c r="GK40" s="2" t="s">
        <v>138</v>
      </c>
      <c r="GL40" s="2" t="s">
        <v>129</v>
      </c>
      <c r="GM40" s="2" t="s">
        <v>268</v>
      </c>
      <c r="GN40" s="2" t="s">
        <v>308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138</v>
      </c>
      <c r="GX40" s="2" t="s">
        <v>129</v>
      </c>
      <c r="GY40" s="2" t="s">
        <v>163</v>
      </c>
      <c r="GZ40" s="2" t="s">
        <v>471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129</v>
      </c>
      <c r="HK40" s="2" t="s">
        <v>271</v>
      </c>
      <c r="HL40" s="2" t="s">
        <v>842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273</v>
      </c>
      <c r="HV40" s="2" t="s">
        <v>129</v>
      </c>
      <c r="HW40" s="2" t="s">
        <v>132</v>
      </c>
      <c r="HX40" s="2" t="s">
        <v>132</v>
      </c>
      <c r="HY40" s="2" t="s">
        <v>141</v>
      </c>
      <c r="HZ40" s="2" t="s">
        <v>132</v>
      </c>
      <c r="IA40" s="4"/>
      <c r="IB40" s="8"/>
      <c r="IC40" s="4"/>
      <c r="ID40" s="8"/>
      <c r="IE40" s="7"/>
      <c r="IF40" s="7"/>
      <c r="IG40" s="2" t="s">
        <v>168</v>
      </c>
      <c r="IH40" s="2" t="s">
        <v>129</v>
      </c>
      <c r="II40" s="2" t="s">
        <v>132</v>
      </c>
      <c r="IJ40" s="2" t="s">
        <v>132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138</v>
      </c>
      <c r="IT40" s="2" t="s">
        <v>150</v>
      </c>
      <c r="IU40" s="2" t="s">
        <v>238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138</v>
      </c>
      <c r="JF40" s="2" t="s">
        <v>129</v>
      </c>
      <c r="JG40" s="2" t="s">
        <v>254</v>
      </c>
      <c r="JH40" s="2" t="s">
        <v>785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138</v>
      </c>
      <c r="JR40" s="2" t="s">
        <v>150</v>
      </c>
      <c r="JS40" s="2" t="s">
        <v>584</v>
      </c>
      <c r="JT40" s="2" t="s">
        <v>843</v>
      </c>
      <c r="JU40" s="2" t="s">
        <v>141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138</v>
      </c>
      <c r="KP40" s="2" t="s">
        <v>174</v>
      </c>
      <c r="KQ40" s="2" t="s">
        <v>278</v>
      </c>
      <c r="KR40" s="2" t="s">
        <v>573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168</v>
      </c>
      <c r="LB40" s="2" t="s">
        <v>129</v>
      </c>
      <c r="LC40" s="2" t="s">
        <v>132</v>
      </c>
      <c r="LD40" s="2" t="s">
        <v>132</v>
      </c>
      <c r="LE40" s="2" t="s">
        <v>141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176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168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168</v>
      </c>
      <c r="MX40" s="2" t="s">
        <v>129</v>
      </c>
      <c r="MY40" s="2" t="s">
        <v>132</v>
      </c>
      <c r="MZ40" s="2" t="s">
        <v>132</v>
      </c>
      <c r="NA40" s="2" t="s">
        <v>141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168</v>
      </c>
      <c r="NV40" s="2" t="s">
        <v>129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168</v>
      </c>
      <c r="OH40" s="2" t="s">
        <v>150</v>
      </c>
      <c r="OI40" s="2" t="s">
        <v>132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138</v>
      </c>
      <c r="OT40" s="2" t="s">
        <v>129</v>
      </c>
      <c r="OU40" s="2" t="s">
        <v>177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168</v>
      </c>
      <c r="PF40" s="2" t="s">
        <v>129</v>
      </c>
      <c r="PG40" s="2" t="s">
        <v>132</v>
      </c>
      <c r="PH40" s="2" t="s">
        <v>132</v>
      </c>
      <c r="PI40" s="2" t="s">
        <v>141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138</v>
      </c>
      <c r="QP40" s="2" t="s">
        <v>129</v>
      </c>
      <c r="QQ40" s="2" t="s">
        <v>178</v>
      </c>
      <c r="QR40" s="2" t="s">
        <v>132</v>
      </c>
      <c r="QS40" s="2" t="s">
        <v>141</v>
      </c>
      <c r="QT40" s="2" t="s">
        <v>132</v>
      </c>
      <c r="QU40" s="4"/>
      <c r="QV40" s="8"/>
      <c r="QW40" s="4"/>
      <c r="QX40" s="8"/>
      <c r="QY40" s="7"/>
      <c r="QZ40" s="7"/>
      <c r="RA40" s="2" t="s">
        <v>138</v>
      </c>
      <c r="RB40" s="2" t="s">
        <v>150</v>
      </c>
      <c r="RC40" s="2" t="s">
        <v>215</v>
      </c>
      <c r="RD40" s="2" t="s">
        <v>844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176</v>
      </c>
      <c r="RN40" s="2" t="s">
        <v>129</v>
      </c>
      <c r="RO40" s="2" t="s">
        <v>132</v>
      </c>
      <c r="RP40" s="2" t="s">
        <v>132</v>
      </c>
      <c r="RQ40" s="2" t="s">
        <v>141</v>
      </c>
      <c r="RR40" s="2" t="s">
        <v>132</v>
      </c>
    </row>
    <row r="41">
      <c r="A41" s="2" t="s">
        <v>845</v>
      </c>
      <c r="B41" s="2" t="s">
        <v>121</v>
      </c>
      <c r="C41" s="2" t="s">
        <v>122</v>
      </c>
      <c r="D41" s="2" t="s">
        <v>560</v>
      </c>
      <c r="E41" s="2" t="s">
        <v>561</v>
      </c>
      <c r="F41" s="2" t="s">
        <v>846</v>
      </c>
      <c r="G41" s="2" t="s">
        <v>846</v>
      </c>
      <c r="H41" s="2" t="s">
        <v>846</v>
      </c>
      <c r="I41" s="2" t="s">
        <v>847</v>
      </c>
      <c r="J41" s="2" t="s">
        <v>127</v>
      </c>
      <c r="K41" s="2" t="s">
        <v>722</v>
      </c>
      <c r="L41" s="3">
        <v>50.14</v>
      </c>
      <c r="M41" s="3">
        <v>52.65</v>
      </c>
      <c r="N41" s="3">
        <v>119.99</v>
      </c>
      <c r="O41" s="2" t="s">
        <v>129</v>
      </c>
      <c r="P41" s="2" t="s">
        <v>182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286</v>
      </c>
      <c r="V41" s="2" t="s">
        <v>247</v>
      </c>
      <c r="W41" s="2" t="s">
        <v>248</v>
      </c>
      <c r="X41" s="2" t="s">
        <v>135</v>
      </c>
      <c r="Y41" s="2" t="s">
        <v>848</v>
      </c>
      <c r="Z41" s="4">
        <v>74</v>
      </c>
      <c r="AA41" s="4">
        <f>=ROUNDDOWN(37,0)</f>
      </c>
      <c r="AB41" s="5">
        <v>2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44</v>
      </c>
      <c r="AQ41" s="8">
        <v>2381.49</v>
      </c>
      <c r="AR41" s="4"/>
      <c r="AS41" s="8"/>
      <c r="AT41" s="7"/>
      <c r="AU41" s="7"/>
      <c r="AV41" s="4">
        <v>44</v>
      </c>
      <c r="AW41" s="8">
        <v>2381.49</v>
      </c>
      <c r="AX41" s="4"/>
      <c r="AY41" s="8"/>
      <c r="AZ41" s="7"/>
      <c r="BA41" s="7"/>
      <c r="BB41" s="7">
        <v>1</v>
      </c>
      <c r="BC41" s="4">
        <v>44</v>
      </c>
      <c r="BD41" s="8">
        <v>2381.49</v>
      </c>
      <c r="BE41" s="4"/>
      <c r="BF41" s="8"/>
      <c r="BG41" s="7"/>
      <c r="BH41" s="7"/>
      <c r="BI41" s="7">
        <v>1</v>
      </c>
      <c r="BJ41" s="4">
        <v>44</v>
      </c>
      <c r="BK41" s="8">
        <v>2381.49</v>
      </c>
      <c r="BL41" s="2" t="s">
        <v>849</v>
      </c>
      <c r="BM41" s="7">
        <v>1</v>
      </c>
      <c r="BN41" s="7">
        <v>1</v>
      </c>
      <c r="BO41" s="4">
        <v>20</v>
      </c>
      <c r="BP41" s="8">
        <v>954.03</v>
      </c>
      <c r="BQ41" s="4"/>
      <c r="BR41" s="8"/>
      <c r="BS41" s="7"/>
      <c r="BT41" s="7"/>
      <c r="BU41" s="2" t="s">
        <v>138</v>
      </c>
      <c r="BV41" s="2" t="s">
        <v>129</v>
      </c>
      <c r="BW41" s="2" t="s">
        <v>850</v>
      </c>
      <c r="BX41" s="2" t="s">
        <v>851</v>
      </c>
      <c r="BY41" s="2" t="s">
        <v>141</v>
      </c>
      <c r="BZ41" s="2" t="s">
        <v>132</v>
      </c>
      <c r="CA41" s="4">
        <v>7</v>
      </c>
      <c r="CB41" s="8">
        <v>407.63</v>
      </c>
      <c r="CC41" s="4"/>
      <c r="CD41" s="8"/>
      <c r="CE41" s="7"/>
      <c r="CF41" s="7"/>
      <c r="CG41" s="2" t="s">
        <v>138</v>
      </c>
      <c r="CH41" s="2" t="s">
        <v>129</v>
      </c>
      <c r="CI41" s="2" t="s">
        <v>852</v>
      </c>
      <c r="CJ41" s="2" t="s">
        <v>853</v>
      </c>
      <c r="CK41" s="2" t="s">
        <v>141</v>
      </c>
      <c r="CL41" s="2" t="s">
        <v>132</v>
      </c>
      <c r="CM41" s="4">
        <v>2</v>
      </c>
      <c r="CN41" s="8">
        <v>125.36</v>
      </c>
      <c r="CO41" s="4"/>
      <c r="CP41" s="8"/>
      <c r="CQ41" s="7"/>
      <c r="CR41" s="7"/>
      <c r="CS41" s="2" t="s">
        <v>138</v>
      </c>
      <c r="CT41" s="2" t="s">
        <v>129</v>
      </c>
      <c r="CU41" s="2" t="s">
        <v>132</v>
      </c>
      <c r="CV41" s="2" t="s">
        <v>437</v>
      </c>
      <c r="CW41" s="2" t="s">
        <v>141</v>
      </c>
      <c r="CX41" s="2" t="s">
        <v>132</v>
      </c>
      <c r="CY41" s="4">
        <v>2</v>
      </c>
      <c r="CZ41" s="8">
        <v>110.24</v>
      </c>
      <c r="DA41" s="4"/>
      <c r="DB41" s="8"/>
      <c r="DC41" s="7"/>
      <c r="DD41" s="7"/>
      <c r="DE41" s="2" t="s">
        <v>138</v>
      </c>
      <c r="DF41" s="2" t="s">
        <v>129</v>
      </c>
      <c r="DG41" s="2" t="s">
        <v>852</v>
      </c>
      <c r="DH41" s="2" t="s">
        <v>854</v>
      </c>
      <c r="DI41" s="2" t="s">
        <v>141</v>
      </c>
      <c r="DJ41" s="2" t="s">
        <v>132</v>
      </c>
      <c r="DK41" s="4">
        <v>5</v>
      </c>
      <c r="DL41" s="8">
        <v>314.75</v>
      </c>
      <c r="DM41" s="4"/>
      <c r="DN41" s="8"/>
      <c r="DO41" s="7"/>
      <c r="DP41" s="7"/>
      <c r="DQ41" s="2" t="s">
        <v>138</v>
      </c>
      <c r="DR41" s="2" t="s">
        <v>129</v>
      </c>
      <c r="DS41" s="2" t="s">
        <v>855</v>
      </c>
      <c r="DT41" s="2" t="s">
        <v>853</v>
      </c>
      <c r="DU41" s="2" t="s">
        <v>141</v>
      </c>
      <c r="DV41" s="2" t="s">
        <v>132</v>
      </c>
      <c r="DW41" s="4">
        <v>4</v>
      </c>
      <c r="DX41" s="8">
        <v>221.12</v>
      </c>
      <c r="DY41" s="4"/>
      <c r="DZ41" s="8"/>
      <c r="EA41" s="7"/>
      <c r="EB41" s="7"/>
      <c r="EC41" s="2" t="s">
        <v>138</v>
      </c>
      <c r="ED41" s="2" t="s">
        <v>129</v>
      </c>
      <c r="EE41" s="2" t="s">
        <v>714</v>
      </c>
      <c r="EF41" s="2" t="s">
        <v>418</v>
      </c>
      <c r="EG41" s="2" t="s">
        <v>141</v>
      </c>
      <c r="EH41" s="2" t="s">
        <v>132</v>
      </c>
      <c r="EI41" s="4">
        <v>2</v>
      </c>
      <c r="EJ41" s="8">
        <v>128.18</v>
      </c>
      <c r="EK41" s="4"/>
      <c r="EL41" s="8"/>
      <c r="EM41" s="7"/>
      <c r="EN41" s="7"/>
      <c r="EO41" s="2" t="s">
        <v>138</v>
      </c>
      <c r="EP41" s="2" t="s">
        <v>129</v>
      </c>
      <c r="EQ41" s="2" t="s">
        <v>423</v>
      </c>
      <c r="ER41" s="2" t="s">
        <v>856</v>
      </c>
      <c r="ES41" s="2" t="s">
        <v>141</v>
      </c>
      <c r="ET41" s="2" t="s">
        <v>132</v>
      </c>
      <c r="EU41" s="4"/>
      <c r="EV41" s="8"/>
      <c r="EW41" s="4"/>
      <c r="EX41" s="8"/>
      <c r="EY41" s="7"/>
      <c r="EZ41" s="7"/>
      <c r="FA41" s="2" t="s">
        <v>168</v>
      </c>
      <c r="FB41" s="2" t="s">
        <v>129</v>
      </c>
      <c r="FC41" s="2" t="s">
        <v>132</v>
      </c>
      <c r="FD41" s="2" t="s">
        <v>132</v>
      </c>
      <c r="FE41" s="2" t="s">
        <v>141</v>
      </c>
      <c r="FF41" s="2" t="s">
        <v>132</v>
      </c>
      <c r="FG41" s="4"/>
      <c r="FH41" s="8"/>
      <c r="FI41" s="4"/>
      <c r="FJ41" s="8"/>
      <c r="FK41" s="7"/>
      <c r="FL41" s="7"/>
      <c r="FM41" s="2" t="s">
        <v>206</v>
      </c>
      <c r="FN41" s="2" t="s">
        <v>129</v>
      </c>
      <c r="FO41" s="2" t="s">
        <v>231</v>
      </c>
      <c r="FP41" s="2" t="s">
        <v>132</v>
      </c>
      <c r="FQ41" s="2" t="s">
        <v>141</v>
      </c>
      <c r="FR41" s="2" t="s">
        <v>132</v>
      </c>
      <c r="FS41" s="4">
        <v>2</v>
      </c>
      <c r="FT41" s="8">
        <v>120.18</v>
      </c>
      <c r="FU41" s="4"/>
      <c r="FV41" s="8"/>
      <c r="FW41" s="7"/>
      <c r="FX41" s="7"/>
      <c r="FY41" s="2" t="s">
        <v>138</v>
      </c>
      <c r="FZ41" s="2" t="s">
        <v>129</v>
      </c>
      <c r="GA41" s="2" t="s">
        <v>425</v>
      </c>
      <c r="GB41" s="2" t="s">
        <v>331</v>
      </c>
      <c r="GC41" s="2" t="s">
        <v>141</v>
      </c>
      <c r="GD41" s="2" t="s">
        <v>132</v>
      </c>
      <c r="GE41" s="4"/>
      <c r="GF41" s="8"/>
      <c r="GG41" s="4"/>
      <c r="GH41" s="8"/>
      <c r="GI41" s="7"/>
      <c r="GJ41" s="7"/>
      <c r="GK41" s="2" t="s">
        <v>138</v>
      </c>
      <c r="GL41" s="2" t="s">
        <v>129</v>
      </c>
      <c r="GM41" s="2" t="s">
        <v>519</v>
      </c>
      <c r="GN41" s="2" t="s">
        <v>857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138</v>
      </c>
      <c r="GX41" s="2" t="s">
        <v>129</v>
      </c>
      <c r="GY41" s="2" t="s">
        <v>427</v>
      </c>
      <c r="GZ41" s="2" t="s">
        <v>132</v>
      </c>
      <c r="HA41" s="2" t="s">
        <v>141</v>
      </c>
      <c r="HB41" s="2" t="s">
        <v>132</v>
      </c>
      <c r="HC41" s="4"/>
      <c r="HD41" s="8"/>
      <c r="HE41" s="4"/>
      <c r="HF41" s="8"/>
      <c r="HG41" s="7"/>
      <c r="HH41" s="7"/>
      <c r="HI41" s="2" t="s">
        <v>138</v>
      </c>
      <c r="HJ41" s="2" t="s">
        <v>129</v>
      </c>
      <c r="HK41" s="2" t="s">
        <v>337</v>
      </c>
      <c r="HL41" s="2" t="s">
        <v>458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273</v>
      </c>
      <c r="HV41" s="2" t="s">
        <v>129</v>
      </c>
      <c r="HW41" s="2" t="s">
        <v>132</v>
      </c>
      <c r="HX41" s="2" t="s">
        <v>132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168</v>
      </c>
      <c r="IH41" s="2" t="s">
        <v>129</v>
      </c>
      <c r="II41" s="2" t="s">
        <v>132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138</v>
      </c>
      <c r="IT41" s="2" t="s">
        <v>150</v>
      </c>
      <c r="IU41" s="2" t="s">
        <v>238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138</v>
      </c>
      <c r="JF41" s="2" t="s">
        <v>129</v>
      </c>
      <c r="JG41" s="2" t="s">
        <v>852</v>
      </c>
      <c r="JH41" s="2" t="s">
        <v>132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138</v>
      </c>
      <c r="JR41" s="2" t="s">
        <v>150</v>
      </c>
      <c r="JS41" s="2" t="s">
        <v>443</v>
      </c>
      <c r="JT41" s="2" t="s">
        <v>638</v>
      </c>
      <c r="JU41" s="2" t="s">
        <v>141</v>
      </c>
      <c r="JV41" s="2" t="s">
        <v>132</v>
      </c>
      <c r="JW41" s="4"/>
      <c r="JX41" s="8"/>
      <c r="JY41" s="4"/>
      <c r="JZ41" s="8"/>
      <c r="KA41" s="7"/>
      <c r="KB41" s="7"/>
      <c r="KC41" s="2" t="s">
        <v>132</v>
      </c>
      <c r="KD41" s="2" t="s">
        <v>132</v>
      </c>
      <c r="KE41" s="2" t="s">
        <v>132</v>
      </c>
      <c r="KF41" s="2" t="s">
        <v>132</v>
      </c>
      <c r="KG41" s="2" t="s">
        <v>132</v>
      </c>
      <c r="KH41" s="2" t="s">
        <v>132</v>
      </c>
      <c r="KI41" s="4"/>
      <c r="KJ41" s="8"/>
      <c r="KK41" s="4"/>
      <c r="KL41" s="8"/>
      <c r="KM41" s="7"/>
      <c r="KN41" s="7"/>
      <c r="KO41" s="2" t="s">
        <v>241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168</v>
      </c>
      <c r="LB41" s="2" t="s">
        <v>129</v>
      </c>
      <c r="LC41" s="2" t="s">
        <v>132</v>
      </c>
      <c r="LD41" s="2" t="s">
        <v>132</v>
      </c>
      <c r="LE41" s="2" t="s">
        <v>141</v>
      </c>
      <c r="LF41" s="2" t="s">
        <v>132</v>
      </c>
      <c r="LG41" s="4"/>
      <c r="LH41" s="8"/>
      <c r="LI41" s="4"/>
      <c r="LJ41" s="8"/>
      <c r="LK41" s="7"/>
      <c r="LL41" s="7"/>
      <c r="LM41" s="2" t="s">
        <v>168</v>
      </c>
      <c r="LN41" s="2" t="s">
        <v>150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176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168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168</v>
      </c>
      <c r="MX41" s="2" t="s">
        <v>129</v>
      </c>
      <c r="MY41" s="2" t="s">
        <v>132</v>
      </c>
      <c r="MZ41" s="2" t="s">
        <v>132</v>
      </c>
      <c r="NA41" s="2" t="s">
        <v>141</v>
      </c>
      <c r="NB41" s="2" t="s">
        <v>132</v>
      </c>
      <c r="NC41" s="4"/>
      <c r="ND41" s="8"/>
      <c r="NE41" s="4"/>
      <c r="NF41" s="8"/>
      <c r="NG41" s="7"/>
      <c r="NH41" s="7"/>
      <c r="NI41" s="2" t="s">
        <v>176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168</v>
      </c>
      <c r="NV41" s="2" t="s">
        <v>129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132</v>
      </c>
      <c r="OH41" s="2" t="s">
        <v>132</v>
      </c>
      <c r="OI41" s="2" t="s">
        <v>132</v>
      </c>
      <c r="OJ41" s="2" t="s">
        <v>132</v>
      </c>
      <c r="OK41" s="2" t="s">
        <v>132</v>
      </c>
      <c r="OL41" s="2" t="s">
        <v>132</v>
      </c>
      <c r="OM41" s="4"/>
      <c r="ON41" s="8"/>
      <c r="OO41" s="4"/>
      <c r="OP41" s="8"/>
      <c r="OQ41" s="7"/>
      <c r="OR41" s="7"/>
      <c r="OS41" s="2" t="s">
        <v>138</v>
      </c>
      <c r="OT41" s="2" t="s">
        <v>129</v>
      </c>
      <c r="OU41" s="2" t="s">
        <v>177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168</v>
      </c>
      <c r="PF41" s="2" t="s">
        <v>129</v>
      </c>
      <c r="PG41" s="2" t="s">
        <v>132</v>
      </c>
      <c r="PH41" s="2" t="s">
        <v>132</v>
      </c>
      <c r="PI41" s="2" t="s">
        <v>141</v>
      </c>
      <c r="PJ41" s="2" t="s">
        <v>132</v>
      </c>
      <c r="PK41" s="4"/>
      <c r="PL41" s="8"/>
      <c r="PM41" s="4"/>
      <c r="PN41" s="8"/>
      <c r="PO41" s="7"/>
      <c r="PP41" s="7"/>
      <c r="PQ41" s="2" t="s">
        <v>132</v>
      </c>
      <c r="PR41" s="2" t="s">
        <v>132</v>
      </c>
      <c r="PS41" s="2" t="s">
        <v>132</v>
      </c>
      <c r="PT41" s="2" t="s">
        <v>132</v>
      </c>
      <c r="PU41" s="2" t="s">
        <v>132</v>
      </c>
      <c r="PV41" s="2" t="s">
        <v>132</v>
      </c>
      <c r="PW41" s="4"/>
      <c r="PX41" s="8"/>
      <c r="PY41" s="4"/>
      <c r="PZ41" s="8"/>
      <c r="QA41" s="7"/>
      <c r="QB41" s="7"/>
      <c r="QC41" s="2" t="s">
        <v>168</v>
      </c>
      <c r="QD41" s="2" t="s">
        <v>129</v>
      </c>
      <c r="QE41" s="2" t="s">
        <v>132</v>
      </c>
      <c r="QF41" s="2" t="s">
        <v>132</v>
      </c>
      <c r="QG41" s="2" t="s">
        <v>141</v>
      </c>
      <c r="QH41" s="2" t="s">
        <v>132</v>
      </c>
      <c r="QI41" s="4"/>
      <c r="QJ41" s="8"/>
      <c r="QK41" s="4"/>
      <c r="QL41" s="8"/>
      <c r="QM41" s="7"/>
      <c r="QN41" s="7"/>
      <c r="QO41" s="2" t="s">
        <v>138</v>
      </c>
      <c r="QP41" s="2" t="s">
        <v>129</v>
      </c>
      <c r="QQ41" s="2" t="s">
        <v>178</v>
      </c>
      <c r="QR41" s="2" t="s">
        <v>132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132</v>
      </c>
      <c r="RB41" s="2" t="s">
        <v>132</v>
      </c>
      <c r="RC41" s="2" t="s">
        <v>132</v>
      </c>
      <c r="RD41" s="2" t="s">
        <v>132</v>
      </c>
      <c r="RE41" s="2" t="s">
        <v>132</v>
      </c>
      <c r="RF41" s="2" t="s">
        <v>132</v>
      </c>
      <c r="RG41" s="4"/>
      <c r="RH41" s="8"/>
      <c r="RI41" s="4"/>
      <c r="RJ41" s="8"/>
      <c r="RK41" s="7"/>
      <c r="RL41" s="7"/>
      <c r="RM41" s="2" t="s">
        <v>168</v>
      </c>
      <c r="RN41" s="2" t="s">
        <v>129</v>
      </c>
      <c r="RO41" s="2" t="s">
        <v>132</v>
      </c>
      <c r="RP41" s="2" t="s">
        <v>132</v>
      </c>
      <c r="RQ41" s="2" t="s">
        <v>141</v>
      </c>
      <c r="RR41" s="2" t="s">
        <v>132</v>
      </c>
    </row>
    <row r="42">
      <c r="A42" s="2" t="s">
        <v>858</v>
      </c>
      <c r="B42" s="2" t="s">
        <v>121</v>
      </c>
      <c r="C42" s="2" t="s">
        <v>122</v>
      </c>
      <c r="D42" s="2" t="s">
        <v>560</v>
      </c>
      <c r="E42" s="2" t="s">
        <v>561</v>
      </c>
      <c r="F42" s="2" t="s">
        <v>859</v>
      </c>
      <c r="G42" s="2" t="s">
        <v>859</v>
      </c>
      <c r="H42" s="2" t="s">
        <v>859</v>
      </c>
      <c r="I42" s="2" t="s">
        <v>860</v>
      </c>
      <c r="J42" s="2" t="s">
        <v>127</v>
      </c>
      <c r="K42" s="2" t="s">
        <v>564</v>
      </c>
      <c r="L42" s="3">
        <v>38.7</v>
      </c>
      <c r="M42" s="3">
        <v>40.64</v>
      </c>
      <c r="N42" s="3">
        <v>89.99</v>
      </c>
      <c r="O42" s="2" t="s">
        <v>129</v>
      </c>
      <c r="P42" s="2" t="s">
        <v>182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286</v>
      </c>
      <c r="V42" s="2" t="s">
        <v>247</v>
      </c>
      <c r="W42" s="2" t="s">
        <v>492</v>
      </c>
      <c r="X42" s="2" t="s">
        <v>132</v>
      </c>
      <c r="Y42" s="2" t="s">
        <v>706</v>
      </c>
      <c r="Z42" s="4">
        <v>130</v>
      </c>
      <c r="AA42" s="4">
        <f>=ROUNDDOWN(41.9354838709677,0)</f>
      </c>
      <c r="AB42" s="5">
        <v>3.1</v>
      </c>
      <c r="AC42" s="2" t="s">
        <v>132</v>
      </c>
      <c r="AD42" s="4"/>
      <c r="AE42" s="4"/>
      <c r="AF42" s="6">
        <v>63</v>
      </c>
      <c r="AG42" s="6"/>
      <c r="AH42" s="7">
        <v>0.7174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47</v>
      </c>
      <c r="AQ42" s="8">
        <v>2319.39</v>
      </c>
      <c r="AR42" s="4"/>
      <c r="AS42" s="8"/>
      <c r="AT42" s="7"/>
      <c r="AU42" s="7"/>
      <c r="AV42" s="4">
        <v>47</v>
      </c>
      <c r="AW42" s="8">
        <v>2319.39</v>
      </c>
      <c r="AX42" s="4"/>
      <c r="AY42" s="8"/>
      <c r="AZ42" s="7"/>
      <c r="BA42" s="7"/>
      <c r="BB42" s="7">
        <v>1</v>
      </c>
      <c r="BC42" s="4">
        <v>47</v>
      </c>
      <c r="BD42" s="8">
        <v>2319.39</v>
      </c>
      <c r="BE42" s="4"/>
      <c r="BF42" s="8"/>
      <c r="BG42" s="7"/>
      <c r="BH42" s="7"/>
      <c r="BI42" s="7">
        <v>1</v>
      </c>
      <c r="BJ42" s="4">
        <v>47</v>
      </c>
      <c r="BK42" s="8">
        <v>2319.39</v>
      </c>
      <c r="BL42" s="2" t="s">
        <v>861</v>
      </c>
      <c r="BM42" s="7">
        <v>1</v>
      </c>
      <c r="BN42" s="7">
        <v>1</v>
      </c>
      <c r="BO42" s="4">
        <v>1</v>
      </c>
      <c r="BP42" s="8">
        <v>42.89</v>
      </c>
      <c r="BQ42" s="4"/>
      <c r="BR42" s="8"/>
      <c r="BS42" s="7"/>
      <c r="BT42" s="7"/>
      <c r="BU42" s="2" t="s">
        <v>138</v>
      </c>
      <c r="BV42" s="2" t="s">
        <v>129</v>
      </c>
      <c r="BW42" s="2" t="s">
        <v>709</v>
      </c>
      <c r="BX42" s="2" t="s">
        <v>862</v>
      </c>
      <c r="BY42" s="2" t="s">
        <v>141</v>
      </c>
      <c r="BZ42" s="2" t="s">
        <v>132</v>
      </c>
      <c r="CA42" s="4">
        <v>6</v>
      </c>
      <c r="CB42" s="8">
        <v>284.61</v>
      </c>
      <c r="CC42" s="4"/>
      <c r="CD42" s="8"/>
      <c r="CE42" s="7"/>
      <c r="CF42" s="7"/>
      <c r="CG42" s="2" t="s">
        <v>138</v>
      </c>
      <c r="CH42" s="2" t="s">
        <v>129</v>
      </c>
      <c r="CI42" s="2" t="s">
        <v>706</v>
      </c>
      <c r="CJ42" s="2" t="s">
        <v>429</v>
      </c>
      <c r="CK42" s="2" t="s">
        <v>141</v>
      </c>
      <c r="CL42" s="2" t="s">
        <v>132</v>
      </c>
      <c r="CM42" s="4"/>
      <c r="CN42" s="8"/>
      <c r="CO42" s="4"/>
      <c r="CP42" s="8"/>
      <c r="CQ42" s="7"/>
      <c r="CR42" s="7"/>
      <c r="CS42" s="2" t="s">
        <v>138</v>
      </c>
      <c r="CT42" s="2" t="s">
        <v>129</v>
      </c>
      <c r="CU42" s="2" t="s">
        <v>132</v>
      </c>
      <c r="CV42" s="2" t="s">
        <v>711</v>
      </c>
      <c r="CW42" s="2" t="s">
        <v>141</v>
      </c>
      <c r="CX42" s="2" t="s">
        <v>132</v>
      </c>
      <c r="CY42" s="4">
        <v>18</v>
      </c>
      <c r="CZ42" s="8">
        <v>910.26</v>
      </c>
      <c r="DA42" s="4"/>
      <c r="DB42" s="8"/>
      <c r="DC42" s="7"/>
      <c r="DD42" s="7"/>
      <c r="DE42" s="2" t="s">
        <v>138</v>
      </c>
      <c r="DF42" s="2" t="s">
        <v>129</v>
      </c>
      <c r="DG42" s="2" t="s">
        <v>712</v>
      </c>
      <c r="DH42" s="2" t="s">
        <v>863</v>
      </c>
      <c r="DI42" s="2" t="s">
        <v>141</v>
      </c>
      <c r="DJ42" s="2" t="s">
        <v>132</v>
      </c>
      <c r="DK42" s="4">
        <v>5</v>
      </c>
      <c r="DL42" s="8">
        <v>248.3</v>
      </c>
      <c r="DM42" s="4"/>
      <c r="DN42" s="8"/>
      <c r="DO42" s="7"/>
      <c r="DP42" s="7"/>
      <c r="DQ42" s="2" t="s">
        <v>138</v>
      </c>
      <c r="DR42" s="2" t="s">
        <v>129</v>
      </c>
      <c r="DS42" s="2" t="s">
        <v>713</v>
      </c>
      <c r="DT42" s="2" t="s">
        <v>864</v>
      </c>
      <c r="DU42" s="2" t="s">
        <v>141</v>
      </c>
      <c r="DV42" s="2" t="s">
        <v>132</v>
      </c>
      <c r="DW42" s="4"/>
      <c r="DX42" s="8"/>
      <c r="DY42" s="4"/>
      <c r="DZ42" s="8"/>
      <c r="EA42" s="7"/>
      <c r="EB42" s="7"/>
      <c r="EC42" s="2" t="s">
        <v>273</v>
      </c>
      <c r="ED42" s="2" t="s">
        <v>129</v>
      </c>
      <c r="EE42" s="2" t="s">
        <v>132</v>
      </c>
      <c r="EF42" s="2" t="s">
        <v>132</v>
      </c>
      <c r="EG42" s="2" t="s">
        <v>141</v>
      </c>
      <c r="EH42" s="2" t="s">
        <v>132</v>
      </c>
      <c r="EI42" s="4">
        <v>12</v>
      </c>
      <c r="EJ42" s="8">
        <v>606.84</v>
      </c>
      <c r="EK42" s="4"/>
      <c r="EL42" s="8"/>
      <c r="EM42" s="7"/>
      <c r="EN42" s="7"/>
      <c r="EO42" s="2" t="s">
        <v>138</v>
      </c>
      <c r="EP42" s="2" t="s">
        <v>129</v>
      </c>
      <c r="EQ42" s="2" t="s">
        <v>423</v>
      </c>
      <c r="ER42" s="2" t="s">
        <v>865</v>
      </c>
      <c r="ES42" s="2" t="s">
        <v>141</v>
      </c>
      <c r="ET42" s="2" t="s">
        <v>132</v>
      </c>
      <c r="EU42" s="4"/>
      <c r="EV42" s="8"/>
      <c r="EW42" s="4"/>
      <c r="EX42" s="8"/>
      <c r="EY42" s="7"/>
      <c r="EZ42" s="7"/>
      <c r="FA42" s="2" t="s">
        <v>168</v>
      </c>
      <c r="FB42" s="2" t="s">
        <v>129</v>
      </c>
      <c r="FC42" s="2" t="s">
        <v>132</v>
      </c>
      <c r="FD42" s="2" t="s">
        <v>132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535</v>
      </c>
      <c r="FP42" s="2" t="s">
        <v>866</v>
      </c>
      <c r="FQ42" s="2" t="s">
        <v>141</v>
      </c>
      <c r="FR42" s="2" t="s">
        <v>132</v>
      </c>
      <c r="FS42" s="4">
        <v>2</v>
      </c>
      <c r="FT42" s="8">
        <v>94.82</v>
      </c>
      <c r="FU42" s="4"/>
      <c r="FV42" s="8"/>
      <c r="FW42" s="7"/>
      <c r="FX42" s="7"/>
      <c r="FY42" s="2" t="s">
        <v>138</v>
      </c>
      <c r="FZ42" s="2" t="s">
        <v>129</v>
      </c>
      <c r="GA42" s="2" t="s">
        <v>425</v>
      </c>
      <c r="GB42" s="2" t="s">
        <v>809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426</v>
      </c>
      <c r="GN42" s="2" t="s">
        <v>132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427</v>
      </c>
      <c r="GZ42" s="2" t="s">
        <v>132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438</v>
      </c>
      <c r="HL42" s="2" t="s">
        <v>484</v>
      </c>
      <c r="HM42" s="2" t="s">
        <v>141</v>
      </c>
      <c r="HN42" s="2" t="s">
        <v>132</v>
      </c>
      <c r="HO42" s="4">
        <v>3</v>
      </c>
      <c r="HP42" s="8">
        <v>131.67</v>
      </c>
      <c r="HQ42" s="4"/>
      <c r="HR42" s="8"/>
      <c r="HS42" s="7"/>
      <c r="HT42" s="7"/>
      <c r="HU42" s="2" t="s">
        <v>138</v>
      </c>
      <c r="HV42" s="2" t="s">
        <v>129</v>
      </c>
      <c r="HW42" s="2" t="s">
        <v>427</v>
      </c>
      <c r="HX42" s="2" t="s">
        <v>518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168</v>
      </c>
      <c r="IH42" s="2" t="s">
        <v>129</v>
      </c>
      <c r="II42" s="2" t="s">
        <v>132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168</v>
      </c>
      <c r="IT42" s="2" t="s">
        <v>129</v>
      </c>
      <c r="IU42" s="2" t="s">
        <v>132</v>
      </c>
      <c r="IV42" s="2" t="s">
        <v>132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138</v>
      </c>
      <c r="JF42" s="2" t="s">
        <v>129</v>
      </c>
      <c r="JG42" s="2" t="s">
        <v>713</v>
      </c>
      <c r="JH42" s="2" t="s">
        <v>458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138</v>
      </c>
      <c r="JR42" s="2" t="s">
        <v>150</v>
      </c>
      <c r="JS42" s="2" t="s">
        <v>429</v>
      </c>
      <c r="JT42" s="2" t="s">
        <v>132</v>
      </c>
      <c r="JU42" s="2" t="s">
        <v>141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241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168</v>
      </c>
      <c r="LB42" s="2" t="s">
        <v>129</v>
      </c>
      <c r="LC42" s="2" t="s">
        <v>132</v>
      </c>
      <c r="LD42" s="2" t="s">
        <v>132</v>
      </c>
      <c r="LE42" s="2" t="s">
        <v>141</v>
      </c>
      <c r="LF42" s="2" t="s">
        <v>132</v>
      </c>
      <c r="LG42" s="4"/>
      <c r="LH42" s="8"/>
      <c r="LI42" s="4"/>
      <c r="LJ42" s="8"/>
      <c r="LK42" s="7"/>
      <c r="LL42" s="7"/>
      <c r="LM42" s="2" t="s">
        <v>168</v>
      </c>
      <c r="LN42" s="2" t="s">
        <v>150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176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168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168</v>
      </c>
      <c r="MX42" s="2" t="s">
        <v>129</v>
      </c>
      <c r="MY42" s="2" t="s">
        <v>132</v>
      </c>
      <c r="MZ42" s="2" t="s">
        <v>132</v>
      </c>
      <c r="NA42" s="2" t="s">
        <v>141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168</v>
      </c>
      <c r="NV42" s="2" t="s">
        <v>129</v>
      </c>
      <c r="NW42" s="2" t="s">
        <v>132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138</v>
      </c>
      <c r="OT42" s="2" t="s">
        <v>129</v>
      </c>
      <c r="OU42" s="2" t="s">
        <v>177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168</v>
      </c>
      <c r="PF42" s="2" t="s">
        <v>129</v>
      </c>
      <c r="PG42" s="2" t="s">
        <v>132</v>
      </c>
      <c r="PH42" s="2" t="s">
        <v>132</v>
      </c>
      <c r="PI42" s="2" t="s">
        <v>141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168</v>
      </c>
      <c r="QD42" s="2" t="s">
        <v>129</v>
      </c>
      <c r="QE42" s="2" t="s">
        <v>132</v>
      </c>
      <c r="QF42" s="2" t="s">
        <v>132</v>
      </c>
      <c r="QG42" s="2" t="s">
        <v>141</v>
      </c>
      <c r="QH42" s="2" t="s">
        <v>132</v>
      </c>
      <c r="QI42" s="4"/>
      <c r="QJ42" s="8"/>
      <c r="QK42" s="4"/>
      <c r="QL42" s="8"/>
      <c r="QM42" s="7"/>
      <c r="QN42" s="7"/>
      <c r="QO42" s="2" t="s">
        <v>138</v>
      </c>
      <c r="QP42" s="2" t="s">
        <v>129</v>
      </c>
      <c r="QQ42" s="2" t="s">
        <v>533</v>
      </c>
      <c r="QR42" s="2" t="s">
        <v>132</v>
      </c>
      <c r="QS42" s="2" t="s">
        <v>141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176</v>
      </c>
      <c r="RN42" s="2" t="s">
        <v>129</v>
      </c>
      <c r="RO42" s="2" t="s">
        <v>132</v>
      </c>
      <c r="RP42" s="2" t="s">
        <v>132</v>
      </c>
      <c r="RQ42" s="2" t="s">
        <v>141</v>
      </c>
      <c r="RR42" s="2" t="s">
        <v>132</v>
      </c>
    </row>
    <row r="43">
      <c r="A43" s="2" t="s">
        <v>867</v>
      </c>
      <c r="B43" s="2" t="s">
        <v>121</v>
      </c>
      <c r="C43" s="2" t="s">
        <v>122</v>
      </c>
      <c r="D43" s="2" t="s">
        <v>560</v>
      </c>
      <c r="E43" s="2" t="s">
        <v>561</v>
      </c>
      <c r="F43" s="2" t="s">
        <v>868</v>
      </c>
      <c r="G43" s="2" t="s">
        <v>868</v>
      </c>
      <c r="H43" s="2" t="s">
        <v>868</v>
      </c>
      <c r="I43" s="2" t="s">
        <v>869</v>
      </c>
      <c r="J43" s="2" t="s">
        <v>127</v>
      </c>
      <c r="K43" s="2" t="s">
        <v>128</v>
      </c>
      <c r="L43" s="3">
        <v>45</v>
      </c>
      <c r="M43" s="3">
        <v>47.25</v>
      </c>
      <c r="N43" s="3">
        <v>104.99</v>
      </c>
      <c r="O43" s="2" t="s">
        <v>129</v>
      </c>
      <c r="P43" s="2" t="s">
        <v>182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286</v>
      </c>
      <c r="V43" s="2" t="s">
        <v>247</v>
      </c>
      <c r="W43" s="2" t="s">
        <v>135</v>
      </c>
      <c r="X43" s="2" t="s">
        <v>870</v>
      </c>
      <c r="Y43" s="2" t="s">
        <v>706</v>
      </c>
      <c r="Z43" s="4">
        <v>76</v>
      </c>
      <c r="AA43" s="4">
        <f>=ROUNDDOWN(16.5217391304348,0)</f>
      </c>
      <c r="AB43" s="5">
        <v>4.6</v>
      </c>
      <c r="AC43" s="2" t="s">
        <v>567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37</v>
      </c>
      <c r="AQ43" s="8">
        <v>2138.57</v>
      </c>
      <c r="AR43" s="4"/>
      <c r="AS43" s="8"/>
      <c r="AT43" s="7"/>
      <c r="AU43" s="7"/>
      <c r="AV43" s="4">
        <v>37</v>
      </c>
      <c r="AW43" s="8">
        <v>2138.57</v>
      </c>
      <c r="AX43" s="4"/>
      <c r="AY43" s="8"/>
      <c r="AZ43" s="7"/>
      <c r="BA43" s="7"/>
      <c r="BB43" s="7">
        <v>1</v>
      </c>
      <c r="BC43" s="4">
        <v>37</v>
      </c>
      <c r="BD43" s="8">
        <v>2138.57</v>
      </c>
      <c r="BE43" s="4"/>
      <c r="BF43" s="8"/>
      <c r="BG43" s="7"/>
      <c r="BH43" s="7"/>
      <c r="BI43" s="7">
        <v>1</v>
      </c>
      <c r="BJ43" s="4">
        <v>37</v>
      </c>
      <c r="BK43" s="8">
        <v>2138.57</v>
      </c>
      <c r="BL43" s="2" t="s">
        <v>871</v>
      </c>
      <c r="BM43" s="7">
        <v>1</v>
      </c>
      <c r="BN43" s="7">
        <v>1</v>
      </c>
      <c r="BO43" s="4">
        <v>2</v>
      </c>
      <c r="BP43" s="8">
        <v>99.76</v>
      </c>
      <c r="BQ43" s="4"/>
      <c r="BR43" s="8"/>
      <c r="BS43" s="7"/>
      <c r="BT43" s="7"/>
      <c r="BU43" s="2" t="s">
        <v>138</v>
      </c>
      <c r="BV43" s="2" t="s">
        <v>129</v>
      </c>
      <c r="BW43" s="2" t="s">
        <v>709</v>
      </c>
      <c r="BX43" s="2" t="s">
        <v>872</v>
      </c>
      <c r="BY43" s="2" t="s">
        <v>141</v>
      </c>
      <c r="BZ43" s="2" t="s">
        <v>132</v>
      </c>
      <c r="CA43" s="4">
        <v>19</v>
      </c>
      <c r="CB43" s="8">
        <v>1126.8</v>
      </c>
      <c r="CC43" s="4"/>
      <c r="CD43" s="8"/>
      <c r="CE43" s="7"/>
      <c r="CF43" s="7"/>
      <c r="CG43" s="2" t="s">
        <v>138</v>
      </c>
      <c r="CH43" s="2" t="s">
        <v>129</v>
      </c>
      <c r="CI43" s="2" t="s">
        <v>706</v>
      </c>
      <c r="CJ43" s="2" t="s">
        <v>709</v>
      </c>
      <c r="CK43" s="2" t="s">
        <v>141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132</v>
      </c>
      <c r="CV43" s="2" t="s">
        <v>873</v>
      </c>
      <c r="CW43" s="2" t="s">
        <v>141</v>
      </c>
      <c r="CX43" s="2" t="s">
        <v>132</v>
      </c>
      <c r="CY43" s="4">
        <v>6</v>
      </c>
      <c r="CZ43" s="8">
        <v>352.8</v>
      </c>
      <c r="DA43" s="4"/>
      <c r="DB43" s="8"/>
      <c r="DC43" s="7"/>
      <c r="DD43" s="7"/>
      <c r="DE43" s="2" t="s">
        <v>138</v>
      </c>
      <c r="DF43" s="2" t="s">
        <v>129</v>
      </c>
      <c r="DG43" s="2" t="s">
        <v>712</v>
      </c>
      <c r="DH43" s="2" t="s">
        <v>874</v>
      </c>
      <c r="DI43" s="2" t="s">
        <v>141</v>
      </c>
      <c r="DJ43" s="2" t="s">
        <v>132</v>
      </c>
      <c r="DK43" s="4">
        <v>4</v>
      </c>
      <c r="DL43" s="8">
        <v>231</v>
      </c>
      <c r="DM43" s="4"/>
      <c r="DN43" s="8"/>
      <c r="DO43" s="7"/>
      <c r="DP43" s="7"/>
      <c r="DQ43" s="2" t="s">
        <v>138</v>
      </c>
      <c r="DR43" s="2" t="s">
        <v>129</v>
      </c>
      <c r="DS43" s="2" t="s">
        <v>713</v>
      </c>
      <c r="DT43" s="2" t="s">
        <v>875</v>
      </c>
      <c r="DU43" s="2" t="s">
        <v>141</v>
      </c>
      <c r="DV43" s="2" t="s">
        <v>132</v>
      </c>
      <c r="DW43" s="4"/>
      <c r="DX43" s="8"/>
      <c r="DY43" s="4"/>
      <c r="DZ43" s="8"/>
      <c r="EA43" s="7"/>
      <c r="EB43" s="7"/>
      <c r="EC43" s="2" t="s">
        <v>138</v>
      </c>
      <c r="ED43" s="2" t="s">
        <v>129</v>
      </c>
      <c r="EE43" s="2" t="s">
        <v>680</v>
      </c>
      <c r="EF43" s="2" t="s">
        <v>132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129</v>
      </c>
      <c r="EQ43" s="2" t="s">
        <v>423</v>
      </c>
      <c r="ER43" s="2" t="s">
        <v>876</v>
      </c>
      <c r="ES43" s="2" t="s">
        <v>141</v>
      </c>
      <c r="ET43" s="2" t="s">
        <v>132</v>
      </c>
      <c r="EU43" s="4"/>
      <c r="EV43" s="8"/>
      <c r="EW43" s="4"/>
      <c r="EX43" s="8"/>
      <c r="EY43" s="7"/>
      <c r="EZ43" s="7"/>
      <c r="FA43" s="2" t="s">
        <v>168</v>
      </c>
      <c r="FB43" s="2" t="s">
        <v>129</v>
      </c>
      <c r="FC43" s="2" t="s">
        <v>132</v>
      </c>
      <c r="FD43" s="2" t="s">
        <v>132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535</v>
      </c>
      <c r="FP43" s="2" t="s">
        <v>361</v>
      </c>
      <c r="FQ43" s="2" t="s">
        <v>141</v>
      </c>
      <c r="FR43" s="2" t="s">
        <v>132</v>
      </c>
      <c r="FS43" s="4">
        <v>3</v>
      </c>
      <c r="FT43" s="8">
        <v>165.36</v>
      </c>
      <c r="FU43" s="4"/>
      <c r="FV43" s="8"/>
      <c r="FW43" s="7"/>
      <c r="FX43" s="7"/>
      <c r="FY43" s="2" t="s">
        <v>138</v>
      </c>
      <c r="FZ43" s="2" t="s">
        <v>129</v>
      </c>
      <c r="GA43" s="2" t="s">
        <v>425</v>
      </c>
      <c r="GB43" s="2" t="s">
        <v>877</v>
      </c>
      <c r="GC43" s="2" t="s">
        <v>141</v>
      </c>
      <c r="GD43" s="2" t="s">
        <v>132</v>
      </c>
      <c r="GE43" s="4">
        <v>1</v>
      </c>
      <c r="GF43" s="8">
        <v>56.7</v>
      </c>
      <c r="GG43" s="4"/>
      <c r="GH43" s="8"/>
      <c r="GI43" s="7"/>
      <c r="GJ43" s="7"/>
      <c r="GK43" s="2" t="s">
        <v>138</v>
      </c>
      <c r="GL43" s="2" t="s">
        <v>129</v>
      </c>
      <c r="GM43" s="2" t="s">
        <v>426</v>
      </c>
      <c r="GN43" s="2" t="s">
        <v>526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427</v>
      </c>
      <c r="GZ43" s="2" t="s">
        <v>878</v>
      </c>
      <c r="HA43" s="2" t="s">
        <v>141</v>
      </c>
      <c r="HB43" s="2" t="s">
        <v>132</v>
      </c>
      <c r="HC43" s="4">
        <v>1</v>
      </c>
      <c r="HD43" s="8">
        <v>55.12</v>
      </c>
      <c r="HE43" s="4"/>
      <c r="HF43" s="8"/>
      <c r="HG43" s="7"/>
      <c r="HH43" s="7"/>
      <c r="HI43" s="2" t="s">
        <v>138</v>
      </c>
      <c r="HJ43" s="2" t="s">
        <v>129</v>
      </c>
      <c r="HK43" s="2" t="s">
        <v>438</v>
      </c>
      <c r="HL43" s="2" t="s">
        <v>879</v>
      </c>
      <c r="HM43" s="2" t="s">
        <v>141</v>
      </c>
      <c r="HN43" s="2" t="s">
        <v>132</v>
      </c>
      <c r="HO43" s="4">
        <v>1</v>
      </c>
      <c r="HP43" s="8">
        <v>51.03</v>
      </c>
      <c r="HQ43" s="4"/>
      <c r="HR43" s="8"/>
      <c r="HS43" s="7"/>
      <c r="HT43" s="7"/>
      <c r="HU43" s="2" t="s">
        <v>138</v>
      </c>
      <c r="HV43" s="2" t="s">
        <v>129</v>
      </c>
      <c r="HW43" s="2" t="s">
        <v>427</v>
      </c>
      <c r="HX43" s="2" t="s">
        <v>880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168</v>
      </c>
      <c r="IH43" s="2" t="s">
        <v>129</v>
      </c>
      <c r="II43" s="2" t="s">
        <v>132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168</v>
      </c>
      <c r="IT43" s="2" t="s">
        <v>129</v>
      </c>
      <c r="IU43" s="2" t="s">
        <v>132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138</v>
      </c>
      <c r="JF43" s="2" t="s">
        <v>129</v>
      </c>
      <c r="JG43" s="2" t="s">
        <v>713</v>
      </c>
      <c r="JH43" s="2" t="s">
        <v>132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138</v>
      </c>
      <c r="JR43" s="2" t="s">
        <v>150</v>
      </c>
      <c r="JS43" s="2" t="s">
        <v>429</v>
      </c>
      <c r="JT43" s="2" t="s">
        <v>132</v>
      </c>
      <c r="JU43" s="2" t="s">
        <v>141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241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168</v>
      </c>
      <c r="LB43" s="2" t="s">
        <v>129</v>
      </c>
      <c r="LC43" s="2" t="s">
        <v>132</v>
      </c>
      <c r="LD43" s="2" t="s">
        <v>132</v>
      </c>
      <c r="LE43" s="2" t="s">
        <v>141</v>
      </c>
      <c r="LF43" s="2" t="s">
        <v>132</v>
      </c>
      <c r="LG43" s="4"/>
      <c r="LH43" s="8"/>
      <c r="LI43" s="4"/>
      <c r="LJ43" s="8"/>
      <c r="LK43" s="7"/>
      <c r="LL43" s="7"/>
      <c r="LM43" s="2" t="s">
        <v>168</v>
      </c>
      <c r="LN43" s="2" t="s">
        <v>150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176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168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168</v>
      </c>
      <c r="MX43" s="2" t="s">
        <v>129</v>
      </c>
      <c r="MY43" s="2" t="s">
        <v>132</v>
      </c>
      <c r="MZ43" s="2" t="s">
        <v>132</v>
      </c>
      <c r="NA43" s="2" t="s">
        <v>141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168</v>
      </c>
      <c r="NV43" s="2" t="s">
        <v>129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138</v>
      </c>
      <c r="OT43" s="2" t="s">
        <v>129</v>
      </c>
      <c r="OU43" s="2" t="s">
        <v>177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168</v>
      </c>
      <c r="PF43" s="2" t="s">
        <v>129</v>
      </c>
      <c r="PG43" s="2" t="s">
        <v>132</v>
      </c>
      <c r="PH43" s="2" t="s">
        <v>132</v>
      </c>
      <c r="PI43" s="2" t="s">
        <v>141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168</v>
      </c>
      <c r="QD43" s="2" t="s">
        <v>129</v>
      </c>
      <c r="QE43" s="2" t="s">
        <v>132</v>
      </c>
      <c r="QF43" s="2" t="s">
        <v>132</v>
      </c>
      <c r="QG43" s="2" t="s">
        <v>141</v>
      </c>
      <c r="QH43" s="2" t="s">
        <v>132</v>
      </c>
      <c r="QI43" s="4"/>
      <c r="QJ43" s="8"/>
      <c r="QK43" s="4"/>
      <c r="QL43" s="8"/>
      <c r="QM43" s="7"/>
      <c r="QN43" s="7"/>
      <c r="QO43" s="2" t="s">
        <v>138</v>
      </c>
      <c r="QP43" s="2" t="s">
        <v>129</v>
      </c>
      <c r="QQ43" s="2" t="s">
        <v>178</v>
      </c>
      <c r="QR43" s="2" t="s">
        <v>132</v>
      </c>
      <c r="QS43" s="2" t="s">
        <v>141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176</v>
      </c>
      <c r="RN43" s="2" t="s">
        <v>129</v>
      </c>
      <c r="RO43" s="2" t="s">
        <v>132</v>
      </c>
      <c r="RP43" s="2" t="s">
        <v>132</v>
      </c>
      <c r="RQ43" s="2" t="s">
        <v>141</v>
      </c>
      <c r="RR43" s="2" t="s">
        <v>132</v>
      </c>
    </row>
    <row r="44">
      <c r="A44" s="2" t="s">
        <v>881</v>
      </c>
      <c r="B44" s="2" t="s">
        <v>121</v>
      </c>
      <c r="C44" s="2" t="s">
        <v>122</v>
      </c>
      <c r="D44" s="2" t="s">
        <v>560</v>
      </c>
      <c r="E44" s="2" t="s">
        <v>561</v>
      </c>
      <c r="F44" s="2" t="s">
        <v>882</v>
      </c>
      <c r="G44" s="2" t="s">
        <v>882</v>
      </c>
      <c r="H44" s="2" t="s">
        <v>882</v>
      </c>
      <c r="I44" s="2" t="s">
        <v>883</v>
      </c>
      <c r="J44" s="2" t="s">
        <v>127</v>
      </c>
      <c r="K44" s="2" t="s">
        <v>884</v>
      </c>
      <c r="L44" s="3">
        <v>45.36</v>
      </c>
      <c r="M44" s="3">
        <v>47.63</v>
      </c>
      <c r="N44" s="3">
        <v>104.99</v>
      </c>
      <c r="O44" s="2" t="s">
        <v>129</v>
      </c>
      <c r="P44" s="2" t="s">
        <v>182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286</v>
      </c>
      <c r="V44" s="2" t="s">
        <v>247</v>
      </c>
      <c r="W44" s="2" t="s">
        <v>184</v>
      </c>
      <c r="X44" s="2" t="s">
        <v>132</v>
      </c>
      <c r="Y44" s="2" t="s">
        <v>318</v>
      </c>
      <c r="Z44" s="4">
        <v>118</v>
      </c>
      <c r="AA44" s="4">
        <f>=ROUNDDOWN(59,0)</f>
      </c>
      <c r="AB44" s="5">
        <v>2</v>
      </c>
      <c r="AC44" s="2" t="s">
        <v>132</v>
      </c>
      <c r="AD44" s="4"/>
      <c r="AE44" s="4"/>
      <c r="AF44" s="6">
        <v>65</v>
      </c>
      <c r="AG44" s="6"/>
      <c r="AH44" s="7">
        <v>0.587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42</v>
      </c>
      <c r="AQ44" s="8">
        <v>2065.67</v>
      </c>
      <c r="AR44" s="4"/>
      <c r="AS44" s="8"/>
      <c r="AT44" s="7"/>
      <c r="AU44" s="7"/>
      <c r="AV44" s="4">
        <v>42</v>
      </c>
      <c r="AW44" s="8">
        <v>2065.67</v>
      </c>
      <c r="AX44" s="4"/>
      <c r="AY44" s="8"/>
      <c r="AZ44" s="7"/>
      <c r="BA44" s="7"/>
      <c r="BB44" s="7">
        <v>1</v>
      </c>
      <c r="BC44" s="4">
        <v>42</v>
      </c>
      <c r="BD44" s="8">
        <v>2065.67</v>
      </c>
      <c r="BE44" s="4"/>
      <c r="BF44" s="8"/>
      <c r="BG44" s="7"/>
      <c r="BH44" s="7"/>
      <c r="BI44" s="7">
        <v>1</v>
      </c>
      <c r="BJ44" s="4">
        <v>42</v>
      </c>
      <c r="BK44" s="8">
        <v>2065.67</v>
      </c>
      <c r="BL44" s="2" t="s">
        <v>885</v>
      </c>
      <c r="BM44" s="7">
        <v>1</v>
      </c>
      <c r="BN44" s="7">
        <v>1</v>
      </c>
      <c r="BO44" s="4">
        <v>10</v>
      </c>
      <c r="BP44" s="8">
        <v>457.25</v>
      </c>
      <c r="BQ44" s="4"/>
      <c r="BR44" s="8"/>
      <c r="BS44" s="7"/>
      <c r="BT44" s="7"/>
      <c r="BU44" s="2" t="s">
        <v>138</v>
      </c>
      <c r="BV44" s="2" t="s">
        <v>129</v>
      </c>
      <c r="BW44" s="2" t="s">
        <v>320</v>
      </c>
      <c r="BX44" s="2" t="s">
        <v>155</v>
      </c>
      <c r="BY44" s="2" t="s">
        <v>141</v>
      </c>
      <c r="BZ44" s="2" t="s">
        <v>132</v>
      </c>
      <c r="CA44" s="4">
        <v>10</v>
      </c>
      <c r="CB44" s="8">
        <v>476.2</v>
      </c>
      <c r="CC44" s="4"/>
      <c r="CD44" s="8"/>
      <c r="CE44" s="7"/>
      <c r="CF44" s="7"/>
      <c r="CG44" s="2" t="s">
        <v>138</v>
      </c>
      <c r="CH44" s="2" t="s">
        <v>129</v>
      </c>
      <c r="CI44" s="2" t="s">
        <v>318</v>
      </c>
      <c r="CJ44" s="2" t="s">
        <v>694</v>
      </c>
      <c r="CK44" s="2" t="s">
        <v>141</v>
      </c>
      <c r="CL44" s="2" t="s">
        <v>132</v>
      </c>
      <c r="CM44" s="4"/>
      <c r="CN44" s="8"/>
      <c r="CO44" s="4"/>
      <c r="CP44" s="8"/>
      <c r="CQ44" s="7"/>
      <c r="CR44" s="7"/>
      <c r="CS44" s="2" t="s">
        <v>241</v>
      </c>
      <c r="CT44" s="2" t="s">
        <v>129</v>
      </c>
      <c r="CU44" s="2" t="s">
        <v>132</v>
      </c>
      <c r="CV44" s="2" t="s">
        <v>132</v>
      </c>
      <c r="CW44" s="2" t="s">
        <v>141</v>
      </c>
      <c r="CX44" s="2" t="s">
        <v>132</v>
      </c>
      <c r="CY44" s="4">
        <v>10</v>
      </c>
      <c r="CZ44" s="8">
        <v>486</v>
      </c>
      <c r="DA44" s="4"/>
      <c r="DB44" s="8"/>
      <c r="DC44" s="7"/>
      <c r="DD44" s="7"/>
      <c r="DE44" s="2" t="s">
        <v>138</v>
      </c>
      <c r="DF44" s="2" t="s">
        <v>129</v>
      </c>
      <c r="DG44" s="2" t="s">
        <v>322</v>
      </c>
      <c r="DH44" s="2" t="s">
        <v>818</v>
      </c>
      <c r="DI44" s="2" t="s">
        <v>141</v>
      </c>
      <c r="DJ44" s="2" t="s">
        <v>132</v>
      </c>
      <c r="DK44" s="4">
        <v>2</v>
      </c>
      <c r="DL44" s="8">
        <v>110.6</v>
      </c>
      <c r="DM44" s="4"/>
      <c r="DN44" s="8"/>
      <c r="DO44" s="7"/>
      <c r="DP44" s="7"/>
      <c r="DQ44" s="2" t="s">
        <v>138</v>
      </c>
      <c r="DR44" s="2" t="s">
        <v>129</v>
      </c>
      <c r="DS44" s="2" t="s">
        <v>886</v>
      </c>
      <c r="DT44" s="2" t="s">
        <v>734</v>
      </c>
      <c r="DU44" s="2" t="s">
        <v>141</v>
      </c>
      <c r="DV44" s="2" t="s">
        <v>132</v>
      </c>
      <c r="DW44" s="4"/>
      <c r="DX44" s="8"/>
      <c r="DY44" s="4"/>
      <c r="DZ44" s="8"/>
      <c r="EA44" s="7"/>
      <c r="EB44" s="7"/>
      <c r="EC44" s="2" t="s">
        <v>138</v>
      </c>
      <c r="ED44" s="2" t="s">
        <v>129</v>
      </c>
      <c r="EE44" s="2" t="s">
        <v>270</v>
      </c>
      <c r="EF44" s="2" t="s">
        <v>479</v>
      </c>
      <c r="EG44" s="2" t="s">
        <v>141</v>
      </c>
      <c r="EH44" s="2" t="s">
        <v>132</v>
      </c>
      <c r="EI44" s="4">
        <v>2</v>
      </c>
      <c r="EJ44" s="8">
        <v>131.72</v>
      </c>
      <c r="EK44" s="4"/>
      <c r="EL44" s="8"/>
      <c r="EM44" s="7"/>
      <c r="EN44" s="7"/>
      <c r="EO44" s="2" t="s">
        <v>138</v>
      </c>
      <c r="EP44" s="2" t="s">
        <v>129</v>
      </c>
      <c r="EQ44" s="2" t="s">
        <v>327</v>
      </c>
      <c r="ER44" s="2" t="s">
        <v>679</v>
      </c>
      <c r="ES44" s="2" t="s">
        <v>141</v>
      </c>
      <c r="ET44" s="2" t="s">
        <v>132</v>
      </c>
      <c r="EU44" s="4"/>
      <c r="EV44" s="8"/>
      <c r="EW44" s="4"/>
      <c r="EX44" s="8"/>
      <c r="EY44" s="7"/>
      <c r="EZ44" s="7"/>
      <c r="FA44" s="2" t="s">
        <v>168</v>
      </c>
      <c r="FB44" s="2" t="s">
        <v>129</v>
      </c>
      <c r="FC44" s="2" t="s">
        <v>132</v>
      </c>
      <c r="FD44" s="2" t="s">
        <v>132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887</v>
      </c>
      <c r="FP44" s="2" t="s">
        <v>438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138</v>
      </c>
      <c r="FZ44" s="2" t="s">
        <v>129</v>
      </c>
      <c r="GA44" s="2" t="s">
        <v>332</v>
      </c>
      <c r="GB44" s="2" t="s">
        <v>888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334</v>
      </c>
      <c r="GN44" s="2" t="s">
        <v>889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138</v>
      </c>
      <c r="GX44" s="2" t="s">
        <v>129</v>
      </c>
      <c r="GY44" s="2" t="s">
        <v>335</v>
      </c>
      <c r="GZ44" s="2" t="s">
        <v>132</v>
      </c>
      <c r="HA44" s="2" t="s">
        <v>141</v>
      </c>
      <c r="HB44" s="2" t="s">
        <v>132</v>
      </c>
      <c r="HC44" s="4"/>
      <c r="HD44" s="8"/>
      <c r="HE44" s="4"/>
      <c r="HF44" s="8"/>
      <c r="HG44" s="7"/>
      <c r="HH44" s="7"/>
      <c r="HI44" s="2" t="s">
        <v>138</v>
      </c>
      <c r="HJ44" s="2" t="s">
        <v>129</v>
      </c>
      <c r="HK44" s="2" t="s">
        <v>428</v>
      </c>
      <c r="HL44" s="2" t="s">
        <v>458</v>
      </c>
      <c r="HM44" s="2" t="s">
        <v>141</v>
      </c>
      <c r="HN44" s="2" t="s">
        <v>132</v>
      </c>
      <c r="HO44" s="4">
        <v>6</v>
      </c>
      <c r="HP44" s="8">
        <v>308.64</v>
      </c>
      <c r="HQ44" s="4"/>
      <c r="HR44" s="8"/>
      <c r="HS44" s="7"/>
      <c r="HT44" s="7"/>
      <c r="HU44" s="2" t="s">
        <v>138</v>
      </c>
      <c r="HV44" s="2" t="s">
        <v>129</v>
      </c>
      <c r="HW44" s="2" t="s">
        <v>338</v>
      </c>
      <c r="HX44" s="2" t="s">
        <v>323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168</v>
      </c>
      <c r="IH44" s="2" t="s">
        <v>129</v>
      </c>
      <c r="II44" s="2" t="s">
        <v>132</v>
      </c>
      <c r="IJ44" s="2" t="s">
        <v>132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138</v>
      </c>
      <c r="IT44" s="2" t="s">
        <v>150</v>
      </c>
      <c r="IU44" s="2" t="s">
        <v>402</v>
      </c>
      <c r="IV44" s="2" t="s">
        <v>132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138</v>
      </c>
      <c r="JF44" s="2" t="s">
        <v>129</v>
      </c>
      <c r="JG44" s="2" t="s">
        <v>340</v>
      </c>
      <c r="JH44" s="2" t="s">
        <v>132</v>
      </c>
      <c r="JI44" s="2" t="s">
        <v>141</v>
      </c>
      <c r="JJ44" s="2" t="s">
        <v>132</v>
      </c>
      <c r="JK44" s="4">
        <v>2</v>
      </c>
      <c r="JL44" s="8">
        <v>95.26</v>
      </c>
      <c r="JM44" s="4"/>
      <c r="JN44" s="8"/>
      <c r="JO44" s="7"/>
      <c r="JP44" s="7"/>
      <c r="JQ44" s="2" t="s">
        <v>138</v>
      </c>
      <c r="JR44" s="2" t="s">
        <v>150</v>
      </c>
      <c r="JS44" s="2" t="s">
        <v>341</v>
      </c>
      <c r="JT44" s="2" t="s">
        <v>264</v>
      </c>
      <c r="JU44" s="2" t="s">
        <v>141</v>
      </c>
      <c r="JV44" s="2" t="s">
        <v>132</v>
      </c>
      <c r="JW44" s="4"/>
      <c r="JX44" s="8"/>
      <c r="JY44" s="4"/>
      <c r="JZ44" s="8"/>
      <c r="KA44" s="7"/>
      <c r="KB44" s="7"/>
      <c r="KC44" s="2" t="s">
        <v>132</v>
      </c>
      <c r="KD44" s="2" t="s">
        <v>132</v>
      </c>
      <c r="KE44" s="2" t="s">
        <v>132</v>
      </c>
      <c r="KF44" s="2" t="s">
        <v>132</v>
      </c>
      <c r="KG44" s="2" t="s">
        <v>132</v>
      </c>
      <c r="KH44" s="2" t="s">
        <v>132</v>
      </c>
      <c r="KI44" s="4"/>
      <c r="KJ44" s="8"/>
      <c r="KK44" s="4"/>
      <c r="KL44" s="8"/>
      <c r="KM44" s="7"/>
      <c r="KN44" s="7"/>
      <c r="KO44" s="2" t="s">
        <v>138</v>
      </c>
      <c r="KP44" s="2" t="s">
        <v>174</v>
      </c>
      <c r="KQ44" s="2" t="s">
        <v>343</v>
      </c>
      <c r="KR44" s="2" t="s">
        <v>890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168</v>
      </c>
      <c r="LB44" s="2" t="s">
        <v>129</v>
      </c>
      <c r="LC44" s="2" t="s">
        <v>132</v>
      </c>
      <c r="LD44" s="2" t="s">
        <v>132</v>
      </c>
      <c r="LE44" s="2" t="s">
        <v>141</v>
      </c>
      <c r="LF44" s="2" t="s">
        <v>132</v>
      </c>
      <c r="LG44" s="4"/>
      <c r="LH44" s="8"/>
      <c r="LI44" s="4"/>
      <c r="LJ44" s="8"/>
      <c r="LK44" s="7"/>
      <c r="LL44" s="7"/>
      <c r="LM44" s="2" t="s">
        <v>168</v>
      </c>
      <c r="LN44" s="2" t="s">
        <v>150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176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168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168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176</v>
      </c>
      <c r="NJ44" s="2" t="s">
        <v>129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168</v>
      </c>
      <c r="NV44" s="2" t="s">
        <v>129</v>
      </c>
      <c r="NW44" s="2" t="s">
        <v>132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132</v>
      </c>
      <c r="OH44" s="2" t="s">
        <v>132</v>
      </c>
      <c r="OI44" s="2" t="s">
        <v>132</v>
      </c>
      <c r="OJ44" s="2" t="s">
        <v>132</v>
      </c>
      <c r="OK44" s="2" t="s">
        <v>132</v>
      </c>
      <c r="OL44" s="2" t="s">
        <v>132</v>
      </c>
      <c r="OM44" s="4"/>
      <c r="ON44" s="8"/>
      <c r="OO44" s="4"/>
      <c r="OP44" s="8"/>
      <c r="OQ44" s="7"/>
      <c r="OR44" s="7"/>
      <c r="OS44" s="2" t="s">
        <v>138</v>
      </c>
      <c r="OT44" s="2" t="s">
        <v>129</v>
      </c>
      <c r="OU44" s="2" t="s">
        <v>177</v>
      </c>
      <c r="OV44" s="2" t="s">
        <v>891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168</v>
      </c>
      <c r="PF44" s="2" t="s">
        <v>129</v>
      </c>
      <c r="PG44" s="2" t="s">
        <v>132</v>
      </c>
      <c r="PH44" s="2" t="s">
        <v>132</v>
      </c>
      <c r="PI44" s="2" t="s">
        <v>141</v>
      </c>
      <c r="PJ44" s="2" t="s">
        <v>132</v>
      </c>
      <c r="PK44" s="4"/>
      <c r="PL44" s="8"/>
      <c r="PM44" s="4"/>
      <c r="PN44" s="8"/>
      <c r="PO44" s="7"/>
      <c r="PP44" s="7"/>
      <c r="PQ44" s="2" t="s">
        <v>132</v>
      </c>
      <c r="PR44" s="2" t="s">
        <v>132</v>
      </c>
      <c r="PS44" s="2" t="s">
        <v>132</v>
      </c>
      <c r="PT44" s="2" t="s">
        <v>132</v>
      </c>
      <c r="PU44" s="2" t="s">
        <v>132</v>
      </c>
      <c r="PV44" s="2" t="s">
        <v>132</v>
      </c>
      <c r="PW44" s="4"/>
      <c r="PX44" s="8"/>
      <c r="PY44" s="4"/>
      <c r="PZ44" s="8"/>
      <c r="QA44" s="7"/>
      <c r="QB44" s="7"/>
      <c r="QC44" s="2" t="s">
        <v>168</v>
      </c>
      <c r="QD44" s="2" t="s">
        <v>129</v>
      </c>
      <c r="QE44" s="2" t="s">
        <v>132</v>
      </c>
      <c r="QF44" s="2" t="s">
        <v>132</v>
      </c>
      <c r="QG44" s="2" t="s">
        <v>141</v>
      </c>
      <c r="QH44" s="2" t="s">
        <v>132</v>
      </c>
      <c r="QI44" s="4"/>
      <c r="QJ44" s="8"/>
      <c r="QK44" s="4"/>
      <c r="QL44" s="8"/>
      <c r="QM44" s="7"/>
      <c r="QN44" s="7"/>
      <c r="QO44" s="2" t="s">
        <v>138</v>
      </c>
      <c r="QP44" s="2" t="s">
        <v>129</v>
      </c>
      <c r="QQ44" s="2" t="s">
        <v>178</v>
      </c>
      <c r="QR44" s="2" t="s">
        <v>132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176</v>
      </c>
      <c r="RN44" s="2" t="s">
        <v>129</v>
      </c>
      <c r="RO44" s="2" t="s">
        <v>132</v>
      </c>
      <c r="RP44" s="2" t="s">
        <v>132</v>
      </c>
      <c r="RQ44" s="2" t="s">
        <v>141</v>
      </c>
      <c r="RR44" s="2" t="s">
        <v>132</v>
      </c>
    </row>
    <row r="45">
      <c r="A45" s="2" t="s">
        <v>892</v>
      </c>
      <c r="B45" s="2" t="s">
        <v>121</v>
      </c>
      <c r="C45" s="2" t="s">
        <v>122</v>
      </c>
      <c r="D45" s="2" t="s">
        <v>560</v>
      </c>
      <c r="E45" s="2" t="s">
        <v>561</v>
      </c>
      <c r="F45" s="2" t="s">
        <v>893</v>
      </c>
      <c r="G45" s="2" t="s">
        <v>893</v>
      </c>
      <c r="H45" s="2" t="s">
        <v>893</v>
      </c>
      <c r="I45" s="2" t="s">
        <v>894</v>
      </c>
      <c r="J45" s="2" t="s">
        <v>127</v>
      </c>
      <c r="K45" s="2" t="s">
        <v>514</v>
      </c>
      <c r="L45" s="3">
        <v>52.65</v>
      </c>
      <c r="M45" s="3">
        <v>55.28</v>
      </c>
      <c r="N45" s="3">
        <v>124.99</v>
      </c>
      <c r="O45" s="2" t="s">
        <v>218</v>
      </c>
      <c r="P45" s="2" t="s">
        <v>219</v>
      </c>
      <c r="Q45" s="2" t="s">
        <v>131</v>
      </c>
      <c r="R45" s="2" t="s">
        <v>132</v>
      </c>
      <c r="S45" s="2" t="s">
        <v>132</v>
      </c>
      <c r="T45" s="2" t="s">
        <v>132</v>
      </c>
      <c r="U45" s="2" t="s">
        <v>286</v>
      </c>
      <c r="V45" s="2" t="s">
        <v>247</v>
      </c>
      <c r="W45" s="2" t="s">
        <v>492</v>
      </c>
      <c r="X45" s="2" t="s">
        <v>132</v>
      </c>
      <c r="Y45" s="2" t="s">
        <v>318</v>
      </c>
      <c r="Z45" s="4">
        <v>4</v>
      </c>
      <c r="AA45" s="4">
        <f>=ROUNDDOWN(1.33333333333333,0)</f>
      </c>
      <c r="AB45" s="5">
        <v>3</v>
      </c>
      <c r="AC45" s="2" t="s">
        <v>132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26</v>
      </c>
      <c r="AQ45" s="8">
        <v>1517.79</v>
      </c>
      <c r="AR45" s="4"/>
      <c r="AS45" s="8"/>
      <c r="AT45" s="7"/>
      <c r="AU45" s="7"/>
      <c r="AV45" s="4">
        <v>26</v>
      </c>
      <c r="AW45" s="8">
        <v>1517.79</v>
      </c>
      <c r="AX45" s="4"/>
      <c r="AY45" s="8"/>
      <c r="AZ45" s="7"/>
      <c r="BA45" s="7"/>
      <c r="BB45" s="7">
        <v>1</v>
      </c>
      <c r="BC45" s="4">
        <v>26</v>
      </c>
      <c r="BD45" s="8">
        <v>1517.79</v>
      </c>
      <c r="BE45" s="4"/>
      <c r="BF45" s="8"/>
      <c r="BG45" s="7"/>
      <c r="BH45" s="7"/>
      <c r="BI45" s="7">
        <v>1</v>
      </c>
      <c r="BJ45" s="4">
        <v>26</v>
      </c>
      <c r="BK45" s="8">
        <v>1517.79</v>
      </c>
      <c r="BL45" s="2" t="s">
        <v>895</v>
      </c>
      <c r="BM45" s="7">
        <v>1</v>
      </c>
      <c r="BN45" s="7">
        <v>1</v>
      </c>
      <c r="BO45" s="4">
        <v>4</v>
      </c>
      <c r="BP45" s="8">
        <v>189.67</v>
      </c>
      <c r="BQ45" s="4"/>
      <c r="BR45" s="8"/>
      <c r="BS45" s="7"/>
      <c r="BT45" s="7"/>
      <c r="BU45" s="2" t="s">
        <v>138</v>
      </c>
      <c r="BV45" s="2" t="s">
        <v>129</v>
      </c>
      <c r="BW45" s="2" t="s">
        <v>896</v>
      </c>
      <c r="BX45" s="2" t="s">
        <v>578</v>
      </c>
      <c r="BY45" s="2" t="s">
        <v>141</v>
      </c>
      <c r="BZ45" s="2" t="s">
        <v>132</v>
      </c>
      <c r="CA45" s="4">
        <v>12</v>
      </c>
      <c r="CB45" s="8">
        <v>712.05</v>
      </c>
      <c r="CC45" s="4"/>
      <c r="CD45" s="8"/>
      <c r="CE45" s="7"/>
      <c r="CF45" s="7"/>
      <c r="CG45" s="2" t="s">
        <v>138</v>
      </c>
      <c r="CH45" s="2" t="s">
        <v>129</v>
      </c>
      <c r="CI45" s="2" t="s">
        <v>318</v>
      </c>
      <c r="CJ45" s="2" t="s">
        <v>897</v>
      </c>
      <c r="CK45" s="2" t="s">
        <v>141</v>
      </c>
      <c r="CL45" s="2" t="s">
        <v>132</v>
      </c>
      <c r="CM45" s="4"/>
      <c r="CN45" s="8"/>
      <c r="CO45" s="4"/>
      <c r="CP45" s="8"/>
      <c r="CQ45" s="7"/>
      <c r="CR45" s="7"/>
      <c r="CS45" s="2" t="s">
        <v>241</v>
      </c>
      <c r="CT45" s="2" t="s">
        <v>129</v>
      </c>
      <c r="CU45" s="2" t="s">
        <v>132</v>
      </c>
      <c r="CV45" s="2" t="s">
        <v>132</v>
      </c>
      <c r="CW45" s="2" t="s">
        <v>141</v>
      </c>
      <c r="CX45" s="2" t="s">
        <v>132</v>
      </c>
      <c r="CY45" s="4">
        <v>5</v>
      </c>
      <c r="CZ45" s="8">
        <v>288.3</v>
      </c>
      <c r="DA45" s="4"/>
      <c r="DB45" s="8"/>
      <c r="DC45" s="7"/>
      <c r="DD45" s="7"/>
      <c r="DE45" s="2" t="s">
        <v>138</v>
      </c>
      <c r="DF45" s="2" t="s">
        <v>129</v>
      </c>
      <c r="DG45" s="2" t="s">
        <v>322</v>
      </c>
      <c r="DH45" s="2" t="s">
        <v>898</v>
      </c>
      <c r="DI45" s="2" t="s">
        <v>141</v>
      </c>
      <c r="DJ45" s="2" t="s">
        <v>132</v>
      </c>
      <c r="DK45" s="4">
        <v>1</v>
      </c>
      <c r="DL45" s="8">
        <v>69.07</v>
      </c>
      <c r="DM45" s="4"/>
      <c r="DN45" s="8"/>
      <c r="DO45" s="7"/>
      <c r="DP45" s="7"/>
      <c r="DQ45" s="2" t="s">
        <v>138</v>
      </c>
      <c r="DR45" s="2" t="s">
        <v>129</v>
      </c>
      <c r="DS45" s="2" t="s">
        <v>886</v>
      </c>
      <c r="DT45" s="2" t="s">
        <v>264</v>
      </c>
      <c r="DU45" s="2" t="s">
        <v>141</v>
      </c>
      <c r="DV45" s="2" t="s">
        <v>132</v>
      </c>
      <c r="DW45" s="4">
        <v>2</v>
      </c>
      <c r="DX45" s="8">
        <v>122.55</v>
      </c>
      <c r="DY45" s="4"/>
      <c r="DZ45" s="8"/>
      <c r="EA45" s="7"/>
      <c r="EB45" s="7"/>
      <c r="EC45" s="2" t="s">
        <v>138</v>
      </c>
      <c r="ED45" s="2" t="s">
        <v>129</v>
      </c>
      <c r="EE45" s="2" t="s">
        <v>270</v>
      </c>
      <c r="EF45" s="2" t="s">
        <v>899</v>
      </c>
      <c r="EG45" s="2" t="s">
        <v>141</v>
      </c>
      <c r="EH45" s="2" t="s">
        <v>132</v>
      </c>
      <c r="EI45" s="4">
        <v>1</v>
      </c>
      <c r="EJ45" s="8">
        <v>76.44</v>
      </c>
      <c r="EK45" s="4"/>
      <c r="EL45" s="8"/>
      <c r="EM45" s="7"/>
      <c r="EN45" s="7"/>
      <c r="EO45" s="2" t="s">
        <v>138</v>
      </c>
      <c r="EP45" s="2" t="s">
        <v>129</v>
      </c>
      <c r="EQ45" s="2" t="s">
        <v>327</v>
      </c>
      <c r="ER45" s="2" t="s">
        <v>397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168</v>
      </c>
      <c r="FB45" s="2" t="s">
        <v>129</v>
      </c>
      <c r="FC45" s="2" t="s">
        <v>132</v>
      </c>
      <c r="FD45" s="2" t="s">
        <v>132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887</v>
      </c>
      <c r="FP45" s="2" t="s">
        <v>774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129</v>
      </c>
      <c r="GA45" s="2" t="s">
        <v>332</v>
      </c>
      <c r="GB45" s="2" t="s">
        <v>900</v>
      </c>
      <c r="GC45" s="2" t="s">
        <v>141</v>
      </c>
      <c r="GD45" s="2" t="s">
        <v>132</v>
      </c>
      <c r="GE45" s="4">
        <v>1</v>
      </c>
      <c r="GF45" s="8">
        <v>59.71</v>
      </c>
      <c r="GG45" s="4"/>
      <c r="GH45" s="8"/>
      <c r="GI45" s="7"/>
      <c r="GJ45" s="7"/>
      <c r="GK45" s="2" t="s">
        <v>138</v>
      </c>
      <c r="GL45" s="2" t="s">
        <v>129</v>
      </c>
      <c r="GM45" s="2" t="s">
        <v>334</v>
      </c>
      <c r="GN45" s="2" t="s">
        <v>901</v>
      </c>
      <c r="GO45" s="2" t="s">
        <v>141</v>
      </c>
      <c r="GP45" s="2" t="s">
        <v>132</v>
      </c>
      <c r="GQ45" s="4"/>
      <c r="GR45" s="8"/>
      <c r="GS45" s="4"/>
      <c r="GT45" s="8"/>
      <c r="GU45" s="7"/>
      <c r="GV45" s="7"/>
      <c r="GW45" s="2" t="s">
        <v>168</v>
      </c>
      <c r="GX45" s="2" t="s">
        <v>129</v>
      </c>
      <c r="GY45" s="2" t="s">
        <v>132</v>
      </c>
      <c r="GZ45" s="2" t="s">
        <v>132</v>
      </c>
      <c r="HA45" s="2" t="s">
        <v>141</v>
      </c>
      <c r="HB45" s="2" t="s">
        <v>132</v>
      </c>
      <c r="HC45" s="4"/>
      <c r="HD45" s="8"/>
      <c r="HE45" s="4"/>
      <c r="HF45" s="8"/>
      <c r="HG45" s="7"/>
      <c r="HH45" s="7"/>
      <c r="HI45" s="2" t="s">
        <v>138</v>
      </c>
      <c r="HJ45" s="2" t="s">
        <v>129</v>
      </c>
      <c r="HK45" s="2" t="s">
        <v>428</v>
      </c>
      <c r="HL45" s="2" t="s">
        <v>132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138</v>
      </c>
      <c r="HV45" s="2" t="s">
        <v>129</v>
      </c>
      <c r="HW45" s="2" t="s">
        <v>338</v>
      </c>
      <c r="HX45" s="2" t="s">
        <v>902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168</v>
      </c>
      <c r="IH45" s="2" t="s">
        <v>129</v>
      </c>
      <c r="II45" s="2" t="s">
        <v>132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168</v>
      </c>
      <c r="IT45" s="2" t="s">
        <v>129</v>
      </c>
      <c r="IU45" s="2" t="s">
        <v>132</v>
      </c>
      <c r="IV45" s="2" t="s">
        <v>132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138</v>
      </c>
      <c r="JF45" s="2" t="s">
        <v>129</v>
      </c>
      <c r="JG45" s="2" t="s">
        <v>341</v>
      </c>
      <c r="JH45" s="2" t="s">
        <v>903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138</v>
      </c>
      <c r="JR45" s="2" t="s">
        <v>150</v>
      </c>
      <c r="JS45" s="2" t="s">
        <v>341</v>
      </c>
      <c r="JT45" s="2" t="s">
        <v>904</v>
      </c>
      <c r="JU45" s="2" t="s">
        <v>141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138</v>
      </c>
      <c r="KP45" s="2" t="s">
        <v>174</v>
      </c>
      <c r="KQ45" s="2" t="s">
        <v>905</v>
      </c>
      <c r="KR45" s="2" t="s">
        <v>323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168</v>
      </c>
      <c r="LB45" s="2" t="s">
        <v>129</v>
      </c>
      <c r="LC45" s="2" t="s">
        <v>132</v>
      </c>
      <c r="LD45" s="2" t="s">
        <v>132</v>
      </c>
      <c r="LE45" s="2" t="s">
        <v>141</v>
      </c>
      <c r="LF45" s="2" t="s">
        <v>132</v>
      </c>
      <c r="LG45" s="4"/>
      <c r="LH45" s="8"/>
      <c r="LI45" s="4"/>
      <c r="LJ45" s="8"/>
      <c r="LK45" s="7"/>
      <c r="LL45" s="7"/>
      <c r="LM45" s="2" t="s">
        <v>168</v>
      </c>
      <c r="LN45" s="2" t="s">
        <v>150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176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168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168</v>
      </c>
      <c r="MX45" s="2" t="s">
        <v>129</v>
      </c>
      <c r="MY45" s="2" t="s">
        <v>132</v>
      </c>
      <c r="MZ45" s="2" t="s">
        <v>132</v>
      </c>
      <c r="NA45" s="2" t="s">
        <v>141</v>
      </c>
      <c r="NB45" s="2" t="s">
        <v>132</v>
      </c>
      <c r="NC45" s="4"/>
      <c r="ND45" s="8"/>
      <c r="NE45" s="4"/>
      <c r="NF45" s="8"/>
      <c r="NG45" s="7"/>
      <c r="NH45" s="7"/>
      <c r="NI45" s="2" t="s">
        <v>176</v>
      </c>
      <c r="NJ45" s="2" t="s">
        <v>129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176</v>
      </c>
      <c r="NV45" s="2" t="s">
        <v>129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241</v>
      </c>
      <c r="OT45" s="2" t="s">
        <v>129</v>
      </c>
      <c r="OU45" s="2" t="s">
        <v>177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168</v>
      </c>
      <c r="PF45" s="2" t="s">
        <v>129</v>
      </c>
      <c r="PG45" s="2" t="s">
        <v>132</v>
      </c>
      <c r="PH45" s="2" t="s">
        <v>132</v>
      </c>
      <c r="PI45" s="2" t="s">
        <v>141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168</v>
      </c>
      <c r="QD45" s="2" t="s">
        <v>129</v>
      </c>
      <c r="QE45" s="2" t="s">
        <v>132</v>
      </c>
      <c r="QF45" s="2" t="s">
        <v>132</v>
      </c>
      <c r="QG45" s="2" t="s">
        <v>141</v>
      </c>
      <c r="QH45" s="2" t="s">
        <v>132</v>
      </c>
      <c r="QI45" s="4"/>
      <c r="QJ45" s="8"/>
      <c r="QK45" s="4"/>
      <c r="QL45" s="8"/>
      <c r="QM45" s="7"/>
      <c r="QN45" s="7"/>
      <c r="QO45" s="2" t="s">
        <v>138</v>
      </c>
      <c r="QP45" s="2" t="s">
        <v>129</v>
      </c>
      <c r="QQ45" s="2" t="s">
        <v>178</v>
      </c>
      <c r="QR45" s="2" t="s">
        <v>132</v>
      </c>
      <c r="QS45" s="2" t="s">
        <v>141</v>
      </c>
      <c r="QT45" s="2" t="s">
        <v>132</v>
      </c>
      <c r="QU45" s="4"/>
      <c r="QV45" s="8"/>
      <c r="QW45" s="4"/>
      <c r="QX45" s="8"/>
      <c r="QY45" s="7"/>
      <c r="QZ45" s="7"/>
      <c r="RA45" s="2" t="s">
        <v>132</v>
      </c>
      <c r="RB45" s="2" t="s">
        <v>132</v>
      </c>
      <c r="RC45" s="2" t="s">
        <v>132</v>
      </c>
      <c r="RD45" s="2" t="s">
        <v>132</v>
      </c>
      <c r="RE45" s="2" t="s">
        <v>132</v>
      </c>
      <c r="RF45" s="2" t="s">
        <v>132</v>
      </c>
      <c r="RG45" s="4"/>
      <c r="RH45" s="8"/>
      <c r="RI45" s="4"/>
      <c r="RJ45" s="8"/>
      <c r="RK45" s="7"/>
      <c r="RL45" s="7"/>
      <c r="RM45" s="2" t="s">
        <v>176</v>
      </c>
      <c r="RN45" s="2" t="s">
        <v>129</v>
      </c>
      <c r="RO45" s="2" t="s">
        <v>132</v>
      </c>
      <c r="RP45" s="2" t="s">
        <v>132</v>
      </c>
      <c r="RQ45" s="2" t="s">
        <v>141</v>
      </c>
      <c r="RR45" s="2" t="s">
        <v>132</v>
      </c>
    </row>
    <row r="46">
      <c r="A46" s="2" t="s">
        <v>906</v>
      </c>
      <c r="B46" s="2" t="s">
        <v>121</v>
      </c>
      <c r="C46" s="2" t="s">
        <v>122</v>
      </c>
      <c r="D46" s="2" t="s">
        <v>560</v>
      </c>
      <c r="E46" s="2" t="s">
        <v>561</v>
      </c>
      <c r="F46" s="2" t="s">
        <v>907</v>
      </c>
      <c r="G46" s="2" t="s">
        <v>907</v>
      </c>
      <c r="H46" s="2" t="s">
        <v>907</v>
      </c>
      <c r="I46" s="2" t="s">
        <v>800</v>
      </c>
      <c r="J46" s="2" t="s">
        <v>127</v>
      </c>
      <c r="K46" s="2" t="s">
        <v>128</v>
      </c>
      <c r="L46" s="3">
        <v>44.98</v>
      </c>
      <c r="M46" s="3">
        <v>47.23</v>
      </c>
      <c r="N46" s="3">
        <v>94.99</v>
      </c>
      <c r="O46" s="2" t="s">
        <v>218</v>
      </c>
      <c r="P46" s="2" t="s">
        <v>219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286</v>
      </c>
      <c r="V46" s="2" t="s">
        <v>247</v>
      </c>
      <c r="W46" s="2" t="s">
        <v>135</v>
      </c>
      <c r="X46" s="2" t="s">
        <v>132</v>
      </c>
      <c r="Y46" s="2" t="s">
        <v>815</v>
      </c>
      <c r="Z46" s="4">
        <v>7</v>
      </c>
      <c r="AA46" s="4">
        <f>=ROUNDDOWN(14,0)</f>
      </c>
      <c r="AB46" s="5">
        <v>0.5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14</v>
      </c>
      <c r="AQ46" s="8">
        <v>666.39</v>
      </c>
      <c r="AR46" s="4"/>
      <c r="AS46" s="8"/>
      <c r="AT46" s="7"/>
      <c r="AU46" s="7"/>
      <c r="AV46" s="4">
        <v>14</v>
      </c>
      <c r="AW46" s="8">
        <v>666.39</v>
      </c>
      <c r="AX46" s="4"/>
      <c r="AY46" s="8"/>
      <c r="AZ46" s="7"/>
      <c r="BA46" s="7"/>
      <c r="BB46" s="7">
        <v>1</v>
      </c>
      <c r="BC46" s="4">
        <v>26</v>
      </c>
      <c r="BD46" s="8">
        <v>1149.55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0.5797</v>
      </c>
      <c r="BJ46" s="4">
        <v>14</v>
      </c>
      <c r="BK46" s="8">
        <v>666.39</v>
      </c>
      <c r="BL46" s="2" t="s">
        <v>908</v>
      </c>
      <c r="BM46" s="7">
        <v>1</v>
      </c>
      <c r="BN46" s="7">
        <v>1</v>
      </c>
      <c r="BO46" s="4">
        <v>5</v>
      </c>
      <c r="BP46" s="8">
        <v>152.84</v>
      </c>
      <c r="BQ46" s="4"/>
      <c r="BR46" s="8"/>
      <c r="BS46" s="7"/>
      <c r="BT46" s="7"/>
      <c r="BU46" s="2" t="s">
        <v>138</v>
      </c>
      <c r="BV46" s="2" t="s">
        <v>129</v>
      </c>
      <c r="BW46" s="2" t="s">
        <v>674</v>
      </c>
      <c r="BX46" s="2" t="s">
        <v>909</v>
      </c>
      <c r="BY46" s="2" t="s">
        <v>141</v>
      </c>
      <c r="BZ46" s="2" t="s">
        <v>132</v>
      </c>
      <c r="CA46" s="4">
        <v>8</v>
      </c>
      <c r="CB46" s="8">
        <v>454.12</v>
      </c>
      <c r="CC46" s="4"/>
      <c r="CD46" s="8"/>
      <c r="CE46" s="7"/>
      <c r="CF46" s="7"/>
      <c r="CG46" s="2" t="s">
        <v>138</v>
      </c>
      <c r="CH46" s="2" t="s">
        <v>129</v>
      </c>
      <c r="CI46" s="2" t="s">
        <v>815</v>
      </c>
      <c r="CJ46" s="2" t="s">
        <v>910</v>
      </c>
      <c r="CK46" s="2" t="s">
        <v>141</v>
      </c>
      <c r="CL46" s="2" t="s">
        <v>132</v>
      </c>
      <c r="CM46" s="4"/>
      <c r="CN46" s="8"/>
      <c r="CO46" s="4"/>
      <c r="CP46" s="8"/>
      <c r="CQ46" s="7"/>
      <c r="CR46" s="7"/>
      <c r="CS46" s="2" t="s">
        <v>168</v>
      </c>
      <c r="CT46" s="2" t="s">
        <v>129</v>
      </c>
      <c r="CU46" s="2" t="s">
        <v>132</v>
      </c>
      <c r="CV46" s="2" t="s">
        <v>132</v>
      </c>
      <c r="CW46" s="2" t="s">
        <v>141</v>
      </c>
      <c r="CX46" s="2" t="s">
        <v>132</v>
      </c>
      <c r="CY46" s="4"/>
      <c r="CZ46" s="8"/>
      <c r="DA46" s="4"/>
      <c r="DB46" s="8"/>
      <c r="DC46" s="7"/>
      <c r="DD46" s="7"/>
      <c r="DE46" s="2" t="s">
        <v>138</v>
      </c>
      <c r="DF46" s="2" t="s">
        <v>129</v>
      </c>
      <c r="DG46" s="2" t="s">
        <v>677</v>
      </c>
      <c r="DH46" s="2" t="s">
        <v>237</v>
      </c>
      <c r="DI46" s="2" t="s">
        <v>141</v>
      </c>
      <c r="DJ46" s="2" t="s">
        <v>132</v>
      </c>
      <c r="DK46" s="4">
        <v>1</v>
      </c>
      <c r="DL46" s="8">
        <v>59.43</v>
      </c>
      <c r="DM46" s="4"/>
      <c r="DN46" s="8"/>
      <c r="DO46" s="7"/>
      <c r="DP46" s="7"/>
      <c r="DQ46" s="2" t="s">
        <v>138</v>
      </c>
      <c r="DR46" s="2" t="s">
        <v>129</v>
      </c>
      <c r="DS46" s="2" t="s">
        <v>678</v>
      </c>
      <c r="DT46" s="2" t="s">
        <v>911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273</v>
      </c>
      <c r="ED46" s="2" t="s">
        <v>129</v>
      </c>
      <c r="EE46" s="2" t="s">
        <v>132</v>
      </c>
      <c r="EF46" s="2" t="s">
        <v>132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129</v>
      </c>
      <c r="EQ46" s="2" t="s">
        <v>327</v>
      </c>
      <c r="ER46" s="2" t="s">
        <v>912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168</v>
      </c>
      <c r="FB46" s="2" t="s">
        <v>129</v>
      </c>
      <c r="FC46" s="2" t="s">
        <v>132</v>
      </c>
      <c r="FD46" s="2" t="s">
        <v>132</v>
      </c>
      <c r="FE46" s="2" t="s">
        <v>141</v>
      </c>
      <c r="FF46" s="2" t="s">
        <v>132</v>
      </c>
      <c r="FG46" s="4"/>
      <c r="FH46" s="8"/>
      <c r="FI46" s="4"/>
      <c r="FJ46" s="8"/>
      <c r="FK46" s="7"/>
      <c r="FL46" s="7"/>
      <c r="FM46" s="2" t="s">
        <v>168</v>
      </c>
      <c r="FN46" s="2" t="s">
        <v>129</v>
      </c>
      <c r="FO46" s="2" t="s">
        <v>132</v>
      </c>
      <c r="FP46" s="2" t="s">
        <v>132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138</v>
      </c>
      <c r="FZ46" s="2" t="s">
        <v>129</v>
      </c>
      <c r="GA46" s="2" t="s">
        <v>332</v>
      </c>
      <c r="GB46" s="2" t="s">
        <v>132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318</v>
      </c>
      <c r="GN46" s="2" t="s">
        <v>132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168</v>
      </c>
      <c r="GX46" s="2" t="s">
        <v>129</v>
      </c>
      <c r="GY46" s="2" t="s">
        <v>132</v>
      </c>
      <c r="GZ46" s="2" t="s">
        <v>132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683</v>
      </c>
      <c r="HL46" s="2" t="s">
        <v>132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273</v>
      </c>
      <c r="HV46" s="2" t="s">
        <v>129</v>
      </c>
      <c r="HW46" s="2" t="s">
        <v>132</v>
      </c>
      <c r="HX46" s="2" t="s">
        <v>132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168</v>
      </c>
      <c r="IH46" s="2" t="s">
        <v>129</v>
      </c>
      <c r="II46" s="2" t="s">
        <v>132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168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138</v>
      </c>
      <c r="JF46" s="2" t="s">
        <v>129</v>
      </c>
      <c r="JG46" s="2" t="s">
        <v>825</v>
      </c>
      <c r="JH46" s="2" t="s">
        <v>132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138</v>
      </c>
      <c r="JR46" s="2" t="s">
        <v>150</v>
      </c>
      <c r="JS46" s="2" t="s">
        <v>687</v>
      </c>
      <c r="JT46" s="2" t="s">
        <v>913</v>
      </c>
      <c r="JU46" s="2" t="s">
        <v>141</v>
      </c>
      <c r="JV46" s="2" t="s">
        <v>132</v>
      </c>
      <c r="JW46" s="4"/>
      <c r="JX46" s="8"/>
      <c r="JY46" s="4"/>
      <c r="JZ46" s="8"/>
      <c r="KA46" s="7"/>
      <c r="KB46" s="7"/>
      <c r="KC46" s="2" t="s">
        <v>132</v>
      </c>
      <c r="KD46" s="2" t="s">
        <v>132</v>
      </c>
      <c r="KE46" s="2" t="s">
        <v>132</v>
      </c>
      <c r="KF46" s="2" t="s">
        <v>132</v>
      </c>
      <c r="KG46" s="2" t="s">
        <v>132</v>
      </c>
      <c r="KH46" s="2" t="s">
        <v>132</v>
      </c>
      <c r="KI46" s="4"/>
      <c r="KJ46" s="8"/>
      <c r="KK46" s="4"/>
      <c r="KL46" s="8"/>
      <c r="KM46" s="7"/>
      <c r="KN46" s="7"/>
      <c r="KO46" s="2" t="s">
        <v>138</v>
      </c>
      <c r="KP46" s="2" t="s">
        <v>174</v>
      </c>
      <c r="KQ46" s="2" t="s">
        <v>340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168</v>
      </c>
      <c r="LB46" s="2" t="s">
        <v>129</v>
      </c>
      <c r="LC46" s="2" t="s">
        <v>132</v>
      </c>
      <c r="LD46" s="2" t="s">
        <v>132</v>
      </c>
      <c r="LE46" s="2" t="s">
        <v>141</v>
      </c>
      <c r="LF46" s="2" t="s">
        <v>132</v>
      </c>
      <c r="LG46" s="4"/>
      <c r="LH46" s="8"/>
      <c r="LI46" s="4"/>
      <c r="LJ46" s="8"/>
      <c r="LK46" s="7"/>
      <c r="LL46" s="7"/>
      <c r="LM46" s="2" t="s">
        <v>168</v>
      </c>
      <c r="LN46" s="2" t="s">
        <v>150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176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168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176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176</v>
      </c>
      <c r="NV46" s="2" t="s">
        <v>129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168</v>
      </c>
      <c r="OH46" s="2" t="s">
        <v>150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241</v>
      </c>
      <c r="OT46" s="2" t="s">
        <v>129</v>
      </c>
      <c r="OU46" s="2" t="s">
        <v>177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168</v>
      </c>
      <c r="PF46" s="2" t="s">
        <v>129</v>
      </c>
      <c r="PG46" s="2" t="s">
        <v>132</v>
      </c>
      <c r="PH46" s="2" t="s">
        <v>132</v>
      </c>
      <c r="PI46" s="2" t="s">
        <v>141</v>
      </c>
      <c r="PJ46" s="2" t="s">
        <v>132</v>
      </c>
      <c r="PK46" s="4"/>
      <c r="PL46" s="8"/>
      <c r="PM46" s="4"/>
      <c r="PN46" s="8"/>
      <c r="PO46" s="7"/>
      <c r="PP46" s="7"/>
      <c r="PQ46" s="2" t="s">
        <v>132</v>
      </c>
      <c r="PR46" s="2" t="s">
        <v>132</v>
      </c>
      <c r="PS46" s="2" t="s">
        <v>132</v>
      </c>
      <c r="PT46" s="2" t="s">
        <v>132</v>
      </c>
      <c r="PU46" s="2" t="s">
        <v>132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168</v>
      </c>
      <c r="RB46" s="2" t="s">
        <v>150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176</v>
      </c>
      <c r="RN46" s="2" t="s">
        <v>129</v>
      </c>
      <c r="RO46" s="2" t="s">
        <v>132</v>
      </c>
      <c r="RP46" s="2" t="s">
        <v>132</v>
      </c>
      <c r="RQ46" s="2" t="s">
        <v>141</v>
      </c>
      <c r="RR46" s="2" t="s">
        <v>132</v>
      </c>
    </row>
    <row r="47">
      <c r="A47" s="2" t="s">
        <v>914</v>
      </c>
      <c r="B47" s="2" t="s">
        <v>121</v>
      </c>
      <c r="C47" s="2" t="s">
        <v>122</v>
      </c>
      <c r="D47" s="2" t="s">
        <v>560</v>
      </c>
      <c r="E47" s="2" t="s">
        <v>561</v>
      </c>
      <c r="F47" s="2" t="s">
        <v>907</v>
      </c>
      <c r="G47" s="2" t="s">
        <v>907</v>
      </c>
      <c r="H47" s="2" t="s">
        <v>907</v>
      </c>
      <c r="I47" s="2" t="s">
        <v>800</v>
      </c>
      <c r="J47" s="2" t="s">
        <v>127</v>
      </c>
      <c r="K47" s="2" t="s">
        <v>245</v>
      </c>
      <c r="L47" s="3">
        <v>41.38</v>
      </c>
      <c r="M47" s="3">
        <v>43.45</v>
      </c>
      <c r="N47" s="3">
        <v>94.99</v>
      </c>
      <c r="O47" s="2" t="s">
        <v>915</v>
      </c>
      <c r="P47" s="2" t="s">
        <v>219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286</v>
      </c>
      <c r="V47" s="2" t="s">
        <v>247</v>
      </c>
      <c r="W47" s="2" t="s">
        <v>135</v>
      </c>
      <c r="X47" s="2" t="s">
        <v>132</v>
      </c>
      <c r="Y47" s="2" t="s">
        <v>815</v>
      </c>
      <c r="Z47" s="4"/>
      <c r="AA47" s="4">
        <f>=ROUNDDOWN({0},0)</f>
      </c>
      <c r="AB47" s="5">
        <v>1.9</v>
      </c>
      <c r="AC47" s="2" t="s">
        <v>132</v>
      </c>
      <c r="AD47" s="4"/>
      <c r="AE47" s="4"/>
      <c r="AF47" s="6">
        <v>65</v>
      </c>
      <c r="AG47" s="6"/>
      <c r="AH47" s="7">
        <v>0.4783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12</v>
      </c>
      <c r="AQ47" s="8">
        <v>483.16</v>
      </c>
      <c r="AR47" s="4"/>
      <c r="AS47" s="8"/>
      <c r="AT47" s="7"/>
      <c r="AU47" s="7"/>
      <c r="AV47" s="4">
        <v>12</v>
      </c>
      <c r="AW47" s="8">
        <v>483.16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0.4203</v>
      </c>
      <c r="BJ47" s="4">
        <v>12</v>
      </c>
      <c r="BK47" s="8">
        <v>483.16</v>
      </c>
      <c r="BL47" s="2" t="s">
        <v>916</v>
      </c>
      <c r="BM47" s="7">
        <v>1</v>
      </c>
      <c r="BN47" s="7">
        <v>1</v>
      </c>
      <c r="BO47" s="4">
        <v>4</v>
      </c>
      <c r="BP47" s="8">
        <v>88</v>
      </c>
      <c r="BQ47" s="4"/>
      <c r="BR47" s="8"/>
      <c r="BS47" s="7"/>
      <c r="BT47" s="7"/>
      <c r="BU47" s="2" t="s">
        <v>138</v>
      </c>
      <c r="BV47" s="2" t="s">
        <v>150</v>
      </c>
      <c r="BW47" s="2" t="s">
        <v>674</v>
      </c>
      <c r="BX47" s="2" t="s">
        <v>155</v>
      </c>
      <c r="BY47" s="2" t="s">
        <v>141</v>
      </c>
      <c r="BZ47" s="2" t="s">
        <v>132</v>
      </c>
      <c r="CA47" s="4">
        <v>1</v>
      </c>
      <c r="CB47" s="8">
        <v>36.93</v>
      </c>
      <c r="CC47" s="4"/>
      <c r="CD47" s="8"/>
      <c r="CE47" s="7"/>
      <c r="CF47" s="7"/>
      <c r="CG47" s="2" t="s">
        <v>138</v>
      </c>
      <c r="CH47" s="2" t="s">
        <v>150</v>
      </c>
      <c r="CI47" s="2" t="s">
        <v>815</v>
      </c>
      <c r="CJ47" s="2" t="s">
        <v>917</v>
      </c>
      <c r="CK47" s="2" t="s">
        <v>141</v>
      </c>
      <c r="CL47" s="2" t="s">
        <v>132</v>
      </c>
      <c r="CM47" s="4"/>
      <c r="CN47" s="8"/>
      <c r="CO47" s="4"/>
      <c r="CP47" s="8"/>
      <c r="CQ47" s="7"/>
      <c r="CR47" s="7"/>
      <c r="CS47" s="2" t="s">
        <v>168</v>
      </c>
      <c r="CT47" s="2" t="s">
        <v>150</v>
      </c>
      <c r="CU47" s="2" t="s">
        <v>132</v>
      </c>
      <c r="CV47" s="2" t="s">
        <v>132</v>
      </c>
      <c r="CW47" s="2" t="s">
        <v>141</v>
      </c>
      <c r="CX47" s="2" t="s">
        <v>132</v>
      </c>
      <c r="CY47" s="4">
        <v>1</v>
      </c>
      <c r="CZ47" s="8">
        <v>46.67</v>
      </c>
      <c r="DA47" s="4"/>
      <c r="DB47" s="8"/>
      <c r="DC47" s="7"/>
      <c r="DD47" s="7"/>
      <c r="DE47" s="2" t="s">
        <v>138</v>
      </c>
      <c r="DF47" s="2" t="s">
        <v>150</v>
      </c>
      <c r="DG47" s="2" t="s">
        <v>677</v>
      </c>
      <c r="DH47" s="2" t="s">
        <v>918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150</v>
      </c>
      <c r="DS47" s="2" t="s">
        <v>678</v>
      </c>
      <c r="DT47" s="2" t="s">
        <v>919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273</v>
      </c>
      <c r="ED47" s="2" t="s">
        <v>150</v>
      </c>
      <c r="EE47" s="2" t="s">
        <v>132</v>
      </c>
      <c r="EF47" s="2" t="s">
        <v>132</v>
      </c>
      <c r="EG47" s="2" t="s">
        <v>141</v>
      </c>
      <c r="EH47" s="2" t="s">
        <v>132</v>
      </c>
      <c r="EI47" s="4">
        <v>2</v>
      </c>
      <c r="EJ47" s="8">
        <v>113.2</v>
      </c>
      <c r="EK47" s="4"/>
      <c r="EL47" s="8"/>
      <c r="EM47" s="7"/>
      <c r="EN47" s="7"/>
      <c r="EO47" s="2" t="s">
        <v>138</v>
      </c>
      <c r="EP47" s="2" t="s">
        <v>150</v>
      </c>
      <c r="EQ47" s="2" t="s">
        <v>327</v>
      </c>
      <c r="ER47" s="2" t="s">
        <v>920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168</v>
      </c>
      <c r="FB47" s="2" t="s">
        <v>150</v>
      </c>
      <c r="FC47" s="2" t="s">
        <v>132</v>
      </c>
      <c r="FD47" s="2" t="s">
        <v>132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168</v>
      </c>
      <c r="FN47" s="2" t="s">
        <v>150</v>
      </c>
      <c r="FO47" s="2" t="s">
        <v>132</v>
      </c>
      <c r="FP47" s="2" t="s">
        <v>132</v>
      </c>
      <c r="FQ47" s="2" t="s">
        <v>141</v>
      </c>
      <c r="FR47" s="2" t="s">
        <v>132</v>
      </c>
      <c r="FS47" s="4">
        <v>4</v>
      </c>
      <c r="FT47" s="8">
        <v>198.36</v>
      </c>
      <c r="FU47" s="4"/>
      <c r="FV47" s="8"/>
      <c r="FW47" s="7"/>
      <c r="FX47" s="7"/>
      <c r="FY47" s="2" t="s">
        <v>138</v>
      </c>
      <c r="FZ47" s="2" t="s">
        <v>150</v>
      </c>
      <c r="GA47" s="2" t="s">
        <v>332</v>
      </c>
      <c r="GB47" s="2" t="s">
        <v>323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150</v>
      </c>
      <c r="GM47" s="2" t="s">
        <v>318</v>
      </c>
      <c r="GN47" s="2" t="s">
        <v>132</v>
      </c>
      <c r="GO47" s="2" t="s">
        <v>141</v>
      </c>
      <c r="GP47" s="2" t="s">
        <v>132</v>
      </c>
      <c r="GQ47" s="4"/>
      <c r="GR47" s="8"/>
      <c r="GS47" s="4"/>
      <c r="GT47" s="8"/>
      <c r="GU47" s="7"/>
      <c r="GV47" s="7"/>
      <c r="GW47" s="2" t="s">
        <v>168</v>
      </c>
      <c r="GX47" s="2" t="s">
        <v>150</v>
      </c>
      <c r="GY47" s="2" t="s">
        <v>132</v>
      </c>
      <c r="GZ47" s="2" t="s">
        <v>132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150</v>
      </c>
      <c r="HK47" s="2" t="s">
        <v>683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273</v>
      </c>
      <c r="HV47" s="2" t="s">
        <v>150</v>
      </c>
      <c r="HW47" s="2" t="s">
        <v>132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168</v>
      </c>
      <c r="IH47" s="2" t="s">
        <v>150</v>
      </c>
      <c r="II47" s="2" t="s">
        <v>132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138</v>
      </c>
      <c r="IT47" s="2" t="s">
        <v>150</v>
      </c>
      <c r="IU47" s="2" t="s">
        <v>238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138</v>
      </c>
      <c r="JF47" s="2" t="s">
        <v>150</v>
      </c>
      <c r="JG47" s="2" t="s">
        <v>825</v>
      </c>
      <c r="JH47" s="2" t="s">
        <v>132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138</v>
      </c>
      <c r="JR47" s="2" t="s">
        <v>150</v>
      </c>
      <c r="JS47" s="2" t="s">
        <v>687</v>
      </c>
      <c r="JT47" s="2" t="s">
        <v>132</v>
      </c>
      <c r="JU47" s="2" t="s">
        <v>141</v>
      </c>
      <c r="JV47" s="2" t="s">
        <v>132</v>
      </c>
      <c r="JW47" s="4"/>
      <c r="JX47" s="8"/>
      <c r="JY47" s="4"/>
      <c r="JZ47" s="8"/>
      <c r="KA47" s="7"/>
      <c r="KB47" s="7"/>
      <c r="KC47" s="2" t="s">
        <v>132</v>
      </c>
      <c r="KD47" s="2" t="s">
        <v>132</v>
      </c>
      <c r="KE47" s="2" t="s">
        <v>132</v>
      </c>
      <c r="KF47" s="2" t="s">
        <v>132</v>
      </c>
      <c r="KG47" s="2" t="s">
        <v>132</v>
      </c>
      <c r="KH47" s="2" t="s">
        <v>132</v>
      </c>
      <c r="KI47" s="4"/>
      <c r="KJ47" s="8"/>
      <c r="KK47" s="4"/>
      <c r="KL47" s="8"/>
      <c r="KM47" s="7"/>
      <c r="KN47" s="7"/>
      <c r="KO47" s="2" t="s">
        <v>138</v>
      </c>
      <c r="KP47" s="2" t="s">
        <v>150</v>
      </c>
      <c r="KQ47" s="2" t="s">
        <v>340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168</v>
      </c>
      <c r="LB47" s="2" t="s">
        <v>150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168</v>
      </c>
      <c r="LN47" s="2" t="s">
        <v>150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176</v>
      </c>
      <c r="LZ47" s="2" t="s">
        <v>150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168</v>
      </c>
      <c r="ML47" s="2" t="s">
        <v>150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168</v>
      </c>
      <c r="MX47" s="2" t="s">
        <v>150</v>
      </c>
      <c r="MY47" s="2" t="s">
        <v>132</v>
      </c>
      <c r="MZ47" s="2" t="s">
        <v>132</v>
      </c>
      <c r="NA47" s="2" t="s">
        <v>141</v>
      </c>
      <c r="NB47" s="2" t="s">
        <v>132</v>
      </c>
      <c r="NC47" s="4"/>
      <c r="ND47" s="8"/>
      <c r="NE47" s="4"/>
      <c r="NF47" s="8"/>
      <c r="NG47" s="7"/>
      <c r="NH47" s="7"/>
      <c r="NI47" s="2" t="s">
        <v>176</v>
      </c>
      <c r="NJ47" s="2" t="s">
        <v>150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176</v>
      </c>
      <c r="NV47" s="2" t="s">
        <v>150</v>
      </c>
      <c r="NW47" s="2" t="s">
        <v>132</v>
      </c>
      <c r="NX47" s="2" t="s">
        <v>132</v>
      </c>
      <c r="NY47" s="2" t="s">
        <v>141</v>
      </c>
      <c r="NZ47" s="2" t="s">
        <v>132</v>
      </c>
      <c r="OA47" s="4"/>
      <c r="OB47" s="8"/>
      <c r="OC47" s="4"/>
      <c r="OD47" s="8"/>
      <c r="OE47" s="7"/>
      <c r="OF47" s="7"/>
      <c r="OG47" s="2" t="s">
        <v>168</v>
      </c>
      <c r="OH47" s="2" t="s">
        <v>150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168</v>
      </c>
      <c r="OT47" s="2" t="s">
        <v>150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168</v>
      </c>
      <c r="PF47" s="2" t="s">
        <v>150</v>
      </c>
      <c r="PG47" s="2" t="s">
        <v>132</v>
      </c>
      <c r="PH47" s="2" t="s">
        <v>132</v>
      </c>
      <c r="PI47" s="2" t="s">
        <v>141</v>
      </c>
      <c r="PJ47" s="2" t="s">
        <v>132</v>
      </c>
      <c r="PK47" s="4"/>
      <c r="PL47" s="8"/>
      <c r="PM47" s="4"/>
      <c r="PN47" s="8"/>
      <c r="PO47" s="7"/>
      <c r="PP47" s="7"/>
      <c r="PQ47" s="2" t="s">
        <v>132</v>
      </c>
      <c r="PR47" s="2" t="s">
        <v>132</v>
      </c>
      <c r="PS47" s="2" t="s">
        <v>132</v>
      </c>
      <c r="PT47" s="2" t="s">
        <v>132</v>
      </c>
      <c r="PU47" s="2" t="s">
        <v>132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168</v>
      </c>
      <c r="RB47" s="2" t="s">
        <v>150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176</v>
      </c>
      <c r="RN47" s="2" t="s">
        <v>150</v>
      </c>
      <c r="RO47" s="2" t="s">
        <v>132</v>
      </c>
      <c r="RP47" s="2" t="s">
        <v>132</v>
      </c>
      <c r="RQ47" s="2" t="s">
        <v>141</v>
      </c>
      <c r="RR47" s="2" t="s">
        <v>132</v>
      </c>
    </row>
    <row r="48">
      <c r="A48" s="2" t="s">
        <v>921</v>
      </c>
      <c r="B48" s="2" t="s">
        <v>121</v>
      </c>
      <c r="C48" s="2" t="s">
        <v>122</v>
      </c>
      <c r="D48" s="2" t="s">
        <v>560</v>
      </c>
      <c r="E48" s="2" t="s">
        <v>561</v>
      </c>
      <c r="F48" s="2" t="s">
        <v>922</v>
      </c>
      <c r="G48" s="2" t="s">
        <v>922</v>
      </c>
      <c r="H48" s="2" t="s">
        <v>922</v>
      </c>
      <c r="I48" s="2" t="s">
        <v>923</v>
      </c>
      <c r="J48" s="2" t="s">
        <v>127</v>
      </c>
      <c r="K48" s="2" t="s">
        <v>245</v>
      </c>
      <c r="L48" s="3">
        <v>29.7</v>
      </c>
      <c r="M48" s="3">
        <v>31.18</v>
      </c>
      <c r="N48" s="3">
        <v>69.99</v>
      </c>
      <c r="O48" s="2" t="s">
        <v>129</v>
      </c>
      <c r="P48" s="2" t="s">
        <v>347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286</v>
      </c>
      <c r="V48" s="2" t="s">
        <v>287</v>
      </c>
      <c r="W48" s="2" t="s">
        <v>135</v>
      </c>
      <c r="X48" s="2" t="s">
        <v>248</v>
      </c>
      <c r="Y48" s="2" t="s">
        <v>924</v>
      </c>
      <c r="Z48" s="4">
        <v>76</v>
      </c>
      <c r="AA48" s="4">
        <f>=ROUNDDOWN(76,0)</f>
      </c>
      <c r="AB48" s="5">
        <v>1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19</v>
      </c>
      <c r="AQ48" s="8">
        <v>684</v>
      </c>
      <c r="AR48" s="4"/>
      <c r="AS48" s="8"/>
      <c r="AT48" s="7"/>
      <c r="AU48" s="7"/>
      <c r="AV48" s="4">
        <v>19</v>
      </c>
      <c r="AW48" s="8">
        <v>684</v>
      </c>
      <c r="AX48" s="4"/>
      <c r="AY48" s="8"/>
      <c r="AZ48" s="7"/>
      <c r="BA48" s="7"/>
      <c r="BB48" s="7">
        <v>1</v>
      </c>
      <c r="BC48" s="4">
        <v>19</v>
      </c>
      <c r="BD48" s="8">
        <v>684</v>
      </c>
      <c r="BE48" s="4"/>
      <c r="BF48" s="8"/>
      <c r="BG48" s="7"/>
      <c r="BH48" s="7"/>
      <c r="BI48" s="7">
        <v>1</v>
      </c>
      <c r="BJ48" s="4">
        <v>19</v>
      </c>
      <c r="BK48" s="8">
        <v>684</v>
      </c>
      <c r="BL48" s="2" t="s">
        <v>925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138</v>
      </c>
      <c r="BV48" s="2" t="s">
        <v>129</v>
      </c>
      <c r="BW48" s="2" t="s">
        <v>926</v>
      </c>
      <c r="BX48" s="2" t="s">
        <v>927</v>
      </c>
      <c r="BY48" s="2" t="s">
        <v>141</v>
      </c>
      <c r="BZ48" s="2" t="s">
        <v>132</v>
      </c>
      <c r="CA48" s="4">
        <v>4</v>
      </c>
      <c r="CB48" s="8">
        <v>150.24</v>
      </c>
      <c r="CC48" s="4"/>
      <c r="CD48" s="8"/>
      <c r="CE48" s="7"/>
      <c r="CF48" s="7"/>
      <c r="CG48" s="2" t="s">
        <v>138</v>
      </c>
      <c r="CH48" s="2" t="s">
        <v>129</v>
      </c>
      <c r="CI48" s="2" t="s">
        <v>924</v>
      </c>
      <c r="CJ48" s="2" t="s">
        <v>928</v>
      </c>
      <c r="CK48" s="2" t="s">
        <v>141</v>
      </c>
      <c r="CL48" s="2" t="s">
        <v>132</v>
      </c>
      <c r="CM48" s="4"/>
      <c r="CN48" s="8"/>
      <c r="CO48" s="4"/>
      <c r="CP48" s="8"/>
      <c r="CQ48" s="7"/>
      <c r="CR48" s="7"/>
      <c r="CS48" s="2" t="s">
        <v>138</v>
      </c>
      <c r="CT48" s="2" t="s">
        <v>129</v>
      </c>
      <c r="CU48" s="2" t="s">
        <v>929</v>
      </c>
      <c r="CV48" s="2" t="s">
        <v>132</v>
      </c>
      <c r="CW48" s="2" t="s">
        <v>141</v>
      </c>
      <c r="CX48" s="2" t="s">
        <v>132</v>
      </c>
      <c r="CY48" s="4">
        <v>6</v>
      </c>
      <c r="CZ48" s="8">
        <v>209.58</v>
      </c>
      <c r="DA48" s="4"/>
      <c r="DB48" s="8"/>
      <c r="DC48" s="7"/>
      <c r="DD48" s="7"/>
      <c r="DE48" s="2" t="s">
        <v>138</v>
      </c>
      <c r="DF48" s="2" t="s">
        <v>129</v>
      </c>
      <c r="DG48" s="2" t="s">
        <v>930</v>
      </c>
      <c r="DH48" s="2" t="s">
        <v>931</v>
      </c>
      <c r="DI48" s="2" t="s">
        <v>141</v>
      </c>
      <c r="DJ48" s="2" t="s">
        <v>132</v>
      </c>
      <c r="DK48" s="4"/>
      <c r="DL48" s="8"/>
      <c r="DM48" s="4"/>
      <c r="DN48" s="8"/>
      <c r="DO48" s="7"/>
      <c r="DP48" s="7"/>
      <c r="DQ48" s="2" t="s">
        <v>138</v>
      </c>
      <c r="DR48" s="2" t="s">
        <v>129</v>
      </c>
      <c r="DS48" s="2" t="s">
        <v>932</v>
      </c>
      <c r="DT48" s="2" t="s">
        <v>337</v>
      </c>
      <c r="DU48" s="2" t="s">
        <v>141</v>
      </c>
      <c r="DV48" s="2" t="s">
        <v>132</v>
      </c>
      <c r="DW48" s="4"/>
      <c r="DX48" s="8"/>
      <c r="DY48" s="4"/>
      <c r="DZ48" s="8"/>
      <c r="EA48" s="7"/>
      <c r="EB48" s="7"/>
      <c r="EC48" s="2" t="s">
        <v>138</v>
      </c>
      <c r="ED48" s="2" t="s">
        <v>129</v>
      </c>
      <c r="EE48" s="2" t="s">
        <v>440</v>
      </c>
      <c r="EF48" s="2" t="s">
        <v>933</v>
      </c>
      <c r="EG48" s="2" t="s">
        <v>141</v>
      </c>
      <c r="EH48" s="2" t="s">
        <v>132</v>
      </c>
      <c r="EI48" s="4">
        <v>2</v>
      </c>
      <c r="EJ48" s="8">
        <v>77.62</v>
      </c>
      <c r="EK48" s="4"/>
      <c r="EL48" s="8"/>
      <c r="EM48" s="7"/>
      <c r="EN48" s="7"/>
      <c r="EO48" s="2" t="s">
        <v>138</v>
      </c>
      <c r="EP48" s="2" t="s">
        <v>129</v>
      </c>
      <c r="EQ48" s="2" t="s">
        <v>423</v>
      </c>
      <c r="ER48" s="2" t="s">
        <v>934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168</v>
      </c>
      <c r="FB48" s="2" t="s">
        <v>129</v>
      </c>
      <c r="FC48" s="2" t="s">
        <v>132</v>
      </c>
      <c r="FD48" s="2" t="s">
        <v>132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138</v>
      </c>
      <c r="FN48" s="2" t="s">
        <v>129</v>
      </c>
      <c r="FO48" s="2" t="s">
        <v>231</v>
      </c>
      <c r="FP48" s="2" t="s">
        <v>823</v>
      </c>
      <c r="FQ48" s="2" t="s">
        <v>141</v>
      </c>
      <c r="FR48" s="2" t="s">
        <v>132</v>
      </c>
      <c r="FS48" s="4">
        <v>4</v>
      </c>
      <c r="FT48" s="8">
        <v>145.52</v>
      </c>
      <c r="FU48" s="4"/>
      <c r="FV48" s="8"/>
      <c r="FW48" s="7"/>
      <c r="FX48" s="7"/>
      <c r="FY48" s="2" t="s">
        <v>138</v>
      </c>
      <c r="FZ48" s="2" t="s">
        <v>129</v>
      </c>
      <c r="GA48" s="2" t="s">
        <v>425</v>
      </c>
      <c r="GB48" s="2" t="s">
        <v>773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138</v>
      </c>
      <c r="GL48" s="2" t="s">
        <v>129</v>
      </c>
      <c r="GM48" s="2" t="s">
        <v>426</v>
      </c>
      <c r="GN48" s="2" t="s">
        <v>132</v>
      </c>
      <c r="GO48" s="2" t="s">
        <v>141</v>
      </c>
      <c r="GP48" s="2" t="s">
        <v>132</v>
      </c>
      <c r="GQ48" s="4"/>
      <c r="GR48" s="8"/>
      <c r="GS48" s="4"/>
      <c r="GT48" s="8"/>
      <c r="GU48" s="7"/>
      <c r="GV48" s="7"/>
      <c r="GW48" s="2" t="s">
        <v>138</v>
      </c>
      <c r="GX48" s="2" t="s">
        <v>129</v>
      </c>
      <c r="GY48" s="2" t="s">
        <v>427</v>
      </c>
      <c r="GZ48" s="2" t="s">
        <v>470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337</v>
      </c>
      <c r="HL48" s="2" t="s">
        <v>132</v>
      </c>
      <c r="HM48" s="2" t="s">
        <v>141</v>
      </c>
      <c r="HN48" s="2" t="s">
        <v>132</v>
      </c>
      <c r="HO48" s="4">
        <v>3</v>
      </c>
      <c r="HP48" s="8">
        <v>101.04</v>
      </c>
      <c r="HQ48" s="4"/>
      <c r="HR48" s="8"/>
      <c r="HS48" s="7"/>
      <c r="HT48" s="7"/>
      <c r="HU48" s="2" t="s">
        <v>138</v>
      </c>
      <c r="HV48" s="2" t="s">
        <v>129</v>
      </c>
      <c r="HW48" s="2" t="s">
        <v>330</v>
      </c>
      <c r="HX48" s="2" t="s">
        <v>935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168</v>
      </c>
      <c r="IH48" s="2" t="s">
        <v>129</v>
      </c>
      <c r="II48" s="2" t="s">
        <v>132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138</v>
      </c>
      <c r="IT48" s="2" t="s">
        <v>150</v>
      </c>
      <c r="IU48" s="2" t="s">
        <v>238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138</v>
      </c>
      <c r="JF48" s="2" t="s">
        <v>129</v>
      </c>
      <c r="JG48" s="2" t="s">
        <v>924</v>
      </c>
      <c r="JH48" s="2" t="s">
        <v>926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138</v>
      </c>
      <c r="JR48" s="2" t="s">
        <v>150</v>
      </c>
      <c r="JS48" s="2" t="s">
        <v>928</v>
      </c>
      <c r="JT48" s="2" t="s">
        <v>132</v>
      </c>
      <c r="JU48" s="2" t="s">
        <v>141</v>
      </c>
      <c r="JV48" s="2" t="s">
        <v>132</v>
      </c>
      <c r="JW48" s="4"/>
      <c r="JX48" s="8"/>
      <c r="JY48" s="4"/>
      <c r="JZ48" s="8"/>
      <c r="KA48" s="7"/>
      <c r="KB48" s="7"/>
      <c r="KC48" s="2" t="s">
        <v>132</v>
      </c>
      <c r="KD48" s="2" t="s">
        <v>132</v>
      </c>
      <c r="KE48" s="2" t="s">
        <v>132</v>
      </c>
      <c r="KF48" s="2" t="s">
        <v>132</v>
      </c>
      <c r="KG48" s="2" t="s">
        <v>132</v>
      </c>
      <c r="KH48" s="2" t="s">
        <v>132</v>
      </c>
      <c r="KI48" s="4"/>
      <c r="KJ48" s="8"/>
      <c r="KK48" s="4"/>
      <c r="KL48" s="8"/>
      <c r="KM48" s="7"/>
      <c r="KN48" s="7"/>
      <c r="KO48" s="2" t="s">
        <v>241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168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168</v>
      </c>
      <c r="LN48" s="2" t="s">
        <v>150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176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168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168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168</v>
      </c>
      <c r="NV48" s="2" t="s">
        <v>129</v>
      </c>
      <c r="NW48" s="2" t="s">
        <v>132</v>
      </c>
      <c r="NX48" s="2" t="s">
        <v>132</v>
      </c>
      <c r="NY48" s="2" t="s">
        <v>141</v>
      </c>
      <c r="NZ48" s="2" t="s">
        <v>132</v>
      </c>
      <c r="OA48" s="4"/>
      <c r="OB48" s="8"/>
      <c r="OC48" s="4"/>
      <c r="OD48" s="8"/>
      <c r="OE48" s="7"/>
      <c r="OF48" s="7"/>
      <c r="OG48" s="2" t="s">
        <v>132</v>
      </c>
      <c r="OH48" s="2" t="s">
        <v>132</v>
      </c>
      <c r="OI48" s="2" t="s">
        <v>132</v>
      </c>
      <c r="OJ48" s="2" t="s">
        <v>132</v>
      </c>
      <c r="OK48" s="2" t="s">
        <v>132</v>
      </c>
      <c r="OL48" s="2" t="s">
        <v>132</v>
      </c>
      <c r="OM48" s="4"/>
      <c r="ON48" s="8"/>
      <c r="OO48" s="4"/>
      <c r="OP48" s="8"/>
      <c r="OQ48" s="7"/>
      <c r="OR48" s="7"/>
      <c r="OS48" s="2" t="s">
        <v>138</v>
      </c>
      <c r="OT48" s="2" t="s">
        <v>129</v>
      </c>
      <c r="OU48" s="2" t="s">
        <v>177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168</v>
      </c>
      <c r="PF48" s="2" t="s">
        <v>129</v>
      </c>
      <c r="PG48" s="2" t="s">
        <v>132</v>
      </c>
      <c r="PH48" s="2" t="s">
        <v>132</v>
      </c>
      <c r="PI48" s="2" t="s">
        <v>141</v>
      </c>
      <c r="PJ48" s="2" t="s">
        <v>132</v>
      </c>
      <c r="PK48" s="4"/>
      <c r="PL48" s="8"/>
      <c r="PM48" s="4"/>
      <c r="PN48" s="8"/>
      <c r="PO48" s="7"/>
      <c r="PP48" s="7"/>
      <c r="PQ48" s="2" t="s">
        <v>132</v>
      </c>
      <c r="PR48" s="2" t="s">
        <v>132</v>
      </c>
      <c r="PS48" s="2" t="s">
        <v>132</v>
      </c>
      <c r="PT48" s="2" t="s">
        <v>132</v>
      </c>
      <c r="PU48" s="2" t="s">
        <v>132</v>
      </c>
      <c r="PV48" s="2" t="s">
        <v>132</v>
      </c>
      <c r="PW48" s="4"/>
      <c r="PX48" s="8"/>
      <c r="PY48" s="4"/>
      <c r="PZ48" s="8"/>
      <c r="QA48" s="7"/>
      <c r="QB48" s="7"/>
      <c r="QC48" s="2" t="s">
        <v>168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138</v>
      </c>
      <c r="QP48" s="2" t="s">
        <v>129</v>
      </c>
      <c r="QQ48" s="2" t="s">
        <v>178</v>
      </c>
      <c r="QR48" s="2" t="s">
        <v>132</v>
      </c>
      <c r="QS48" s="2" t="s">
        <v>141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168</v>
      </c>
      <c r="RN48" s="2" t="s">
        <v>129</v>
      </c>
      <c r="RO48" s="2" t="s">
        <v>132</v>
      </c>
      <c r="RP48" s="2" t="s">
        <v>132</v>
      </c>
      <c r="RQ48" s="2" t="s">
        <v>141</v>
      </c>
      <c r="RR48" s="2" t="s">
        <v>132</v>
      </c>
    </row>
    <row r="49">
      <c r="A49" s="2" t="s">
        <v>936</v>
      </c>
      <c r="B49" s="2" t="s">
        <v>121</v>
      </c>
      <c r="C49" s="2" t="s">
        <v>122</v>
      </c>
      <c r="D49" s="2" t="s">
        <v>560</v>
      </c>
      <c r="E49" s="2" t="s">
        <v>561</v>
      </c>
      <c r="F49" s="2" t="s">
        <v>937</v>
      </c>
      <c r="G49" s="2" t="s">
        <v>937</v>
      </c>
      <c r="H49" s="2" t="s">
        <v>937</v>
      </c>
      <c r="I49" s="2" t="s">
        <v>938</v>
      </c>
      <c r="J49" s="2" t="s">
        <v>127</v>
      </c>
      <c r="K49" s="2" t="s">
        <v>939</v>
      </c>
      <c r="L49" s="3">
        <v>55</v>
      </c>
      <c r="M49" s="3">
        <v>57.75</v>
      </c>
      <c r="N49" s="3">
        <v>119.99</v>
      </c>
      <c r="O49" s="2" t="s">
        <v>218</v>
      </c>
      <c r="P49" s="2" t="s">
        <v>219</v>
      </c>
      <c r="Q49" s="2" t="s">
        <v>131</v>
      </c>
      <c r="R49" s="2" t="s">
        <v>132</v>
      </c>
      <c r="S49" s="2" t="s">
        <v>940</v>
      </c>
      <c r="T49" s="2" t="s">
        <v>132</v>
      </c>
      <c r="U49" s="2" t="s">
        <v>132</v>
      </c>
      <c r="V49" s="2" t="s">
        <v>134</v>
      </c>
      <c r="W49" s="2" t="s">
        <v>184</v>
      </c>
      <c r="X49" s="2" t="s">
        <v>132</v>
      </c>
      <c r="Y49" s="2" t="s">
        <v>220</v>
      </c>
      <c r="Z49" s="4"/>
      <c r="AA49" s="4">
        <f>=ROUNDDOWN({0},0)</f>
      </c>
      <c r="AB49" s="5">
        <v>0.8</v>
      </c>
      <c r="AC49" s="2" t="s">
        <v>132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10</v>
      </c>
      <c r="AQ49" s="8">
        <v>461.29</v>
      </c>
      <c r="AR49" s="4"/>
      <c r="AS49" s="8"/>
      <c r="AT49" s="7"/>
      <c r="AU49" s="7"/>
      <c r="AV49" s="4">
        <v>10</v>
      </c>
      <c r="AW49" s="8">
        <v>461.29</v>
      </c>
      <c r="AX49" s="4"/>
      <c r="AY49" s="8"/>
      <c r="AZ49" s="7"/>
      <c r="BA49" s="7"/>
      <c r="BB49" s="7">
        <v>1</v>
      </c>
      <c r="BC49" s="4">
        <v>10</v>
      </c>
      <c r="BD49" s="8">
        <v>461.29</v>
      </c>
      <c r="BE49" s="4"/>
      <c r="BF49" s="8"/>
      <c r="BG49" s="7"/>
      <c r="BH49" s="7"/>
      <c r="BI49" s="7">
        <v>1</v>
      </c>
      <c r="BJ49" s="4">
        <v>10</v>
      </c>
      <c r="BK49" s="8">
        <v>461.29</v>
      </c>
      <c r="BL49" s="2" t="s">
        <v>941</v>
      </c>
      <c r="BM49" s="7">
        <v>1</v>
      </c>
      <c r="BN49" s="7">
        <v>1</v>
      </c>
      <c r="BO49" s="4">
        <v>4</v>
      </c>
      <c r="BP49" s="8">
        <v>109.58</v>
      </c>
      <c r="BQ49" s="4"/>
      <c r="BR49" s="8"/>
      <c r="BS49" s="7"/>
      <c r="BT49" s="7"/>
      <c r="BU49" s="2" t="s">
        <v>138</v>
      </c>
      <c r="BV49" s="2" t="s">
        <v>150</v>
      </c>
      <c r="BW49" s="2" t="s">
        <v>139</v>
      </c>
      <c r="BX49" s="2" t="s">
        <v>942</v>
      </c>
      <c r="BY49" s="2" t="s">
        <v>141</v>
      </c>
      <c r="BZ49" s="2" t="s">
        <v>132</v>
      </c>
      <c r="CA49" s="4">
        <v>5</v>
      </c>
      <c r="CB49" s="8">
        <v>288.75</v>
      </c>
      <c r="CC49" s="4"/>
      <c r="CD49" s="8"/>
      <c r="CE49" s="7"/>
      <c r="CF49" s="7"/>
      <c r="CG49" s="2" t="s">
        <v>138</v>
      </c>
      <c r="CH49" s="2" t="s">
        <v>150</v>
      </c>
      <c r="CI49" s="2" t="s">
        <v>142</v>
      </c>
      <c r="CJ49" s="2" t="s">
        <v>943</v>
      </c>
      <c r="CK49" s="2" t="s">
        <v>141</v>
      </c>
      <c r="CL49" s="2" t="s">
        <v>132</v>
      </c>
      <c r="CM49" s="4"/>
      <c r="CN49" s="8"/>
      <c r="CO49" s="4"/>
      <c r="CP49" s="8"/>
      <c r="CQ49" s="7"/>
      <c r="CR49" s="7"/>
      <c r="CS49" s="2" t="s">
        <v>352</v>
      </c>
      <c r="CT49" s="2" t="s">
        <v>150</v>
      </c>
      <c r="CU49" s="2" t="s">
        <v>727</v>
      </c>
      <c r="CV49" s="2" t="s">
        <v>944</v>
      </c>
      <c r="CW49" s="2" t="s">
        <v>141</v>
      </c>
      <c r="CX49" s="2" t="s">
        <v>132</v>
      </c>
      <c r="CY49" s="4">
        <v>1</v>
      </c>
      <c r="CZ49" s="8">
        <v>62.96</v>
      </c>
      <c r="DA49" s="4"/>
      <c r="DB49" s="8"/>
      <c r="DC49" s="7"/>
      <c r="DD49" s="7"/>
      <c r="DE49" s="2" t="s">
        <v>138</v>
      </c>
      <c r="DF49" s="2" t="s">
        <v>150</v>
      </c>
      <c r="DG49" s="2" t="s">
        <v>147</v>
      </c>
      <c r="DH49" s="2" t="s">
        <v>148</v>
      </c>
      <c r="DI49" s="2" t="s">
        <v>141</v>
      </c>
      <c r="DJ49" s="2" t="s">
        <v>132</v>
      </c>
      <c r="DK49" s="4"/>
      <c r="DL49" s="8"/>
      <c r="DM49" s="4"/>
      <c r="DN49" s="8"/>
      <c r="DO49" s="7"/>
      <c r="DP49" s="7"/>
      <c r="DQ49" s="2" t="s">
        <v>138</v>
      </c>
      <c r="DR49" s="2" t="s">
        <v>150</v>
      </c>
      <c r="DS49" s="2" t="s">
        <v>142</v>
      </c>
      <c r="DT49" s="2" t="s">
        <v>945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150</v>
      </c>
      <c r="EE49" s="2" t="s">
        <v>227</v>
      </c>
      <c r="EF49" s="2" t="s">
        <v>172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168</v>
      </c>
      <c r="EP49" s="2" t="s">
        <v>150</v>
      </c>
      <c r="EQ49" s="2" t="s">
        <v>153</v>
      </c>
      <c r="ER49" s="2" t="s">
        <v>946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168</v>
      </c>
      <c r="FB49" s="2" t="s">
        <v>150</v>
      </c>
      <c r="FC49" s="2" t="s">
        <v>132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168</v>
      </c>
      <c r="FN49" s="2" t="s">
        <v>150</v>
      </c>
      <c r="FO49" s="2" t="s">
        <v>132</v>
      </c>
      <c r="FP49" s="2" t="s">
        <v>132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150</v>
      </c>
      <c r="GA49" s="2" t="s">
        <v>575</v>
      </c>
      <c r="GB49" s="2" t="s">
        <v>947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150</v>
      </c>
      <c r="GM49" s="2" t="s">
        <v>161</v>
      </c>
      <c r="GN49" s="2" t="s">
        <v>948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138</v>
      </c>
      <c r="GX49" s="2" t="s">
        <v>150</v>
      </c>
      <c r="GY49" s="2" t="s">
        <v>949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168</v>
      </c>
      <c r="HJ49" s="2" t="s">
        <v>150</v>
      </c>
      <c r="HK49" s="2" t="s">
        <v>165</v>
      </c>
      <c r="HL49" s="2" t="s">
        <v>950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150</v>
      </c>
      <c r="HW49" s="2" t="s">
        <v>166</v>
      </c>
      <c r="HX49" s="2" t="s">
        <v>363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168</v>
      </c>
      <c r="IH49" s="2" t="s">
        <v>150</v>
      </c>
      <c r="II49" s="2" t="s">
        <v>132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168</v>
      </c>
      <c r="IT49" s="2" t="s">
        <v>150</v>
      </c>
      <c r="IU49" s="2" t="s">
        <v>132</v>
      </c>
      <c r="IV49" s="2" t="s">
        <v>132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138</v>
      </c>
      <c r="JF49" s="2" t="s">
        <v>150</v>
      </c>
      <c r="JG49" s="2" t="s">
        <v>142</v>
      </c>
      <c r="JH49" s="2" t="s">
        <v>575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138</v>
      </c>
      <c r="JR49" s="2" t="s">
        <v>150</v>
      </c>
      <c r="JS49" s="2" t="s">
        <v>584</v>
      </c>
      <c r="JT49" s="2" t="s">
        <v>951</v>
      </c>
      <c r="JU49" s="2" t="s">
        <v>141</v>
      </c>
      <c r="JV49" s="2" t="s">
        <v>132</v>
      </c>
      <c r="JW49" s="4"/>
      <c r="JX49" s="8"/>
      <c r="JY49" s="4"/>
      <c r="JZ49" s="8"/>
      <c r="KA49" s="7"/>
      <c r="KB49" s="7"/>
      <c r="KC49" s="2" t="s">
        <v>132</v>
      </c>
      <c r="KD49" s="2" t="s">
        <v>132</v>
      </c>
      <c r="KE49" s="2" t="s">
        <v>132</v>
      </c>
      <c r="KF49" s="2" t="s">
        <v>132</v>
      </c>
      <c r="KG49" s="2" t="s">
        <v>132</v>
      </c>
      <c r="KH49" s="2" t="s">
        <v>132</v>
      </c>
      <c r="KI49" s="4"/>
      <c r="KJ49" s="8"/>
      <c r="KK49" s="4"/>
      <c r="KL49" s="8"/>
      <c r="KM49" s="7"/>
      <c r="KN49" s="7"/>
      <c r="KO49" s="2" t="s">
        <v>138</v>
      </c>
      <c r="KP49" s="2" t="s">
        <v>150</v>
      </c>
      <c r="KQ49" s="2" t="s">
        <v>175</v>
      </c>
      <c r="KR49" s="2" t="s">
        <v>952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168</v>
      </c>
      <c r="LB49" s="2" t="s">
        <v>150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176</v>
      </c>
      <c r="LZ49" s="2" t="s">
        <v>150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168</v>
      </c>
      <c r="ML49" s="2" t="s">
        <v>150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2" t="s">
        <v>132</v>
      </c>
      <c r="NC49" s="4"/>
      <c r="ND49" s="8"/>
      <c r="NE49" s="4"/>
      <c r="NF49" s="8"/>
      <c r="NG49" s="7"/>
      <c r="NH49" s="7"/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176</v>
      </c>
      <c r="NV49" s="2" t="s">
        <v>150</v>
      </c>
      <c r="NW49" s="2" t="s">
        <v>132</v>
      </c>
      <c r="NX49" s="2" t="s">
        <v>132</v>
      </c>
      <c r="NY49" s="2" t="s">
        <v>141</v>
      </c>
      <c r="NZ49" s="2" t="s">
        <v>132</v>
      </c>
      <c r="OA49" s="4"/>
      <c r="OB49" s="8"/>
      <c r="OC49" s="4"/>
      <c r="OD49" s="8"/>
      <c r="OE49" s="7"/>
      <c r="OF49" s="7"/>
      <c r="OG49" s="2" t="s">
        <v>168</v>
      </c>
      <c r="OH49" s="2" t="s">
        <v>150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241</v>
      </c>
      <c r="OT49" s="2" t="s">
        <v>150</v>
      </c>
      <c r="OU49" s="2" t="s">
        <v>177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168</v>
      </c>
      <c r="PF49" s="2" t="s">
        <v>150</v>
      </c>
      <c r="PG49" s="2" t="s">
        <v>132</v>
      </c>
      <c r="PH49" s="2" t="s">
        <v>132</v>
      </c>
      <c r="PI49" s="2" t="s">
        <v>141</v>
      </c>
      <c r="PJ49" s="2" t="s">
        <v>132</v>
      </c>
      <c r="PK49" s="4"/>
      <c r="PL49" s="8"/>
      <c r="PM49" s="4"/>
      <c r="PN49" s="8"/>
      <c r="PO49" s="7"/>
      <c r="PP49" s="7"/>
      <c r="PQ49" s="2" t="s">
        <v>132</v>
      </c>
      <c r="PR49" s="2" t="s">
        <v>132</v>
      </c>
      <c r="PS49" s="2" t="s">
        <v>132</v>
      </c>
      <c r="PT49" s="2" t="s">
        <v>132</v>
      </c>
      <c r="PU49" s="2" t="s">
        <v>132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138</v>
      </c>
      <c r="QP49" s="2" t="s">
        <v>150</v>
      </c>
      <c r="QQ49" s="2" t="s">
        <v>953</v>
      </c>
      <c r="QR49" s="2" t="s">
        <v>132</v>
      </c>
      <c r="QS49" s="2" t="s">
        <v>141</v>
      </c>
      <c r="QT49" s="2" t="s">
        <v>132</v>
      </c>
      <c r="QU49" s="4"/>
      <c r="QV49" s="8"/>
      <c r="QW49" s="4"/>
      <c r="QX49" s="8"/>
      <c r="QY49" s="7"/>
      <c r="QZ49" s="7"/>
      <c r="RA49" s="2" t="s">
        <v>138</v>
      </c>
      <c r="RB49" s="2" t="s">
        <v>150</v>
      </c>
      <c r="RC49" s="2" t="s">
        <v>179</v>
      </c>
      <c r="RD49" s="2" t="s">
        <v>954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176</v>
      </c>
      <c r="RN49" s="2" t="s">
        <v>150</v>
      </c>
      <c r="RO49" s="2" t="s">
        <v>132</v>
      </c>
      <c r="RP49" s="2" t="s">
        <v>132</v>
      </c>
      <c r="RQ49" s="2" t="s">
        <v>141</v>
      </c>
      <c r="RR49" s="2" t="s">
        <v>132</v>
      </c>
    </row>
    <row r="50">
      <c r="A50" s="2" t="s">
        <v>955</v>
      </c>
      <c r="B50" s="2" t="s">
        <v>121</v>
      </c>
      <c r="C50" s="2" t="s">
        <v>122</v>
      </c>
      <c r="D50" s="2" t="s">
        <v>560</v>
      </c>
      <c r="E50" s="2" t="s">
        <v>561</v>
      </c>
      <c r="F50" s="2" t="s">
        <v>956</v>
      </c>
      <c r="G50" s="2" t="s">
        <v>956</v>
      </c>
      <c r="H50" s="2" t="s">
        <v>956</v>
      </c>
      <c r="I50" s="2" t="s">
        <v>957</v>
      </c>
      <c r="J50" s="2" t="s">
        <v>127</v>
      </c>
      <c r="K50" s="2" t="s">
        <v>181</v>
      </c>
      <c r="L50" s="3">
        <v>44.1</v>
      </c>
      <c r="M50" s="3">
        <v>46.3</v>
      </c>
      <c r="N50" s="3">
        <v>89.99</v>
      </c>
      <c r="O50" s="2" t="s">
        <v>915</v>
      </c>
      <c r="P50" s="2" t="s">
        <v>219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286</v>
      </c>
      <c r="V50" s="2" t="s">
        <v>247</v>
      </c>
      <c r="W50" s="2" t="s">
        <v>135</v>
      </c>
      <c r="X50" s="2" t="s">
        <v>132</v>
      </c>
      <c r="Y50" s="2" t="s">
        <v>815</v>
      </c>
      <c r="Z50" s="4"/>
      <c r="AA50" s="4">
        <f>=ROUNDDOWN({0},0)</f>
      </c>
      <c r="AB50" s="5">
        <v>2.2</v>
      </c>
      <c r="AC50" s="2" t="s">
        <v>132</v>
      </c>
      <c r="AD50" s="4"/>
      <c r="AE50" s="4"/>
      <c r="AF50" s="6">
        <v>65</v>
      </c>
      <c r="AG50" s="6"/>
      <c r="AH50" s="7">
        <v>0.3152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9</v>
      </c>
      <c r="AQ50" s="8">
        <v>355.89</v>
      </c>
      <c r="AR50" s="4"/>
      <c r="AS50" s="8"/>
      <c r="AT50" s="7"/>
      <c r="AU50" s="7"/>
      <c r="AV50" s="4">
        <v>9</v>
      </c>
      <c r="AW50" s="8">
        <v>355.89</v>
      </c>
      <c r="AX50" s="4"/>
      <c r="AY50" s="8"/>
      <c r="AZ50" s="7"/>
      <c r="BA50" s="7"/>
      <c r="BB50" s="7">
        <v>1</v>
      </c>
      <c r="BC50" s="4">
        <v>9</v>
      </c>
      <c r="BD50" s="8">
        <v>355.89</v>
      </c>
      <c r="BE50" s="4"/>
      <c r="BF50" s="8"/>
      <c r="BG50" s="7"/>
      <c r="BH50" s="7"/>
      <c r="BI50" s="7">
        <v>1</v>
      </c>
      <c r="BJ50" s="4">
        <v>9</v>
      </c>
      <c r="BK50" s="8">
        <v>355.89</v>
      </c>
      <c r="BL50" s="2" t="s">
        <v>958</v>
      </c>
      <c r="BM50" s="7">
        <v>1</v>
      </c>
      <c r="BN50" s="7">
        <v>1</v>
      </c>
      <c r="BO50" s="4">
        <v>3</v>
      </c>
      <c r="BP50" s="8">
        <v>67.49</v>
      </c>
      <c r="BQ50" s="4"/>
      <c r="BR50" s="8"/>
      <c r="BS50" s="7"/>
      <c r="BT50" s="7"/>
      <c r="BU50" s="2" t="s">
        <v>138</v>
      </c>
      <c r="BV50" s="2" t="s">
        <v>150</v>
      </c>
      <c r="BW50" s="2" t="s">
        <v>674</v>
      </c>
      <c r="BX50" s="2" t="s">
        <v>164</v>
      </c>
      <c r="BY50" s="2" t="s">
        <v>141</v>
      </c>
      <c r="BZ50" s="2" t="s">
        <v>132</v>
      </c>
      <c r="CA50" s="4"/>
      <c r="CB50" s="8"/>
      <c r="CC50" s="4"/>
      <c r="CD50" s="8"/>
      <c r="CE50" s="7"/>
      <c r="CF50" s="7"/>
      <c r="CG50" s="2" t="s">
        <v>138</v>
      </c>
      <c r="CH50" s="2" t="s">
        <v>150</v>
      </c>
      <c r="CI50" s="2" t="s">
        <v>815</v>
      </c>
      <c r="CJ50" s="2" t="s">
        <v>917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168</v>
      </c>
      <c r="CT50" s="2" t="s">
        <v>150</v>
      </c>
      <c r="CU50" s="2" t="s">
        <v>132</v>
      </c>
      <c r="CV50" s="2" t="s">
        <v>132</v>
      </c>
      <c r="CW50" s="2" t="s">
        <v>141</v>
      </c>
      <c r="CX50" s="2" t="s">
        <v>132</v>
      </c>
      <c r="CY50" s="4">
        <v>2</v>
      </c>
      <c r="CZ50" s="8">
        <v>98.78</v>
      </c>
      <c r="DA50" s="4"/>
      <c r="DB50" s="8"/>
      <c r="DC50" s="7"/>
      <c r="DD50" s="7"/>
      <c r="DE50" s="2" t="s">
        <v>138</v>
      </c>
      <c r="DF50" s="2" t="s">
        <v>150</v>
      </c>
      <c r="DG50" s="2" t="s">
        <v>677</v>
      </c>
      <c r="DH50" s="2" t="s">
        <v>959</v>
      </c>
      <c r="DI50" s="2" t="s">
        <v>141</v>
      </c>
      <c r="DJ50" s="2" t="s">
        <v>132</v>
      </c>
      <c r="DK50" s="4">
        <v>2</v>
      </c>
      <c r="DL50" s="8">
        <v>97.02</v>
      </c>
      <c r="DM50" s="4"/>
      <c r="DN50" s="8"/>
      <c r="DO50" s="7"/>
      <c r="DP50" s="7"/>
      <c r="DQ50" s="2" t="s">
        <v>138</v>
      </c>
      <c r="DR50" s="2" t="s">
        <v>150</v>
      </c>
      <c r="DS50" s="2" t="s">
        <v>805</v>
      </c>
      <c r="DT50" s="2" t="s">
        <v>419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273</v>
      </c>
      <c r="ED50" s="2" t="s">
        <v>150</v>
      </c>
      <c r="EE50" s="2" t="s">
        <v>132</v>
      </c>
      <c r="EF50" s="2" t="s">
        <v>132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138</v>
      </c>
      <c r="EP50" s="2" t="s">
        <v>150</v>
      </c>
      <c r="EQ50" s="2" t="s">
        <v>327</v>
      </c>
      <c r="ER50" s="2" t="s">
        <v>960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168</v>
      </c>
      <c r="FB50" s="2" t="s">
        <v>150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168</v>
      </c>
      <c r="FN50" s="2" t="s">
        <v>150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138</v>
      </c>
      <c r="FZ50" s="2" t="s">
        <v>150</v>
      </c>
      <c r="GA50" s="2" t="s">
        <v>332</v>
      </c>
      <c r="GB50" s="2" t="s">
        <v>465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138</v>
      </c>
      <c r="GL50" s="2" t="s">
        <v>150</v>
      </c>
      <c r="GM50" s="2" t="s">
        <v>910</v>
      </c>
      <c r="GN50" s="2" t="s">
        <v>961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168</v>
      </c>
      <c r="GX50" s="2" t="s">
        <v>150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>
        <v>2</v>
      </c>
      <c r="HD50" s="8">
        <v>92.6</v>
      </c>
      <c r="HE50" s="4"/>
      <c r="HF50" s="8"/>
      <c r="HG50" s="7"/>
      <c r="HH50" s="7"/>
      <c r="HI50" s="2" t="s">
        <v>138</v>
      </c>
      <c r="HJ50" s="2" t="s">
        <v>150</v>
      </c>
      <c r="HK50" s="2" t="s">
        <v>683</v>
      </c>
      <c r="HL50" s="2" t="s">
        <v>962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273</v>
      </c>
      <c r="HV50" s="2" t="s">
        <v>150</v>
      </c>
      <c r="HW50" s="2" t="s">
        <v>132</v>
      </c>
      <c r="HX50" s="2" t="s">
        <v>132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168</v>
      </c>
      <c r="IH50" s="2" t="s">
        <v>150</v>
      </c>
      <c r="II50" s="2" t="s">
        <v>132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168</v>
      </c>
      <c r="IT50" s="2" t="s">
        <v>150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138</v>
      </c>
      <c r="JF50" s="2" t="s">
        <v>150</v>
      </c>
      <c r="JG50" s="2" t="s">
        <v>825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138</v>
      </c>
      <c r="JR50" s="2" t="s">
        <v>150</v>
      </c>
      <c r="JS50" s="2" t="s">
        <v>687</v>
      </c>
      <c r="JT50" s="2" t="s">
        <v>963</v>
      </c>
      <c r="JU50" s="2" t="s">
        <v>141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138</v>
      </c>
      <c r="KP50" s="2" t="s">
        <v>150</v>
      </c>
      <c r="KQ50" s="2" t="s">
        <v>340</v>
      </c>
      <c r="KR50" s="2" t="s">
        <v>697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168</v>
      </c>
      <c r="LB50" s="2" t="s">
        <v>150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168</v>
      </c>
      <c r="LN50" s="2" t="s">
        <v>150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176</v>
      </c>
      <c r="LZ50" s="2" t="s">
        <v>150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168</v>
      </c>
      <c r="ML50" s="2" t="s">
        <v>150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176</v>
      </c>
      <c r="NJ50" s="2" t="s">
        <v>150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176</v>
      </c>
      <c r="NV50" s="2" t="s">
        <v>150</v>
      </c>
      <c r="NW50" s="2" t="s">
        <v>132</v>
      </c>
      <c r="NX50" s="2" t="s">
        <v>132</v>
      </c>
      <c r="NY50" s="2" t="s">
        <v>141</v>
      </c>
      <c r="NZ50" s="2" t="s">
        <v>132</v>
      </c>
      <c r="OA50" s="4"/>
      <c r="OB50" s="8"/>
      <c r="OC50" s="4"/>
      <c r="OD50" s="8"/>
      <c r="OE50" s="7"/>
      <c r="OF50" s="7"/>
      <c r="OG50" s="2" t="s">
        <v>168</v>
      </c>
      <c r="OH50" s="2" t="s">
        <v>150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168</v>
      </c>
      <c r="OT50" s="2" t="s">
        <v>150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168</v>
      </c>
      <c r="PF50" s="2" t="s">
        <v>150</v>
      </c>
      <c r="PG50" s="2" t="s">
        <v>132</v>
      </c>
      <c r="PH50" s="2" t="s">
        <v>132</v>
      </c>
      <c r="PI50" s="2" t="s">
        <v>141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168</v>
      </c>
      <c r="RB50" s="2" t="s">
        <v>150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176</v>
      </c>
      <c r="RN50" s="2" t="s">
        <v>150</v>
      </c>
      <c r="RO50" s="2" t="s">
        <v>132</v>
      </c>
      <c r="RP50" s="2" t="s">
        <v>132</v>
      </c>
      <c r="RQ50" s="2" t="s">
        <v>141</v>
      </c>
      <c r="RR50" s="2" t="s">
        <v>132</v>
      </c>
    </row>
    <row r="51">
      <c r="A51" s="2" t="s">
        <v>964</v>
      </c>
      <c r="B51" s="2" t="s">
        <v>121</v>
      </c>
      <c r="C51" s="2" t="s">
        <v>122</v>
      </c>
      <c r="D51" s="2" t="s">
        <v>560</v>
      </c>
      <c r="E51" s="2" t="s">
        <v>561</v>
      </c>
      <c r="F51" s="2" t="s">
        <v>965</v>
      </c>
      <c r="G51" s="2" t="s">
        <v>965</v>
      </c>
      <c r="H51" s="2" t="s">
        <v>965</v>
      </c>
      <c r="I51" s="2" t="s">
        <v>966</v>
      </c>
      <c r="J51" s="2" t="s">
        <v>127</v>
      </c>
      <c r="K51" s="2" t="s">
        <v>671</v>
      </c>
      <c r="L51" s="3">
        <v>24.5</v>
      </c>
      <c r="M51" s="3">
        <v>25.73</v>
      </c>
      <c r="N51" s="3">
        <v>49.99</v>
      </c>
      <c r="O51" s="2" t="s">
        <v>129</v>
      </c>
      <c r="P51" s="2" t="s">
        <v>524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286</v>
      </c>
      <c r="V51" s="2" t="s">
        <v>247</v>
      </c>
      <c r="W51" s="2" t="s">
        <v>525</v>
      </c>
      <c r="X51" s="2" t="s">
        <v>135</v>
      </c>
      <c r="Y51" s="2" t="s">
        <v>967</v>
      </c>
      <c r="Z51" s="4">
        <v>94</v>
      </c>
      <c r="AA51" s="4">
        <f>=ROUNDDOWN(47,0)</f>
      </c>
      <c r="AB51" s="5">
        <v>2</v>
      </c>
      <c r="AC51" s="2" t="s">
        <v>132</v>
      </c>
      <c r="AD51" s="4"/>
      <c r="AE51" s="4"/>
      <c r="AF51" s="6">
        <v>65</v>
      </c>
      <c r="AG51" s="6"/>
      <c r="AH51" s="7"/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132</v>
      </c>
      <c r="BM51" s="7"/>
      <c r="BN51" s="7"/>
      <c r="BO51" s="4"/>
      <c r="BP51" s="8"/>
      <c r="BQ51" s="4"/>
      <c r="BR51" s="8"/>
      <c r="BS51" s="7"/>
      <c r="BT51" s="7"/>
      <c r="BU51" s="2" t="s">
        <v>138</v>
      </c>
      <c r="BV51" s="2" t="s">
        <v>129</v>
      </c>
      <c r="BW51" s="2" t="s">
        <v>968</v>
      </c>
      <c r="BX51" s="2" t="s">
        <v>132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129</v>
      </c>
      <c r="CI51" s="2" t="s">
        <v>969</v>
      </c>
      <c r="CJ51" s="2" t="s">
        <v>132</v>
      </c>
      <c r="CK51" s="2" t="s">
        <v>141</v>
      </c>
      <c r="CL51" s="2" t="s">
        <v>132</v>
      </c>
      <c r="CM51" s="4"/>
      <c r="CN51" s="8"/>
      <c r="CO51" s="4"/>
      <c r="CP51" s="8"/>
      <c r="CQ51" s="7"/>
      <c r="CR51" s="7"/>
      <c r="CS51" s="2" t="s">
        <v>557</v>
      </c>
      <c r="CT51" s="2" t="s">
        <v>129</v>
      </c>
      <c r="CU51" s="2" t="s">
        <v>132</v>
      </c>
      <c r="CV51" s="2" t="s">
        <v>132</v>
      </c>
      <c r="CW51" s="2" t="s">
        <v>141</v>
      </c>
      <c r="CX51" s="2" t="s">
        <v>132</v>
      </c>
      <c r="CY51" s="4"/>
      <c r="CZ51" s="8"/>
      <c r="DA51" s="4"/>
      <c r="DB51" s="8"/>
      <c r="DC51" s="7"/>
      <c r="DD51" s="7"/>
      <c r="DE51" s="2" t="s">
        <v>138</v>
      </c>
      <c r="DF51" s="2" t="s">
        <v>129</v>
      </c>
      <c r="DG51" s="2" t="s">
        <v>970</v>
      </c>
      <c r="DH51" s="2" t="s">
        <v>551</v>
      </c>
      <c r="DI51" s="2" t="s">
        <v>141</v>
      </c>
      <c r="DJ51" s="2" t="s">
        <v>132</v>
      </c>
      <c r="DK51" s="4"/>
      <c r="DL51" s="8"/>
      <c r="DM51" s="4"/>
      <c r="DN51" s="8"/>
      <c r="DO51" s="7"/>
      <c r="DP51" s="7"/>
      <c r="DQ51" s="2" t="s">
        <v>138</v>
      </c>
      <c r="DR51" s="2" t="s">
        <v>129</v>
      </c>
      <c r="DS51" s="2" t="s">
        <v>971</v>
      </c>
      <c r="DT51" s="2" t="s">
        <v>132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129</v>
      </c>
      <c r="EE51" s="2" t="s">
        <v>680</v>
      </c>
      <c r="EF51" s="2" t="s">
        <v>972</v>
      </c>
      <c r="EG51" s="2" t="s">
        <v>141</v>
      </c>
      <c r="EH51" s="2" t="s">
        <v>132</v>
      </c>
      <c r="EI51" s="4"/>
      <c r="EJ51" s="8"/>
      <c r="EK51" s="4"/>
      <c r="EL51" s="8"/>
      <c r="EM51" s="7"/>
      <c r="EN51" s="7"/>
      <c r="EO51" s="2" t="s">
        <v>138</v>
      </c>
      <c r="EP51" s="2" t="s">
        <v>129</v>
      </c>
      <c r="EQ51" s="2" t="s">
        <v>361</v>
      </c>
      <c r="ER51" s="2" t="s">
        <v>132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168</v>
      </c>
      <c r="FB51" s="2" t="s">
        <v>129</v>
      </c>
      <c r="FC51" s="2" t="s">
        <v>132</v>
      </c>
      <c r="FD51" s="2" t="s">
        <v>132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168</v>
      </c>
      <c r="FN51" s="2" t="s">
        <v>129</v>
      </c>
      <c r="FO51" s="2" t="s">
        <v>132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129</v>
      </c>
      <c r="GA51" s="2" t="s">
        <v>973</v>
      </c>
      <c r="GB51" s="2" t="s">
        <v>132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241</v>
      </c>
      <c r="GL51" s="2" t="s">
        <v>129</v>
      </c>
      <c r="GM51" s="2" t="s">
        <v>132</v>
      </c>
      <c r="GN51" s="2" t="s">
        <v>132</v>
      </c>
      <c r="GO51" s="2" t="s">
        <v>141</v>
      </c>
      <c r="GP51" s="2" t="s">
        <v>132</v>
      </c>
      <c r="GQ51" s="4"/>
      <c r="GR51" s="8"/>
      <c r="GS51" s="4"/>
      <c r="GT51" s="8"/>
      <c r="GU51" s="7"/>
      <c r="GV51" s="7"/>
      <c r="GW51" s="2" t="s">
        <v>168</v>
      </c>
      <c r="GX51" s="2" t="s">
        <v>129</v>
      </c>
      <c r="GY51" s="2" t="s">
        <v>132</v>
      </c>
      <c r="GZ51" s="2" t="s">
        <v>132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241</v>
      </c>
      <c r="HJ51" s="2" t="s">
        <v>129</v>
      </c>
      <c r="HK51" s="2" t="s">
        <v>132</v>
      </c>
      <c r="HL51" s="2" t="s">
        <v>132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168</v>
      </c>
      <c r="HV51" s="2" t="s">
        <v>129</v>
      </c>
      <c r="HW51" s="2" t="s">
        <v>132</v>
      </c>
      <c r="HX51" s="2" t="s">
        <v>132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168</v>
      </c>
      <c r="IH51" s="2" t="s">
        <v>129</v>
      </c>
      <c r="II51" s="2" t="s">
        <v>132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168</v>
      </c>
      <c r="IT51" s="2" t="s">
        <v>129</v>
      </c>
      <c r="IU51" s="2" t="s">
        <v>132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138</v>
      </c>
      <c r="JF51" s="2" t="s">
        <v>129</v>
      </c>
      <c r="JG51" s="2" t="s">
        <v>969</v>
      </c>
      <c r="JH51" s="2" t="s">
        <v>974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168</v>
      </c>
      <c r="JR51" s="2" t="s">
        <v>129</v>
      </c>
      <c r="JS51" s="2" t="s">
        <v>132</v>
      </c>
      <c r="JT51" s="2" t="s">
        <v>132</v>
      </c>
      <c r="JU51" s="2" t="s">
        <v>141</v>
      </c>
      <c r="JV51" s="2" t="s">
        <v>132</v>
      </c>
      <c r="JW51" s="4"/>
      <c r="JX51" s="8"/>
      <c r="JY51" s="4"/>
      <c r="JZ51" s="8"/>
      <c r="KA51" s="7"/>
      <c r="KB51" s="7"/>
      <c r="KC51" s="2" t="s">
        <v>168</v>
      </c>
      <c r="KD51" s="2" t="s">
        <v>129</v>
      </c>
      <c r="KE51" s="2" t="s">
        <v>132</v>
      </c>
      <c r="KF51" s="2" t="s">
        <v>132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168</v>
      </c>
      <c r="LB51" s="2" t="s">
        <v>129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168</v>
      </c>
      <c r="LN51" s="2" t="s">
        <v>150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176</v>
      </c>
      <c r="LZ51" s="2" t="s">
        <v>129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168</v>
      </c>
      <c r="ML51" s="2" t="s">
        <v>129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168</v>
      </c>
      <c r="MX51" s="2" t="s">
        <v>129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176</v>
      </c>
      <c r="NV51" s="2" t="s">
        <v>129</v>
      </c>
      <c r="NW51" s="2" t="s">
        <v>132</v>
      </c>
      <c r="NX51" s="2" t="s">
        <v>132</v>
      </c>
      <c r="NY51" s="2" t="s">
        <v>141</v>
      </c>
      <c r="NZ51" s="2" t="s">
        <v>132</v>
      </c>
      <c r="OA51" s="4"/>
      <c r="OB51" s="8"/>
      <c r="OC51" s="4"/>
      <c r="OD51" s="8"/>
      <c r="OE51" s="7"/>
      <c r="OF51" s="7"/>
      <c r="OG51" s="2" t="s">
        <v>168</v>
      </c>
      <c r="OH51" s="2" t="s">
        <v>129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138</v>
      </c>
      <c r="OT51" s="2" t="s">
        <v>129</v>
      </c>
      <c r="OU51" s="2" t="s">
        <v>177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168</v>
      </c>
      <c r="PF51" s="2" t="s">
        <v>129</v>
      </c>
      <c r="PG51" s="2" t="s">
        <v>132</v>
      </c>
      <c r="PH51" s="2" t="s">
        <v>132</v>
      </c>
      <c r="PI51" s="2" t="s">
        <v>141</v>
      </c>
      <c r="PJ51" s="2" t="s">
        <v>132</v>
      </c>
      <c r="PK51" s="4"/>
      <c r="PL51" s="8"/>
      <c r="PM51" s="4"/>
      <c r="PN51" s="8"/>
      <c r="PO51" s="7"/>
      <c r="PP51" s="7"/>
      <c r="PQ51" s="2" t="s">
        <v>168</v>
      </c>
      <c r="PR51" s="2" t="s">
        <v>129</v>
      </c>
      <c r="PS51" s="2" t="s">
        <v>132</v>
      </c>
      <c r="PT51" s="2" t="s">
        <v>132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168</v>
      </c>
      <c r="QD51" s="2" t="s">
        <v>129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138</v>
      </c>
      <c r="QP51" s="2" t="s">
        <v>129</v>
      </c>
      <c r="QQ51" s="2" t="s">
        <v>969</v>
      </c>
      <c r="QR51" s="2" t="s">
        <v>132</v>
      </c>
      <c r="QS51" s="2" t="s">
        <v>141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176</v>
      </c>
      <c r="RN51" s="2" t="s">
        <v>129</v>
      </c>
      <c r="RO51" s="2" t="s">
        <v>132</v>
      </c>
      <c r="RP51" s="2" t="s">
        <v>132</v>
      </c>
      <c r="RQ51" s="2" t="s">
        <v>141</v>
      </c>
      <c r="RR51" s="2" t="s">
        <v>132</v>
      </c>
    </row>
    <row r="52">
      <c r="A52" s="2" t="s">
        <v>975</v>
      </c>
      <c r="B52" s="2" t="s">
        <v>121</v>
      </c>
      <c r="C52" s="2" t="s">
        <v>122</v>
      </c>
      <c r="D52" s="2" t="s">
        <v>560</v>
      </c>
      <c r="E52" s="2" t="s">
        <v>561</v>
      </c>
      <c r="F52" s="2" t="s">
        <v>976</v>
      </c>
      <c r="G52" s="2" t="s">
        <v>977</v>
      </c>
      <c r="H52" s="2" t="s">
        <v>976</v>
      </c>
      <c r="I52" s="2" t="s">
        <v>978</v>
      </c>
      <c r="J52" s="2" t="s">
        <v>127</v>
      </c>
      <c r="K52" s="2" t="s">
        <v>801</v>
      </c>
      <c r="L52" s="3">
        <v>53</v>
      </c>
      <c r="M52" s="3">
        <v>55.65</v>
      </c>
      <c r="N52" s="3">
        <v>109.99</v>
      </c>
      <c r="O52" s="2" t="s">
        <v>129</v>
      </c>
      <c r="P52" s="2" t="s">
        <v>524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286</v>
      </c>
      <c r="V52" s="2" t="s">
        <v>247</v>
      </c>
      <c r="W52" s="2" t="s">
        <v>979</v>
      </c>
      <c r="X52" s="2" t="s">
        <v>135</v>
      </c>
      <c r="Y52" s="2" t="s">
        <v>967</v>
      </c>
      <c r="Z52" s="4">
        <v>93</v>
      </c>
      <c r="AA52" s="4">
        <f>=ROUNDDOWN({0},0)</f>
      </c>
      <c r="AB52" s="5"/>
      <c r="AC52" s="2" t="s">
        <v>132</v>
      </c>
      <c r="AD52" s="4"/>
      <c r="AE52" s="4"/>
      <c r="AF52" s="6">
        <v>65</v>
      </c>
      <c r="AG52" s="6"/>
      <c r="AH52" s="7"/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132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129</v>
      </c>
      <c r="BW52" s="2" t="s">
        <v>968</v>
      </c>
      <c r="BX52" s="2" t="s">
        <v>132</v>
      </c>
      <c r="BY52" s="2" t="s">
        <v>141</v>
      </c>
      <c r="BZ52" s="2" t="s">
        <v>132</v>
      </c>
      <c r="CA52" s="4"/>
      <c r="CB52" s="8"/>
      <c r="CC52" s="4"/>
      <c r="CD52" s="8"/>
      <c r="CE52" s="7"/>
      <c r="CF52" s="7"/>
      <c r="CG52" s="2" t="s">
        <v>138</v>
      </c>
      <c r="CH52" s="2" t="s">
        <v>129</v>
      </c>
      <c r="CI52" s="2" t="s">
        <v>969</v>
      </c>
      <c r="CJ52" s="2" t="s">
        <v>132</v>
      </c>
      <c r="CK52" s="2" t="s">
        <v>141</v>
      </c>
      <c r="CL52" s="2" t="s">
        <v>132</v>
      </c>
      <c r="CM52" s="4"/>
      <c r="CN52" s="8"/>
      <c r="CO52" s="4"/>
      <c r="CP52" s="8"/>
      <c r="CQ52" s="7"/>
      <c r="CR52" s="7"/>
      <c r="CS52" s="2" t="s">
        <v>557</v>
      </c>
      <c r="CT52" s="2" t="s">
        <v>129</v>
      </c>
      <c r="CU52" s="2" t="s">
        <v>132</v>
      </c>
      <c r="CV52" s="2" t="s">
        <v>132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980</v>
      </c>
      <c r="DH52" s="2" t="s">
        <v>132</v>
      </c>
      <c r="DI52" s="2" t="s">
        <v>141</v>
      </c>
      <c r="DJ52" s="2" t="s">
        <v>132</v>
      </c>
      <c r="DK52" s="4"/>
      <c r="DL52" s="8"/>
      <c r="DM52" s="4"/>
      <c r="DN52" s="8"/>
      <c r="DO52" s="7"/>
      <c r="DP52" s="7"/>
      <c r="DQ52" s="2" t="s">
        <v>138</v>
      </c>
      <c r="DR52" s="2" t="s">
        <v>129</v>
      </c>
      <c r="DS52" s="2" t="s">
        <v>132</v>
      </c>
      <c r="DT52" s="2" t="s">
        <v>132</v>
      </c>
      <c r="DU52" s="2" t="s">
        <v>141</v>
      </c>
      <c r="DV52" s="2" t="s">
        <v>132</v>
      </c>
      <c r="DW52" s="4"/>
      <c r="DX52" s="8"/>
      <c r="DY52" s="4"/>
      <c r="DZ52" s="8"/>
      <c r="EA52" s="7"/>
      <c r="EB52" s="7"/>
      <c r="EC52" s="2" t="s">
        <v>168</v>
      </c>
      <c r="ED52" s="2" t="s">
        <v>129</v>
      </c>
      <c r="EE52" s="2" t="s">
        <v>132</v>
      </c>
      <c r="EF52" s="2" t="s">
        <v>132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241</v>
      </c>
      <c r="EP52" s="2" t="s">
        <v>129</v>
      </c>
      <c r="EQ52" s="2" t="s">
        <v>132</v>
      </c>
      <c r="ER52" s="2" t="s">
        <v>132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168</v>
      </c>
      <c r="FB52" s="2" t="s">
        <v>129</v>
      </c>
      <c r="FC52" s="2" t="s">
        <v>132</v>
      </c>
      <c r="FD52" s="2" t="s">
        <v>132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168</v>
      </c>
      <c r="FN52" s="2" t="s">
        <v>129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241</v>
      </c>
      <c r="FZ52" s="2" t="s">
        <v>129</v>
      </c>
      <c r="GA52" s="2" t="s">
        <v>132</v>
      </c>
      <c r="GB52" s="2" t="s">
        <v>132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241</v>
      </c>
      <c r="GL52" s="2" t="s">
        <v>129</v>
      </c>
      <c r="GM52" s="2" t="s">
        <v>132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168</v>
      </c>
      <c r="GX52" s="2" t="s">
        <v>129</v>
      </c>
      <c r="GY52" s="2" t="s">
        <v>132</v>
      </c>
      <c r="GZ52" s="2" t="s">
        <v>132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241</v>
      </c>
      <c r="HJ52" s="2" t="s">
        <v>129</v>
      </c>
      <c r="HK52" s="2" t="s">
        <v>132</v>
      </c>
      <c r="HL52" s="2" t="s">
        <v>132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168</v>
      </c>
      <c r="HV52" s="2" t="s">
        <v>129</v>
      </c>
      <c r="HW52" s="2" t="s">
        <v>132</v>
      </c>
      <c r="HX52" s="2" t="s">
        <v>132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168</v>
      </c>
      <c r="IH52" s="2" t="s">
        <v>129</v>
      </c>
      <c r="II52" s="2" t="s">
        <v>132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132</v>
      </c>
      <c r="IT52" s="2" t="s">
        <v>132</v>
      </c>
      <c r="IU52" s="2" t="s">
        <v>132</v>
      </c>
      <c r="IV52" s="2" t="s">
        <v>132</v>
      </c>
      <c r="IW52" s="2" t="s">
        <v>132</v>
      </c>
      <c r="IX52" s="2" t="s">
        <v>132</v>
      </c>
      <c r="IY52" s="4"/>
      <c r="IZ52" s="8"/>
      <c r="JA52" s="4"/>
      <c r="JB52" s="8"/>
      <c r="JC52" s="7"/>
      <c r="JD52" s="7"/>
      <c r="JE52" s="2" t="s">
        <v>138</v>
      </c>
      <c r="JF52" s="2" t="s">
        <v>129</v>
      </c>
      <c r="JG52" s="2" t="s">
        <v>969</v>
      </c>
      <c r="JH52" s="2" t="s">
        <v>132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168</v>
      </c>
      <c r="KD52" s="2" t="s">
        <v>129</v>
      </c>
      <c r="KE52" s="2" t="s">
        <v>132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132</v>
      </c>
      <c r="KP52" s="2" t="s">
        <v>132</v>
      </c>
      <c r="KQ52" s="2" t="s">
        <v>132</v>
      </c>
      <c r="KR52" s="2" t="s">
        <v>132</v>
      </c>
      <c r="KS52" s="2" t="s">
        <v>132</v>
      </c>
      <c r="KT52" s="2" t="s">
        <v>132</v>
      </c>
      <c r="KU52" s="4"/>
      <c r="KV52" s="8"/>
      <c r="KW52" s="4"/>
      <c r="KX52" s="8"/>
      <c r="KY52" s="7"/>
      <c r="KZ52" s="7"/>
      <c r="LA52" s="2" t="s">
        <v>168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168</v>
      </c>
      <c r="LN52" s="2" t="s">
        <v>150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176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168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168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132</v>
      </c>
      <c r="NJ52" s="2" t="s">
        <v>132</v>
      </c>
      <c r="NK52" s="2" t="s">
        <v>132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176</v>
      </c>
      <c r="NV52" s="2" t="s">
        <v>129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168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138</v>
      </c>
      <c r="OT52" s="2" t="s">
        <v>129</v>
      </c>
      <c r="OU52" s="2" t="s">
        <v>177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168</v>
      </c>
      <c r="PF52" s="2" t="s">
        <v>129</v>
      </c>
      <c r="PG52" s="2" t="s">
        <v>132</v>
      </c>
      <c r="PH52" s="2" t="s">
        <v>132</v>
      </c>
      <c r="PI52" s="2" t="s">
        <v>141</v>
      </c>
      <c r="PJ52" s="2" t="s">
        <v>132</v>
      </c>
      <c r="PK52" s="4"/>
      <c r="PL52" s="8"/>
      <c r="PM52" s="4"/>
      <c r="PN52" s="8"/>
      <c r="PO52" s="7"/>
      <c r="PP52" s="7"/>
      <c r="PQ52" s="2" t="s">
        <v>168</v>
      </c>
      <c r="PR52" s="2" t="s">
        <v>129</v>
      </c>
      <c r="PS52" s="2" t="s">
        <v>132</v>
      </c>
      <c r="PT52" s="2" t="s">
        <v>132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168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138</v>
      </c>
      <c r="QP52" s="2" t="s">
        <v>129</v>
      </c>
      <c r="QQ52" s="2" t="s">
        <v>969</v>
      </c>
      <c r="QR52" s="2" t="s">
        <v>132</v>
      </c>
      <c r="QS52" s="2" t="s">
        <v>141</v>
      </c>
      <c r="QT52" s="2" t="s">
        <v>132</v>
      </c>
      <c r="QU52" s="4"/>
      <c r="QV52" s="8"/>
      <c r="QW52" s="4"/>
      <c r="QX52" s="8"/>
      <c r="QY52" s="7"/>
      <c r="QZ52" s="7"/>
      <c r="RA52" s="2" t="s">
        <v>132</v>
      </c>
      <c r="RB52" s="2" t="s">
        <v>132</v>
      </c>
      <c r="RC52" s="2" t="s">
        <v>132</v>
      </c>
      <c r="RD52" s="2" t="s">
        <v>132</v>
      </c>
      <c r="RE52" s="2" t="s">
        <v>132</v>
      </c>
      <c r="RF52" s="2" t="s">
        <v>132</v>
      </c>
      <c r="RG52" s="4"/>
      <c r="RH52" s="8"/>
      <c r="RI52" s="4"/>
      <c r="RJ52" s="8"/>
      <c r="RK52" s="7"/>
      <c r="RL52" s="7"/>
      <c r="RM52" s="2" t="s">
        <v>176</v>
      </c>
      <c r="RN52" s="2" t="s">
        <v>129</v>
      </c>
      <c r="RO52" s="2" t="s">
        <v>132</v>
      </c>
      <c r="RP52" s="2" t="s">
        <v>132</v>
      </c>
      <c r="RQ52" s="2" t="s">
        <v>141</v>
      </c>
      <c r="RR52" s="2" t="s">
        <v>132</v>
      </c>
    </row>
    <row r="53">
      <c r="A53" s="2" t="s">
        <v>981</v>
      </c>
      <c r="B53" s="2" t="s">
        <v>121</v>
      </c>
      <c r="C53" s="2" t="s">
        <v>122</v>
      </c>
      <c r="D53" s="2" t="s">
        <v>560</v>
      </c>
      <c r="E53" s="2" t="s">
        <v>561</v>
      </c>
      <c r="F53" s="2" t="s">
        <v>982</v>
      </c>
      <c r="G53" s="2" t="s">
        <v>982</v>
      </c>
      <c r="H53" s="2" t="s">
        <v>982</v>
      </c>
      <c r="I53" s="2" t="s">
        <v>983</v>
      </c>
      <c r="J53" s="2" t="s">
        <v>127</v>
      </c>
      <c r="K53" s="2" t="s">
        <v>128</v>
      </c>
      <c r="L53" s="3">
        <v>52</v>
      </c>
      <c r="M53" s="3">
        <v>54.6</v>
      </c>
      <c r="N53" s="3">
        <v>109.99</v>
      </c>
      <c r="O53" s="2" t="s">
        <v>129</v>
      </c>
      <c r="P53" s="2" t="s">
        <v>524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286</v>
      </c>
      <c r="V53" s="2" t="s">
        <v>247</v>
      </c>
      <c r="W53" s="2" t="s">
        <v>135</v>
      </c>
      <c r="X53" s="2" t="s">
        <v>525</v>
      </c>
      <c r="Y53" s="2" t="s">
        <v>984</v>
      </c>
      <c r="Z53" s="4">
        <v>89</v>
      </c>
      <c r="AA53" s="4">
        <f>=ROUNDDOWN(89,0)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/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132</v>
      </c>
      <c r="BM53" s="7"/>
      <c r="BN53" s="7"/>
      <c r="BO53" s="4"/>
      <c r="BP53" s="8"/>
      <c r="BQ53" s="4"/>
      <c r="BR53" s="8"/>
      <c r="BS53" s="7"/>
      <c r="BT53" s="7"/>
      <c r="BU53" s="2" t="s">
        <v>138</v>
      </c>
      <c r="BV53" s="2" t="s">
        <v>129</v>
      </c>
      <c r="BW53" s="2" t="s">
        <v>985</v>
      </c>
      <c r="BX53" s="2" t="s">
        <v>132</v>
      </c>
      <c r="BY53" s="2" t="s">
        <v>141</v>
      </c>
      <c r="BZ53" s="2" t="s">
        <v>132</v>
      </c>
      <c r="CA53" s="4"/>
      <c r="CB53" s="8"/>
      <c r="CC53" s="4"/>
      <c r="CD53" s="8"/>
      <c r="CE53" s="7"/>
      <c r="CF53" s="7"/>
      <c r="CG53" s="2" t="s">
        <v>138</v>
      </c>
      <c r="CH53" s="2" t="s">
        <v>129</v>
      </c>
      <c r="CI53" s="2" t="s">
        <v>986</v>
      </c>
      <c r="CJ53" s="2" t="s">
        <v>132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557</v>
      </c>
      <c r="CT53" s="2" t="s">
        <v>129</v>
      </c>
      <c r="CU53" s="2" t="s">
        <v>132</v>
      </c>
      <c r="CV53" s="2" t="s">
        <v>132</v>
      </c>
      <c r="CW53" s="2" t="s">
        <v>141</v>
      </c>
      <c r="CX53" s="2" t="s">
        <v>132</v>
      </c>
      <c r="CY53" s="4"/>
      <c r="CZ53" s="8"/>
      <c r="DA53" s="4"/>
      <c r="DB53" s="8"/>
      <c r="DC53" s="7"/>
      <c r="DD53" s="7"/>
      <c r="DE53" s="2" t="s">
        <v>138</v>
      </c>
      <c r="DF53" s="2" t="s">
        <v>129</v>
      </c>
      <c r="DG53" s="2" t="s">
        <v>549</v>
      </c>
      <c r="DH53" s="2" t="s">
        <v>857</v>
      </c>
      <c r="DI53" s="2" t="s">
        <v>141</v>
      </c>
      <c r="DJ53" s="2" t="s">
        <v>132</v>
      </c>
      <c r="DK53" s="4"/>
      <c r="DL53" s="8"/>
      <c r="DM53" s="4"/>
      <c r="DN53" s="8"/>
      <c r="DO53" s="7"/>
      <c r="DP53" s="7"/>
      <c r="DQ53" s="2" t="s">
        <v>138</v>
      </c>
      <c r="DR53" s="2" t="s">
        <v>129</v>
      </c>
      <c r="DS53" s="2" t="s">
        <v>549</v>
      </c>
      <c r="DT53" s="2" t="s">
        <v>715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168</v>
      </c>
      <c r="ED53" s="2" t="s">
        <v>129</v>
      </c>
      <c r="EE53" s="2" t="s">
        <v>132</v>
      </c>
      <c r="EF53" s="2" t="s">
        <v>132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138</v>
      </c>
      <c r="EP53" s="2" t="s">
        <v>129</v>
      </c>
      <c r="EQ53" s="2" t="s">
        <v>534</v>
      </c>
      <c r="ER53" s="2" t="s">
        <v>484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168</v>
      </c>
      <c r="FB53" s="2" t="s">
        <v>129</v>
      </c>
      <c r="FC53" s="2" t="s">
        <v>132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168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/>
      <c r="FT53" s="8"/>
      <c r="FU53" s="4"/>
      <c r="FV53" s="8"/>
      <c r="FW53" s="7"/>
      <c r="FX53" s="7"/>
      <c r="FY53" s="2" t="s">
        <v>241</v>
      </c>
      <c r="FZ53" s="2" t="s">
        <v>129</v>
      </c>
      <c r="GA53" s="2" t="s">
        <v>132</v>
      </c>
      <c r="GB53" s="2" t="s">
        <v>132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241</v>
      </c>
      <c r="GL53" s="2" t="s">
        <v>129</v>
      </c>
      <c r="GM53" s="2" t="s">
        <v>132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168</v>
      </c>
      <c r="GX53" s="2" t="s">
        <v>129</v>
      </c>
      <c r="GY53" s="2" t="s">
        <v>132</v>
      </c>
      <c r="GZ53" s="2" t="s">
        <v>132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552</v>
      </c>
      <c r="HL53" s="2" t="s">
        <v>132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168</v>
      </c>
      <c r="HV53" s="2" t="s">
        <v>129</v>
      </c>
      <c r="HW53" s="2" t="s">
        <v>132</v>
      </c>
      <c r="HX53" s="2" t="s">
        <v>132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168</v>
      </c>
      <c r="IH53" s="2" t="s">
        <v>129</v>
      </c>
      <c r="II53" s="2" t="s">
        <v>132</v>
      </c>
      <c r="IJ53" s="2" t="s">
        <v>132</v>
      </c>
      <c r="IK53" s="2" t="s">
        <v>141</v>
      </c>
      <c r="IL53" s="2" t="s">
        <v>132</v>
      </c>
      <c r="IM53" s="4"/>
      <c r="IN53" s="8"/>
      <c r="IO53" s="4"/>
      <c r="IP53" s="8"/>
      <c r="IQ53" s="7"/>
      <c r="IR53" s="7"/>
      <c r="IS53" s="2" t="s">
        <v>168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138</v>
      </c>
      <c r="JF53" s="2" t="s">
        <v>129</v>
      </c>
      <c r="JG53" s="2" t="s">
        <v>986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168</v>
      </c>
      <c r="JR53" s="2" t="s">
        <v>129</v>
      </c>
      <c r="JS53" s="2" t="s">
        <v>132</v>
      </c>
      <c r="JT53" s="2" t="s">
        <v>132</v>
      </c>
      <c r="JU53" s="2" t="s">
        <v>141</v>
      </c>
      <c r="JV53" s="2" t="s">
        <v>132</v>
      </c>
      <c r="JW53" s="4"/>
      <c r="JX53" s="8"/>
      <c r="JY53" s="4"/>
      <c r="JZ53" s="8"/>
      <c r="KA53" s="7"/>
      <c r="KB53" s="7"/>
      <c r="KC53" s="2" t="s">
        <v>168</v>
      </c>
      <c r="KD53" s="2" t="s">
        <v>129</v>
      </c>
      <c r="KE53" s="2" t="s">
        <v>132</v>
      </c>
      <c r="KF53" s="2" t="s">
        <v>132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132</v>
      </c>
      <c r="KP53" s="2" t="s">
        <v>132</v>
      </c>
      <c r="KQ53" s="2" t="s">
        <v>132</v>
      </c>
      <c r="KR53" s="2" t="s">
        <v>132</v>
      </c>
      <c r="KS53" s="2" t="s">
        <v>132</v>
      </c>
      <c r="KT53" s="2" t="s">
        <v>132</v>
      </c>
      <c r="KU53" s="4"/>
      <c r="KV53" s="8"/>
      <c r="KW53" s="4"/>
      <c r="KX53" s="8"/>
      <c r="KY53" s="7"/>
      <c r="KZ53" s="7"/>
      <c r="LA53" s="2" t="s">
        <v>168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168</v>
      </c>
      <c r="LN53" s="2" t="s">
        <v>150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176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168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168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176</v>
      </c>
      <c r="NV53" s="2" t="s">
        <v>129</v>
      </c>
      <c r="NW53" s="2" t="s">
        <v>132</v>
      </c>
      <c r="NX53" s="2" t="s">
        <v>132</v>
      </c>
      <c r="NY53" s="2" t="s">
        <v>141</v>
      </c>
      <c r="NZ53" s="2" t="s">
        <v>132</v>
      </c>
      <c r="OA53" s="4"/>
      <c r="OB53" s="8"/>
      <c r="OC53" s="4"/>
      <c r="OD53" s="8"/>
      <c r="OE53" s="7"/>
      <c r="OF53" s="7"/>
      <c r="OG53" s="2" t="s">
        <v>168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138</v>
      </c>
      <c r="OT53" s="2" t="s">
        <v>129</v>
      </c>
      <c r="OU53" s="2" t="s">
        <v>177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168</v>
      </c>
      <c r="PF53" s="2" t="s">
        <v>129</v>
      </c>
      <c r="PG53" s="2" t="s">
        <v>132</v>
      </c>
      <c r="PH53" s="2" t="s">
        <v>132</v>
      </c>
      <c r="PI53" s="2" t="s">
        <v>141</v>
      </c>
      <c r="PJ53" s="2" t="s">
        <v>132</v>
      </c>
      <c r="PK53" s="4"/>
      <c r="PL53" s="8"/>
      <c r="PM53" s="4"/>
      <c r="PN53" s="8"/>
      <c r="PO53" s="7"/>
      <c r="PP53" s="7"/>
      <c r="PQ53" s="2" t="s">
        <v>168</v>
      </c>
      <c r="PR53" s="2" t="s">
        <v>129</v>
      </c>
      <c r="PS53" s="2" t="s">
        <v>132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168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138</v>
      </c>
      <c r="QP53" s="2" t="s">
        <v>129</v>
      </c>
      <c r="QQ53" s="2" t="s">
        <v>986</v>
      </c>
      <c r="QR53" s="2" t="s">
        <v>132</v>
      </c>
      <c r="QS53" s="2" t="s">
        <v>141</v>
      </c>
      <c r="QT53" s="2" t="s">
        <v>132</v>
      </c>
      <c r="QU53" s="4"/>
      <c r="QV53" s="8"/>
      <c r="QW53" s="4"/>
      <c r="QX53" s="8"/>
      <c r="QY53" s="7"/>
      <c r="QZ53" s="7"/>
      <c r="RA53" s="2" t="s">
        <v>132</v>
      </c>
      <c r="RB53" s="2" t="s">
        <v>132</v>
      </c>
      <c r="RC53" s="2" t="s">
        <v>132</v>
      </c>
      <c r="RD53" s="2" t="s">
        <v>132</v>
      </c>
      <c r="RE53" s="2" t="s">
        <v>132</v>
      </c>
      <c r="RF53" s="2" t="s">
        <v>132</v>
      </c>
      <c r="RG53" s="4"/>
      <c r="RH53" s="8"/>
      <c r="RI53" s="4"/>
      <c r="RJ53" s="8"/>
      <c r="RK53" s="7"/>
      <c r="RL53" s="7"/>
      <c r="RM53" s="2" t="s">
        <v>176</v>
      </c>
      <c r="RN53" s="2" t="s">
        <v>129</v>
      </c>
      <c r="RO53" s="2" t="s">
        <v>132</v>
      </c>
      <c r="RP53" s="2" t="s">
        <v>132</v>
      </c>
      <c r="RQ53" s="2" t="s">
        <v>141</v>
      </c>
      <c r="RR53" s="2" t="s">
        <v>132</v>
      </c>
    </row>
    <row r="54">
      <c r="A54" s="2" t="s">
        <v>987</v>
      </c>
      <c r="B54" s="2" t="s">
        <v>121</v>
      </c>
      <c r="C54" s="2" t="s">
        <v>122</v>
      </c>
      <c r="D54" s="2" t="s">
        <v>560</v>
      </c>
      <c r="E54" s="2" t="s">
        <v>561</v>
      </c>
      <c r="F54" s="2" t="s">
        <v>988</v>
      </c>
      <c r="G54" s="2" t="s">
        <v>988</v>
      </c>
      <c r="H54" s="2" t="s">
        <v>988</v>
      </c>
      <c r="I54" s="2" t="s">
        <v>670</v>
      </c>
      <c r="J54" s="2" t="s">
        <v>127</v>
      </c>
      <c r="K54" s="2" t="s">
        <v>245</v>
      </c>
      <c r="L54" s="3">
        <v>44</v>
      </c>
      <c r="M54" s="3">
        <v>46.2</v>
      </c>
      <c r="N54" s="3">
        <v>89.99</v>
      </c>
      <c r="O54" s="2" t="s">
        <v>129</v>
      </c>
      <c r="P54" s="2" t="s">
        <v>524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286</v>
      </c>
      <c r="V54" s="2" t="s">
        <v>247</v>
      </c>
      <c r="W54" s="2" t="s">
        <v>979</v>
      </c>
      <c r="X54" s="2" t="s">
        <v>135</v>
      </c>
      <c r="Y54" s="2" t="s">
        <v>989</v>
      </c>
      <c r="Z54" s="4">
        <v>100</v>
      </c>
      <c r="AA54" s="4">
        <f>=ROUNDDOWN({0},0)</f>
      </c>
      <c r="AB54" s="5"/>
      <c r="AC54" s="2" t="s">
        <v>132</v>
      </c>
      <c r="AD54" s="4"/>
      <c r="AE54" s="4"/>
      <c r="AF54" s="6">
        <v>65</v>
      </c>
      <c r="AG54" s="6"/>
      <c r="AH54" s="7"/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132</v>
      </c>
      <c r="BM54" s="7"/>
      <c r="BN54" s="7"/>
      <c r="BO54" s="4"/>
      <c r="BP54" s="8"/>
      <c r="BQ54" s="4"/>
      <c r="BR54" s="8"/>
      <c r="BS54" s="7"/>
      <c r="BT54" s="7"/>
      <c r="BU54" s="2" t="s">
        <v>138</v>
      </c>
      <c r="BV54" s="2" t="s">
        <v>129</v>
      </c>
      <c r="BW54" s="2" t="s">
        <v>968</v>
      </c>
      <c r="BX54" s="2" t="s">
        <v>132</v>
      </c>
      <c r="BY54" s="2" t="s">
        <v>141</v>
      </c>
      <c r="BZ54" s="2" t="s">
        <v>132</v>
      </c>
      <c r="CA54" s="4"/>
      <c r="CB54" s="8"/>
      <c r="CC54" s="4"/>
      <c r="CD54" s="8"/>
      <c r="CE54" s="7"/>
      <c r="CF54" s="7"/>
      <c r="CG54" s="2" t="s">
        <v>138</v>
      </c>
      <c r="CH54" s="2" t="s">
        <v>129</v>
      </c>
      <c r="CI54" s="2" t="s">
        <v>990</v>
      </c>
      <c r="CJ54" s="2" t="s">
        <v>132</v>
      </c>
      <c r="CK54" s="2" t="s">
        <v>141</v>
      </c>
      <c r="CL54" s="2" t="s">
        <v>132</v>
      </c>
      <c r="CM54" s="4"/>
      <c r="CN54" s="8"/>
      <c r="CO54" s="4"/>
      <c r="CP54" s="8"/>
      <c r="CQ54" s="7"/>
      <c r="CR54" s="7"/>
      <c r="CS54" s="2" t="s">
        <v>557</v>
      </c>
      <c r="CT54" s="2" t="s">
        <v>129</v>
      </c>
      <c r="CU54" s="2" t="s">
        <v>132</v>
      </c>
      <c r="CV54" s="2" t="s">
        <v>132</v>
      </c>
      <c r="CW54" s="2" t="s">
        <v>141</v>
      </c>
      <c r="CX54" s="2" t="s">
        <v>132</v>
      </c>
      <c r="CY54" s="4"/>
      <c r="CZ54" s="8"/>
      <c r="DA54" s="4"/>
      <c r="DB54" s="8"/>
      <c r="DC54" s="7"/>
      <c r="DD54" s="7"/>
      <c r="DE54" s="2" t="s">
        <v>138</v>
      </c>
      <c r="DF54" s="2" t="s">
        <v>129</v>
      </c>
      <c r="DG54" s="2" t="s">
        <v>980</v>
      </c>
      <c r="DH54" s="2" t="s">
        <v>132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138</v>
      </c>
      <c r="DR54" s="2" t="s">
        <v>129</v>
      </c>
      <c r="DS54" s="2" t="s">
        <v>132</v>
      </c>
      <c r="DT54" s="2" t="s">
        <v>132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168</v>
      </c>
      <c r="ED54" s="2" t="s">
        <v>129</v>
      </c>
      <c r="EE54" s="2" t="s">
        <v>132</v>
      </c>
      <c r="EF54" s="2" t="s">
        <v>132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241</v>
      </c>
      <c r="EP54" s="2" t="s">
        <v>129</v>
      </c>
      <c r="EQ54" s="2" t="s">
        <v>132</v>
      </c>
      <c r="ER54" s="2" t="s">
        <v>132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168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168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558</v>
      </c>
      <c r="FZ54" s="2" t="s">
        <v>129</v>
      </c>
      <c r="GA54" s="2" t="s">
        <v>132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241</v>
      </c>
      <c r="GL54" s="2" t="s">
        <v>129</v>
      </c>
      <c r="GM54" s="2" t="s">
        <v>132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168</v>
      </c>
      <c r="GX54" s="2" t="s">
        <v>129</v>
      </c>
      <c r="GY54" s="2" t="s">
        <v>132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241</v>
      </c>
      <c r="HJ54" s="2" t="s">
        <v>129</v>
      </c>
      <c r="HK54" s="2" t="s">
        <v>132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168</v>
      </c>
      <c r="HV54" s="2" t="s">
        <v>129</v>
      </c>
      <c r="HW54" s="2" t="s">
        <v>132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168</v>
      </c>
      <c r="IH54" s="2" t="s">
        <v>129</v>
      </c>
      <c r="II54" s="2" t="s">
        <v>132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132</v>
      </c>
      <c r="IT54" s="2" t="s">
        <v>132</v>
      </c>
      <c r="IU54" s="2" t="s">
        <v>132</v>
      </c>
      <c r="IV54" s="2" t="s">
        <v>132</v>
      </c>
      <c r="IW54" s="2" t="s">
        <v>132</v>
      </c>
      <c r="IX54" s="2" t="s">
        <v>132</v>
      </c>
      <c r="IY54" s="4"/>
      <c r="IZ54" s="8"/>
      <c r="JA54" s="4"/>
      <c r="JB54" s="8"/>
      <c r="JC54" s="7"/>
      <c r="JD54" s="7"/>
      <c r="JE54" s="2" t="s">
        <v>138</v>
      </c>
      <c r="JF54" s="2" t="s">
        <v>129</v>
      </c>
      <c r="JG54" s="2" t="s">
        <v>990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168</v>
      </c>
      <c r="KD54" s="2" t="s">
        <v>129</v>
      </c>
      <c r="KE54" s="2" t="s">
        <v>132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132</v>
      </c>
      <c r="KP54" s="2" t="s">
        <v>132</v>
      </c>
      <c r="KQ54" s="2" t="s">
        <v>132</v>
      </c>
      <c r="KR54" s="2" t="s">
        <v>132</v>
      </c>
      <c r="KS54" s="2" t="s">
        <v>132</v>
      </c>
      <c r="KT54" s="2" t="s">
        <v>132</v>
      </c>
      <c r="KU54" s="4"/>
      <c r="KV54" s="8"/>
      <c r="KW54" s="4"/>
      <c r="KX54" s="8"/>
      <c r="KY54" s="7"/>
      <c r="KZ54" s="7"/>
      <c r="LA54" s="2" t="s">
        <v>168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168</v>
      </c>
      <c r="LN54" s="2" t="s">
        <v>150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176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168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168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176</v>
      </c>
      <c r="NV54" s="2" t="s">
        <v>129</v>
      </c>
      <c r="NW54" s="2" t="s">
        <v>132</v>
      </c>
      <c r="NX54" s="2" t="s">
        <v>132</v>
      </c>
      <c r="NY54" s="2" t="s">
        <v>141</v>
      </c>
      <c r="NZ54" s="2" t="s">
        <v>132</v>
      </c>
      <c r="OA54" s="4"/>
      <c r="OB54" s="8"/>
      <c r="OC54" s="4"/>
      <c r="OD54" s="8"/>
      <c r="OE54" s="7"/>
      <c r="OF54" s="7"/>
      <c r="OG54" s="2" t="s">
        <v>168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138</v>
      </c>
      <c r="OT54" s="2" t="s">
        <v>129</v>
      </c>
      <c r="OU54" s="2" t="s">
        <v>985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168</v>
      </c>
      <c r="PF54" s="2" t="s">
        <v>129</v>
      </c>
      <c r="PG54" s="2" t="s">
        <v>132</v>
      </c>
      <c r="PH54" s="2" t="s">
        <v>132</v>
      </c>
      <c r="PI54" s="2" t="s">
        <v>141</v>
      </c>
      <c r="PJ54" s="2" t="s">
        <v>132</v>
      </c>
      <c r="PK54" s="4"/>
      <c r="PL54" s="8"/>
      <c r="PM54" s="4"/>
      <c r="PN54" s="8"/>
      <c r="PO54" s="7"/>
      <c r="PP54" s="7"/>
      <c r="PQ54" s="2" t="s">
        <v>168</v>
      </c>
      <c r="PR54" s="2" t="s">
        <v>129</v>
      </c>
      <c r="PS54" s="2" t="s">
        <v>132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168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138</v>
      </c>
      <c r="QP54" s="2" t="s">
        <v>129</v>
      </c>
      <c r="QQ54" s="2" t="s">
        <v>990</v>
      </c>
      <c r="QR54" s="2" t="s">
        <v>132</v>
      </c>
      <c r="QS54" s="2" t="s">
        <v>141</v>
      </c>
      <c r="QT54" s="2" t="s">
        <v>132</v>
      </c>
      <c r="QU54" s="4"/>
      <c r="QV54" s="8"/>
      <c r="QW54" s="4"/>
      <c r="QX54" s="8"/>
      <c r="QY54" s="7"/>
      <c r="QZ54" s="7"/>
      <c r="RA54" s="2" t="s">
        <v>132</v>
      </c>
      <c r="RB54" s="2" t="s">
        <v>132</v>
      </c>
      <c r="RC54" s="2" t="s">
        <v>132</v>
      </c>
      <c r="RD54" s="2" t="s">
        <v>132</v>
      </c>
      <c r="RE54" s="2" t="s">
        <v>132</v>
      </c>
      <c r="RF54" s="2" t="s">
        <v>132</v>
      </c>
      <c r="RG54" s="4"/>
      <c r="RH54" s="8"/>
      <c r="RI54" s="4"/>
      <c r="RJ54" s="8"/>
      <c r="RK54" s="7"/>
      <c r="RL54" s="7"/>
      <c r="RM54" s="2" t="s">
        <v>176</v>
      </c>
      <c r="RN54" s="2" t="s">
        <v>129</v>
      </c>
      <c r="RO54" s="2" t="s">
        <v>132</v>
      </c>
      <c r="RP54" s="2" t="s">
        <v>132</v>
      </c>
      <c r="RQ54" s="2" t="s">
        <v>141</v>
      </c>
      <c r="RR54" s="2" t="s">
        <v>132</v>
      </c>
    </row>
    <row r="55">
      <c r="A55" s="2" t="s">
        <v>991</v>
      </c>
      <c r="B55" s="2" t="s">
        <v>121</v>
      </c>
      <c r="C55" s="2" t="s">
        <v>122</v>
      </c>
      <c r="D55" s="2" t="s">
        <v>560</v>
      </c>
      <c r="E55" s="2" t="s">
        <v>561</v>
      </c>
      <c r="F55" s="2" t="s">
        <v>992</v>
      </c>
      <c r="G55" s="2" t="s">
        <v>992</v>
      </c>
      <c r="H55" s="2" t="s">
        <v>992</v>
      </c>
      <c r="I55" s="2" t="s">
        <v>993</v>
      </c>
      <c r="J55" s="2" t="s">
        <v>127</v>
      </c>
      <c r="K55" s="2" t="s">
        <v>994</v>
      </c>
      <c r="L55" s="3">
        <v>49</v>
      </c>
      <c r="M55" s="3">
        <v>51.45</v>
      </c>
      <c r="N55" s="3">
        <v>99.99</v>
      </c>
      <c r="O55" s="2" t="s">
        <v>129</v>
      </c>
      <c r="P55" s="2" t="s">
        <v>524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286</v>
      </c>
      <c r="V55" s="2" t="s">
        <v>247</v>
      </c>
      <c r="W55" s="2" t="s">
        <v>135</v>
      </c>
      <c r="X55" s="2" t="s">
        <v>525</v>
      </c>
      <c r="Y55" s="2" t="s">
        <v>811</v>
      </c>
      <c r="Z55" s="4">
        <v>66</v>
      </c>
      <c r="AA55" s="4">
        <f>=ROUNDDOWN(33,0)</f>
      </c>
      <c r="AB55" s="5">
        <v>2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132</v>
      </c>
      <c r="BM55" s="7"/>
      <c r="BN55" s="7"/>
      <c r="BO55" s="4"/>
      <c r="BP55" s="8"/>
      <c r="BQ55" s="4"/>
      <c r="BR55" s="8"/>
      <c r="BS55" s="7"/>
      <c r="BT55" s="7"/>
      <c r="BU55" s="2" t="s">
        <v>138</v>
      </c>
      <c r="BV55" s="2" t="s">
        <v>129</v>
      </c>
      <c r="BW55" s="2" t="s">
        <v>811</v>
      </c>
      <c r="BX55" s="2" t="s">
        <v>995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138</v>
      </c>
      <c r="CH55" s="2" t="s">
        <v>129</v>
      </c>
      <c r="CI55" s="2" t="s">
        <v>517</v>
      </c>
      <c r="CJ55" s="2" t="s">
        <v>717</v>
      </c>
      <c r="CK55" s="2" t="s">
        <v>141</v>
      </c>
      <c r="CL55" s="2" t="s">
        <v>132</v>
      </c>
      <c r="CM55" s="4"/>
      <c r="CN55" s="8"/>
      <c r="CO55" s="4"/>
      <c r="CP55" s="8"/>
      <c r="CQ55" s="7"/>
      <c r="CR55" s="7"/>
      <c r="CS55" s="2" t="s">
        <v>241</v>
      </c>
      <c r="CT55" s="2" t="s">
        <v>129</v>
      </c>
      <c r="CU55" s="2" t="s">
        <v>132</v>
      </c>
      <c r="CV55" s="2" t="s">
        <v>132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996</v>
      </c>
      <c r="DH55" s="2" t="s">
        <v>132</v>
      </c>
      <c r="DI55" s="2" t="s">
        <v>141</v>
      </c>
      <c r="DJ55" s="2" t="s">
        <v>132</v>
      </c>
      <c r="DK55" s="4"/>
      <c r="DL55" s="8"/>
      <c r="DM55" s="4"/>
      <c r="DN55" s="8"/>
      <c r="DO55" s="7"/>
      <c r="DP55" s="7"/>
      <c r="DQ55" s="2" t="s">
        <v>138</v>
      </c>
      <c r="DR55" s="2" t="s">
        <v>129</v>
      </c>
      <c r="DS55" s="2" t="s">
        <v>508</v>
      </c>
      <c r="DT55" s="2" t="s">
        <v>997</v>
      </c>
      <c r="DU55" s="2" t="s">
        <v>141</v>
      </c>
      <c r="DV55" s="2" t="s">
        <v>132</v>
      </c>
      <c r="DW55" s="4"/>
      <c r="DX55" s="8"/>
      <c r="DY55" s="4"/>
      <c r="DZ55" s="8"/>
      <c r="EA55" s="7"/>
      <c r="EB55" s="7"/>
      <c r="EC55" s="2" t="s">
        <v>138</v>
      </c>
      <c r="ED55" s="2" t="s">
        <v>129</v>
      </c>
      <c r="EE55" s="2" t="s">
        <v>680</v>
      </c>
      <c r="EF55" s="2" t="s">
        <v>998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138</v>
      </c>
      <c r="EP55" s="2" t="s">
        <v>129</v>
      </c>
      <c r="EQ55" s="2" t="s">
        <v>534</v>
      </c>
      <c r="ER55" s="2" t="s">
        <v>999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168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535</v>
      </c>
      <c r="FP55" s="2" t="s">
        <v>281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241</v>
      </c>
      <c r="FZ55" s="2" t="s">
        <v>129</v>
      </c>
      <c r="GA55" s="2" t="s">
        <v>132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241</v>
      </c>
      <c r="GL55" s="2" t="s">
        <v>129</v>
      </c>
      <c r="GM55" s="2" t="s">
        <v>132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138</v>
      </c>
      <c r="GX55" s="2" t="s">
        <v>129</v>
      </c>
      <c r="GY55" s="2" t="s">
        <v>335</v>
      </c>
      <c r="GZ55" s="2" t="s">
        <v>132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138</v>
      </c>
      <c r="HJ55" s="2" t="s">
        <v>129</v>
      </c>
      <c r="HK55" s="2" t="s">
        <v>552</v>
      </c>
      <c r="HL55" s="2" t="s">
        <v>132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273</v>
      </c>
      <c r="HV55" s="2" t="s">
        <v>129</v>
      </c>
      <c r="HW55" s="2" t="s">
        <v>132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168</v>
      </c>
      <c r="IH55" s="2" t="s">
        <v>129</v>
      </c>
      <c r="II55" s="2" t="s">
        <v>132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168</v>
      </c>
      <c r="IT55" s="2" t="s">
        <v>129</v>
      </c>
      <c r="IU55" s="2" t="s">
        <v>132</v>
      </c>
      <c r="IV55" s="2" t="s">
        <v>132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138</v>
      </c>
      <c r="JF55" s="2" t="s">
        <v>129</v>
      </c>
      <c r="JG55" s="2" t="s">
        <v>517</v>
      </c>
      <c r="JH55" s="2" t="s">
        <v>132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168</v>
      </c>
      <c r="JR55" s="2" t="s">
        <v>129</v>
      </c>
      <c r="JS55" s="2" t="s">
        <v>132</v>
      </c>
      <c r="JT55" s="2" t="s">
        <v>132</v>
      </c>
      <c r="JU55" s="2" t="s">
        <v>141</v>
      </c>
      <c r="JV55" s="2" t="s">
        <v>132</v>
      </c>
      <c r="JW55" s="4"/>
      <c r="JX55" s="8"/>
      <c r="JY55" s="4"/>
      <c r="JZ55" s="8"/>
      <c r="KA55" s="7"/>
      <c r="KB55" s="7"/>
      <c r="KC55" s="2" t="s">
        <v>168</v>
      </c>
      <c r="KD55" s="2" t="s">
        <v>129</v>
      </c>
      <c r="KE55" s="2" t="s">
        <v>132</v>
      </c>
      <c r="KF55" s="2" t="s">
        <v>132</v>
      </c>
      <c r="KG55" s="2" t="s">
        <v>141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168</v>
      </c>
      <c r="LB55" s="2" t="s">
        <v>129</v>
      </c>
      <c r="LC55" s="2" t="s">
        <v>132</v>
      </c>
      <c r="LD55" s="2" t="s">
        <v>132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168</v>
      </c>
      <c r="LN55" s="2" t="s">
        <v>150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176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168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168</v>
      </c>
      <c r="MX55" s="2" t="s">
        <v>129</v>
      </c>
      <c r="MY55" s="2" t="s">
        <v>132</v>
      </c>
      <c r="MZ55" s="2" t="s">
        <v>132</v>
      </c>
      <c r="NA55" s="2" t="s">
        <v>141</v>
      </c>
      <c r="NB55" s="2" t="s">
        <v>132</v>
      </c>
      <c r="NC55" s="4"/>
      <c r="ND55" s="8"/>
      <c r="NE55" s="4"/>
      <c r="NF55" s="8"/>
      <c r="NG55" s="7"/>
      <c r="NH55" s="7"/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176</v>
      </c>
      <c r="NV55" s="2" t="s">
        <v>129</v>
      </c>
      <c r="NW55" s="2" t="s">
        <v>132</v>
      </c>
      <c r="NX55" s="2" t="s">
        <v>132</v>
      </c>
      <c r="NY55" s="2" t="s">
        <v>141</v>
      </c>
      <c r="NZ55" s="2" t="s">
        <v>132</v>
      </c>
      <c r="OA55" s="4"/>
      <c r="OB55" s="8"/>
      <c r="OC55" s="4"/>
      <c r="OD55" s="8"/>
      <c r="OE55" s="7"/>
      <c r="OF55" s="7"/>
      <c r="OG55" s="2" t="s">
        <v>132</v>
      </c>
      <c r="OH55" s="2" t="s">
        <v>132</v>
      </c>
      <c r="OI55" s="2" t="s">
        <v>132</v>
      </c>
      <c r="OJ55" s="2" t="s">
        <v>132</v>
      </c>
      <c r="OK55" s="2" t="s">
        <v>132</v>
      </c>
      <c r="OL55" s="2" t="s">
        <v>132</v>
      </c>
      <c r="OM55" s="4"/>
      <c r="ON55" s="8"/>
      <c r="OO55" s="4"/>
      <c r="OP55" s="8"/>
      <c r="OQ55" s="7"/>
      <c r="OR55" s="7"/>
      <c r="OS55" s="2" t="s">
        <v>138</v>
      </c>
      <c r="OT55" s="2" t="s">
        <v>129</v>
      </c>
      <c r="OU55" s="2" t="s">
        <v>177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168</v>
      </c>
      <c r="PF55" s="2" t="s">
        <v>129</v>
      </c>
      <c r="PG55" s="2" t="s">
        <v>132</v>
      </c>
      <c r="PH55" s="2" t="s">
        <v>132</v>
      </c>
      <c r="PI55" s="2" t="s">
        <v>141</v>
      </c>
      <c r="PJ55" s="2" t="s">
        <v>132</v>
      </c>
      <c r="PK55" s="4"/>
      <c r="PL55" s="8"/>
      <c r="PM55" s="4"/>
      <c r="PN55" s="8"/>
      <c r="PO55" s="7"/>
      <c r="PP55" s="7"/>
      <c r="PQ55" s="2" t="s">
        <v>168</v>
      </c>
      <c r="PR55" s="2" t="s">
        <v>129</v>
      </c>
      <c r="PS55" s="2" t="s">
        <v>132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168</v>
      </c>
      <c r="QD55" s="2" t="s">
        <v>129</v>
      </c>
      <c r="QE55" s="2" t="s">
        <v>132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132</v>
      </c>
      <c r="RB55" s="2" t="s">
        <v>132</v>
      </c>
      <c r="RC55" s="2" t="s">
        <v>132</v>
      </c>
      <c r="RD55" s="2" t="s">
        <v>132</v>
      </c>
      <c r="RE55" s="2" t="s">
        <v>132</v>
      </c>
      <c r="RF55" s="2" t="s">
        <v>132</v>
      </c>
      <c r="RG55" s="4"/>
      <c r="RH55" s="8"/>
      <c r="RI55" s="4"/>
      <c r="RJ55" s="8"/>
      <c r="RK55" s="7"/>
      <c r="RL55" s="7"/>
      <c r="RM55" s="2" t="s">
        <v>176</v>
      </c>
      <c r="RN55" s="2" t="s">
        <v>129</v>
      </c>
      <c r="RO55" s="2" t="s">
        <v>132</v>
      </c>
      <c r="RP55" s="2" t="s">
        <v>132</v>
      </c>
      <c r="RQ55" s="2" t="s">
        <v>141</v>
      </c>
      <c r="RR55" s="2" t="s">
        <v>132</v>
      </c>
    </row>
    <row r="56">
      <c r="A56" s="2" t="s">
        <v>1000</v>
      </c>
      <c r="B56" s="2" t="s">
        <v>121</v>
      </c>
      <c r="C56" s="2" t="s">
        <v>122</v>
      </c>
      <c r="D56" s="2" t="s">
        <v>560</v>
      </c>
      <c r="E56" s="2" t="s">
        <v>561</v>
      </c>
      <c r="F56" s="2" t="s">
        <v>1001</v>
      </c>
      <c r="G56" s="2" t="s">
        <v>1001</v>
      </c>
      <c r="H56" s="2" t="s">
        <v>1001</v>
      </c>
      <c r="I56" s="2" t="s">
        <v>1002</v>
      </c>
      <c r="J56" s="2" t="s">
        <v>127</v>
      </c>
      <c r="K56" s="2" t="s">
        <v>1003</v>
      </c>
      <c r="L56" s="3">
        <v>55</v>
      </c>
      <c r="M56" s="3">
        <v>57.75</v>
      </c>
      <c r="N56" s="3">
        <v>114.99</v>
      </c>
      <c r="O56" s="2" t="s">
        <v>129</v>
      </c>
      <c r="P56" s="2" t="s">
        <v>524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286</v>
      </c>
      <c r="V56" s="2" t="s">
        <v>247</v>
      </c>
      <c r="W56" s="2" t="s">
        <v>525</v>
      </c>
      <c r="X56" s="2" t="s">
        <v>135</v>
      </c>
      <c r="Y56" s="2" t="s">
        <v>1004</v>
      </c>
      <c r="Z56" s="4">
        <v>42</v>
      </c>
      <c r="AA56" s="4">
        <f>=ROUNDDOWN(14,0)</f>
      </c>
      <c r="AB56" s="5">
        <v>3</v>
      </c>
      <c r="AC56" s="2" t="s">
        <v>816</v>
      </c>
      <c r="AD56" s="4">
        <v>100</v>
      </c>
      <c r="AE56" s="4">
        <v>100</v>
      </c>
      <c r="AF56" s="6">
        <v>65</v>
      </c>
      <c r="AG56" s="6"/>
      <c r="AH56" s="7"/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132</v>
      </c>
      <c r="BM56" s="7"/>
      <c r="BN56" s="7"/>
      <c r="BO56" s="4"/>
      <c r="BP56" s="8"/>
      <c r="BQ56" s="4"/>
      <c r="BR56" s="8"/>
      <c r="BS56" s="7"/>
      <c r="BT56" s="7"/>
      <c r="BU56" s="2" t="s">
        <v>138</v>
      </c>
      <c r="BV56" s="2" t="s">
        <v>129</v>
      </c>
      <c r="BW56" s="2" t="s">
        <v>528</v>
      </c>
      <c r="BX56" s="2" t="s">
        <v>132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138</v>
      </c>
      <c r="CH56" s="2" t="s">
        <v>129</v>
      </c>
      <c r="CI56" s="2" t="s">
        <v>1005</v>
      </c>
      <c r="CJ56" s="2" t="s">
        <v>528</v>
      </c>
      <c r="CK56" s="2" t="s">
        <v>141</v>
      </c>
      <c r="CL56" s="2" t="s">
        <v>132</v>
      </c>
      <c r="CM56" s="4"/>
      <c r="CN56" s="8"/>
      <c r="CO56" s="4"/>
      <c r="CP56" s="8"/>
      <c r="CQ56" s="7"/>
      <c r="CR56" s="7"/>
      <c r="CS56" s="2" t="s">
        <v>138</v>
      </c>
      <c r="CT56" s="2" t="s">
        <v>129</v>
      </c>
      <c r="CU56" s="2" t="s">
        <v>132</v>
      </c>
      <c r="CV56" s="2" t="s">
        <v>1006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138</v>
      </c>
      <c r="DF56" s="2" t="s">
        <v>129</v>
      </c>
      <c r="DG56" s="2" t="s">
        <v>549</v>
      </c>
      <c r="DH56" s="2" t="s">
        <v>1007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138</v>
      </c>
      <c r="DR56" s="2" t="s">
        <v>129</v>
      </c>
      <c r="DS56" s="2" t="s">
        <v>550</v>
      </c>
      <c r="DT56" s="2" t="s">
        <v>889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196</v>
      </c>
      <c r="ED56" s="2" t="s">
        <v>129</v>
      </c>
      <c r="EE56" s="2" t="s">
        <v>132</v>
      </c>
      <c r="EF56" s="2" t="s">
        <v>132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138</v>
      </c>
      <c r="EP56" s="2" t="s">
        <v>129</v>
      </c>
      <c r="EQ56" s="2" t="s">
        <v>534</v>
      </c>
      <c r="ER56" s="2" t="s">
        <v>971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168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138</v>
      </c>
      <c r="FN56" s="2" t="s">
        <v>129</v>
      </c>
      <c r="FO56" s="2" t="s">
        <v>535</v>
      </c>
      <c r="FP56" s="2" t="s">
        <v>878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138</v>
      </c>
      <c r="FZ56" s="2" t="s">
        <v>129</v>
      </c>
      <c r="GA56" s="2" t="s">
        <v>974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241</v>
      </c>
      <c r="GL56" s="2" t="s">
        <v>129</v>
      </c>
      <c r="GM56" s="2" t="s">
        <v>132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138</v>
      </c>
      <c r="GX56" s="2" t="s">
        <v>129</v>
      </c>
      <c r="GY56" s="2" t="s">
        <v>335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138</v>
      </c>
      <c r="HJ56" s="2" t="s">
        <v>129</v>
      </c>
      <c r="HK56" s="2" t="s">
        <v>552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138</v>
      </c>
      <c r="HV56" s="2" t="s">
        <v>129</v>
      </c>
      <c r="HW56" s="2" t="s">
        <v>470</v>
      </c>
      <c r="HX56" s="2" t="s">
        <v>1008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168</v>
      </c>
      <c r="IH56" s="2" t="s">
        <v>129</v>
      </c>
      <c r="II56" s="2" t="s">
        <v>132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168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138</v>
      </c>
      <c r="JF56" s="2" t="s">
        <v>129</v>
      </c>
      <c r="JG56" s="2" t="s">
        <v>1005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168</v>
      </c>
      <c r="JR56" s="2" t="s">
        <v>129</v>
      </c>
      <c r="JS56" s="2" t="s">
        <v>132</v>
      </c>
      <c r="JT56" s="2" t="s">
        <v>132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168</v>
      </c>
      <c r="KD56" s="2" t="s">
        <v>129</v>
      </c>
      <c r="KE56" s="2" t="s">
        <v>132</v>
      </c>
      <c r="KF56" s="2" t="s">
        <v>132</v>
      </c>
      <c r="KG56" s="2" t="s">
        <v>141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168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168</v>
      </c>
      <c r="LN56" s="2" t="s">
        <v>150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176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168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168</v>
      </c>
      <c r="MX56" s="2" t="s">
        <v>129</v>
      </c>
      <c r="MY56" s="2" t="s">
        <v>132</v>
      </c>
      <c r="MZ56" s="2" t="s">
        <v>132</v>
      </c>
      <c r="NA56" s="2" t="s">
        <v>141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176</v>
      </c>
      <c r="NV56" s="2" t="s">
        <v>129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168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138</v>
      </c>
      <c r="OT56" s="2" t="s">
        <v>129</v>
      </c>
      <c r="OU56" s="2" t="s">
        <v>177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168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168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168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138</v>
      </c>
      <c r="QP56" s="2" t="s">
        <v>129</v>
      </c>
      <c r="QQ56" s="2" t="s">
        <v>1005</v>
      </c>
      <c r="QR56" s="2" t="s">
        <v>132</v>
      </c>
      <c r="QS56" s="2" t="s">
        <v>141</v>
      </c>
      <c r="QT56" s="2" t="s">
        <v>132</v>
      </c>
      <c r="QU56" s="4"/>
      <c r="QV56" s="8"/>
      <c r="QW56" s="4"/>
      <c r="QX56" s="8"/>
      <c r="QY56" s="7"/>
      <c r="QZ56" s="7"/>
      <c r="RA56" s="2" t="s">
        <v>132</v>
      </c>
      <c r="RB56" s="2" t="s">
        <v>132</v>
      </c>
      <c r="RC56" s="2" t="s">
        <v>132</v>
      </c>
      <c r="RD56" s="2" t="s">
        <v>132</v>
      </c>
      <c r="RE56" s="2" t="s">
        <v>132</v>
      </c>
      <c r="RF56" s="2" t="s">
        <v>132</v>
      </c>
      <c r="RG56" s="4"/>
      <c r="RH56" s="8"/>
      <c r="RI56" s="4"/>
      <c r="RJ56" s="8"/>
      <c r="RK56" s="7"/>
      <c r="RL56" s="7"/>
      <c r="RM56" s="2" t="s">
        <v>176</v>
      </c>
      <c r="RN56" s="2" t="s">
        <v>129</v>
      </c>
      <c r="RO56" s="2" t="s">
        <v>132</v>
      </c>
      <c r="RP56" s="2" t="s">
        <v>132</v>
      </c>
      <c r="RQ56" s="2" t="s">
        <v>141</v>
      </c>
      <c r="RR56" s="2" t="s">
        <v>132</v>
      </c>
    </row>
    <row r="57">
      <c r="A57" s="2" t="s">
        <v>1009</v>
      </c>
      <c r="B57" s="2" t="s">
        <v>121</v>
      </c>
      <c r="C57" s="2" t="s">
        <v>122</v>
      </c>
      <c r="D57" s="2" t="s">
        <v>560</v>
      </c>
      <c r="E57" s="2" t="s">
        <v>561</v>
      </c>
      <c r="F57" s="2" t="s">
        <v>1010</v>
      </c>
      <c r="G57" s="2" t="s">
        <v>1010</v>
      </c>
      <c r="H57" s="2" t="s">
        <v>1010</v>
      </c>
      <c r="I57" s="2" t="s">
        <v>1011</v>
      </c>
      <c r="J57" s="2" t="s">
        <v>127</v>
      </c>
      <c r="K57" s="2" t="s">
        <v>128</v>
      </c>
      <c r="L57" s="3">
        <v>33</v>
      </c>
      <c r="M57" s="3">
        <v>34.65</v>
      </c>
      <c r="N57" s="3">
        <v>69.99</v>
      </c>
      <c r="O57" s="2" t="s">
        <v>129</v>
      </c>
      <c r="P57" s="2" t="s">
        <v>524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286</v>
      </c>
      <c r="V57" s="2" t="s">
        <v>247</v>
      </c>
      <c r="W57" s="2" t="s">
        <v>135</v>
      </c>
      <c r="X57" s="2" t="s">
        <v>870</v>
      </c>
      <c r="Y57" s="2" t="s">
        <v>1004</v>
      </c>
      <c r="Z57" s="4">
        <v>41</v>
      </c>
      <c r="AA57" s="4">
        <f>=ROUNDDOWN(13.6666666666667,0)</f>
      </c>
      <c r="AB57" s="5">
        <v>3</v>
      </c>
      <c r="AC57" s="2" t="s">
        <v>816</v>
      </c>
      <c r="AD57" s="4">
        <v>100</v>
      </c>
      <c r="AE57" s="4">
        <v>100</v>
      </c>
      <c r="AF57" s="6">
        <v>65</v>
      </c>
      <c r="AG57" s="6"/>
      <c r="AH57" s="7"/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132</v>
      </c>
      <c r="BM57" s="7"/>
      <c r="BN57" s="7"/>
      <c r="BO57" s="4"/>
      <c r="BP57" s="8"/>
      <c r="BQ57" s="4"/>
      <c r="BR57" s="8"/>
      <c r="BS57" s="7"/>
      <c r="BT57" s="7"/>
      <c r="BU57" s="2" t="s">
        <v>138</v>
      </c>
      <c r="BV57" s="2" t="s">
        <v>129</v>
      </c>
      <c r="BW57" s="2" t="s">
        <v>528</v>
      </c>
      <c r="BX57" s="2" t="s">
        <v>636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138</v>
      </c>
      <c r="CH57" s="2" t="s">
        <v>129</v>
      </c>
      <c r="CI57" s="2" t="s">
        <v>1005</v>
      </c>
      <c r="CJ57" s="2" t="s">
        <v>873</v>
      </c>
      <c r="CK57" s="2" t="s">
        <v>141</v>
      </c>
      <c r="CL57" s="2" t="s">
        <v>132</v>
      </c>
      <c r="CM57" s="4"/>
      <c r="CN57" s="8"/>
      <c r="CO57" s="4"/>
      <c r="CP57" s="8"/>
      <c r="CQ57" s="7"/>
      <c r="CR57" s="7"/>
      <c r="CS57" s="2" t="s">
        <v>241</v>
      </c>
      <c r="CT57" s="2" t="s">
        <v>129</v>
      </c>
      <c r="CU57" s="2" t="s">
        <v>132</v>
      </c>
      <c r="CV57" s="2" t="s">
        <v>132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138</v>
      </c>
      <c r="DF57" s="2" t="s">
        <v>129</v>
      </c>
      <c r="DG57" s="2" t="s">
        <v>549</v>
      </c>
      <c r="DH57" s="2" t="s">
        <v>132</v>
      </c>
      <c r="DI57" s="2" t="s">
        <v>141</v>
      </c>
      <c r="DJ57" s="2" t="s">
        <v>132</v>
      </c>
      <c r="DK57" s="4"/>
      <c r="DL57" s="8"/>
      <c r="DM57" s="4"/>
      <c r="DN57" s="8"/>
      <c r="DO57" s="7"/>
      <c r="DP57" s="7"/>
      <c r="DQ57" s="2" t="s">
        <v>138</v>
      </c>
      <c r="DR57" s="2" t="s">
        <v>129</v>
      </c>
      <c r="DS57" s="2" t="s">
        <v>550</v>
      </c>
      <c r="DT57" s="2" t="s">
        <v>1008</v>
      </c>
      <c r="DU57" s="2" t="s">
        <v>141</v>
      </c>
      <c r="DV57" s="2" t="s">
        <v>132</v>
      </c>
      <c r="DW57" s="4"/>
      <c r="DX57" s="8"/>
      <c r="DY57" s="4"/>
      <c r="DZ57" s="8"/>
      <c r="EA57" s="7"/>
      <c r="EB57" s="7"/>
      <c r="EC57" s="2" t="s">
        <v>196</v>
      </c>
      <c r="ED57" s="2" t="s">
        <v>129</v>
      </c>
      <c r="EE57" s="2" t="s">
        <v>132</v>
      </c>
      <c r="EF57" s="2" t="s">
        <v>132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138</v>
      </c>
      <c r="EP57" s="2" t="s">
        <v>129</v>
      </c>
      <c r="EQ57" s="2" t="s">
        <v>534</v>
      </c>
      <c r="ER57" s="2" t="s">
        <v>1012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168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138</v>
      </c>
      <c r="FN57" s="2" t="s">
        <v>129</v>
      </c>
      <c r="FO57" s="2" t="s">
        <v>535</v>
      </c>
      <c r="FP57" s="2" t="s">
        <v>929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241</v>
      </c>
      <c r="FZ57" s="2" t="s">
        <v>129</v>
      </c>
      <c r="GA57" s="2" t="s">
        <v>132</v>
      </c>
      <c r="GB57" s="2" t="s">
        <v>132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241</v>
      </c>
      <c r="GL57" s="2" t="s">
        <v>129</v>
      </c>
      <c r="GM57" s="2" t="s">
        <v>132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138</v>
      </c>
      <c r="GX57" s="2" t="s">
        <v>129</v>
      </c>
      <c r="GY57" s="2" t="s">
        <v>335</v>
      </c>
      <c r="GZ57" s="2" t="s">
        <v>336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138</v>
      </c>
      <c r="HJ57" s="2" t="s">
        <v>129</v>
      </c>
      <c r="HK57" s="2" t="s">
        <v>552</v>
      </c>
      <c r="HL57" s="2" t="s">
        <v>974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138</v>
      </c>
      <c r="HV57" s="2" t="s">
        <v>129</v>
      </c>
      <c r="HW57" s="2" t="s">
        <v>470</v>
      </c>
      <c r="HX57" s="2" t="s">
        <v>889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168</v>
      </c>
      <c r="IH57" s="2" t="s">
        <v>129</v>
      </c>
      <c r="II57" s="2" t="s">
        <v>132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168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138</v>
      </c>
      <c r="JF57" s="2" t="s">
        <v>129</v>
      </c>
      <c r="JG57" s="2" t="s">
        <v>1005</v>
      </c>
      <c r="JH57" s="2" t="s">
        <v>998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168</v>
      </c>
      <c r="JR57" s="2" t="s">
        <v>129</v>
      </c>
      <c r="JS57" s="2" t="s">
        <v>132</v>
      </c>
      <c r="JT57" s="2" t="s">
        <v>132</v>
      </c>
      <c r="JU57" s="2" t="s">
        <v>141</v>
      </c>
      <c r="JV57" s="2" t="s">
        <v>132</v>
      </c>
      <c r="JW57" s="4"/>
      <c r="JX57" s="8"/>
      <c r="JY57" s="4"/>
      <c r="JZ57" s="8"/>
      <c r="KA57" s="7"/>
      <c r="KB57" s="7"/>
      <c r="KC57" s="2" t="s">
        <v>168</v>
      </c>
      <c r="KD57" s="2" t="s">
        <v>129</v>
      </c>
      <c r="KE57" s="2" t="s">
        <v>132</v>
      </c>
      <c r="KF57" s="2" t="s">
        <v>132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168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168</v>
      </c>
      <c r="LN57" s="2" t="s">
        <v>150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176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168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168</v>
      </c>
      <c r="MX57" s="2" t="s">
        <v>129</v>
      </c>
      <c r="MY57" s="2" t="s">
        <v>132</v>
      </c>
      <c r="MZ57" s="2" t="s">
        <v>132</v>
      </c>
      <c r="NA57" s="2" t="s">
        <v>141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176</v>
      </c>
      <c r="NV57" s="2" t="s">
        <v>129</v>
      </c>
      <c r="NW57" s="2" t="s">
        <v>132</v>
      </c>
      <c r="NX57" s="2" t="s">
        <v>132</v>
      </c>
      <c r="NY57" s="2" t="s">
        <v>141</v>
      </c>
      <c r="NZ57" s="2" t="s">
        <v>132</v>
      </c>
      <c r="OA57" s="4"/>
      <c r="OB57" s="8"/>
      <c r="OC57" s="4"/>
      <c r="OD57" s="8"/>
      <c r="OE57" s="7"/>
      <c r="OF57" s="7"/>
      <c r="OG57" s="2" t="s">
        <v>168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138</v>
      </c>
      <c r="OT57" s="2" t="s">
        <v>129</v>
      </c>
      <c r="OU57" s="2" t="s">
        <v>177</v>
      </c>
      <c r="OV57" s="2" t="s">
        <v>1013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168</v>
      </c>
      <c r="PF57" s="2" t="s">
        <v>129</v>
      </c>
      <c r="PG57" s="2" t="s">
        <v>132</v>
      </c>
      <c r="PH57" s="2" t="s">
        <v>132</v>
      </c>
      <c r="PI57" s="2" t="s">
        <v>141</v>
      </c>
      <c r="PJ57" s="2" t="s">
        <v>132</v>
      </c>
      <c r="PK57" s="4"/>
      <c r="PL57" s="8"/>
      <c r="PM57" s="4"/>
      <c r="PN57" s="8"/>
      <c r="PO57" s="7"/>
      <c r="PP57" s="7"/>
      <c r="PQ57" s="2" t="s">
        <v>168</v>
      </c>
      <c r="PR57" s="2" t="s">
        <v>129</v>
      </c>
      <c r="PS57" s="2" t="s">
        <v>132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168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138</v>
      </c>
      <c r="QP57" s="2" t="s">
        <v>129</v>
      </c>
      <c r="QQ57" s="2" t="s">
        <v>1005</v>
      </c>
      <c r="QR57" s="2" t="s">
        <v>132</v>
      </c>
      <c r="QS57" s="2" t="s">
        <v>141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176</v>
      </c>
      <c r="RN57" s="2" t="s">
        <v>129</v>
      </c>
      <c r="RO57" s="2" t="s">
        <v>132</v>
      </c>
      <c r="RP57" s="2" t="s">
        <v>132</v>
      </c>
      <c r="RQ57" s="2" t="s">
        <v>141</v>
      </c>
      <c r="RR57" s="2" t="s">
        <v>132</v>
      </c>
    </row>
    <row r="58">
      <c r="A58" s="2" t="s">
        <v>1014</v>
      </c>
      <c r="B58" s="2" t="s">
        <v>121</v>
      </c>
      <c r="C58" s="2" t="s">
        <v>122</v>
      </c>
      <c r="D58" s="2" t="s">
        <v>560</v>
      </c>
      <c r="E58" s="2" t="s">
        <v>561</v>
      </c>
      <c r="F58" s="2" t="s">
        <v>1015</v>
      </c>
      <c r="G58" s="2" t="s">
        <v>1015</v>
      </c>
      <c r="H58" s="2" t="s">
        <v>1015</v>
      </c>
      <c r="I58" s="2" t="s">
        <v>670</v>
      </c>
      <c r="J58" s="2" t="s">
        <v>127</v>
      </c>
      <c r="K58" s="2" t="s">
        <v>245</v>
      </c>
      <c r="L58" s="3">
        <v>39.2</v>
      </c>
      <c r="M58" s="3">
        <v>41.16</v>
      </c>
      <c r="N58" s="3">
        <v>79.99</v>
      </c>
      <c r="O58" s="2" t="s">
        <v>129</v>
      </c>
      <c r="P58" s="2" t="s">
        <v>524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286</v>
      </c>
      <c r="V58" s="2" t="s">
        <v>247</v>
      </c>
      <c r="W58" s="2" t="s">
        <v>525</v>
      </c>
      <c r="X58" s="2" t="s">
        <v>135</v>
      </c>
      <c r="Y58" s="2" t="s">
        <v>1016</v>
      </c>
      <c r="Z58" s="4">
        <v>100</v>
      </c>
      <c r="AA58" s="4">
        <f>=ROUNDDOWN({0},0)</f>
      </c>
      <c r="AB58" s="5"/>
      <c r="AC58" s="2" t="s">
        <v>132</v>
      </c>
      <c r="AD58" s="4"/>
      <c r="AE58" s="4"/>
      <c r="AF58" s="6">
        <v>65</v>
      </c>
      <c r="AG58" s="6"/>
      <c r="AH58" s="7"/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132</v>
      </c>
      <c r="BM58" s="7"/>
      <c r="BN58" s="7"/>
      <c r="BO58" s="4"/>
      <c r="BP58" s="8"/>
      <c r="BQ58" s="4"/>
      <c r="BR58" s="8"/>
      <c r="BS58" s="7"/>
      <c r="BT58" s="7"/>
      <c r="BU58" s="2" t="s">
        <v>241</v>
      </c>
      <c r="BV58" s="2" t="s">
        <v>129</v>
      </c>
      <c r="BW58" s="2" t="s">
        <v>132</v>
      </c>
      <c r="BX58" s="2" t="s">
        <v>132</v>
      </c>
      <c r="BY58" s="2" t="s">
        <v>141</v>
      </c>
      <c r="BZ58" s="2" t="s">
        <v>132</v>
      </c>
      <c r="CA58" s="4"/>
      <c r="CB58" s="8"/>
      <c r="CC58" s="4"/>
      <c r="CD58" s="8"/>
      <c r="CE58" s="7"/>
      <c r="CF58" s="7"/>
      <c r="CG58" s="2" t="s">
        <v>138</v>
      </c>
      <c r="CH58" s="2" t="s">
        <v>129</v>
      </c>
      <c r="CI58" s="2" t="s">
        <v>839</v>
      </c>
      <c r="CJ58" s="2" t="s">
        <v>132</v>
      </c>
      <c r="CK58" s="2" t="s">
        <v>141</v>
      </c>
      <c r="CL58" s="2" t="s">
        <v>132</v>
      </c>
      <c r="CM58" s="4"/>
      <c r="CN58" s="8"/>
      <c r="CO58" s="4"/>
      <c r="CP58" s="8"/>
      <c r="CQ58" s="7"/>
      <c r="CR58" s="7"/>
      <c r="CS58" s="2" t="s">
        <v>557</v>
      </c>
      <c r="CT58" s="2" t="s">
        <v>129</v>
      </c>
      <c r="CU58" s="2" t="s">
        <v>132</v>
      </c>
      <c r="CV58" s="2" t="s">
        <v>132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839</v>
      </c>
      <c r="DH58" s="2" t="s">
        <v>132</v>
      </c>
      <c r="DI58" s="2" t="s">
        <v>141</v>
      </c>
      <c r="DJ58" s="2" t="s">
        <v>132</v>
      </c>
      <c r="DK58" s="4"/>
      <c r="DL58" s="8"/>
      <c r="DM58" s="4"/>
      <c r="DN58" s="8"/>
      <c r="DO58" s="7"/>
      <c r="DP58" s="7"/>
      <c r="DQ58" s="2" t="s">
        <v>138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168</v>
      </c>
      <c r="ED58" s="2" t="s">
        <v>129</v>
      </c>
      <c r="EE58" s="2" t="s">
        <v>132</v>
      </c>
      <c r="EF58" s="2" t="s">
        <v>132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241</v>
      </c>
      <c r="EP58" s="2" t="s">
        <v>129</v>
      </c>
      <c r="EQ58" s="2" t="s">
        <v>132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168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168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558</v>
      </c>
      <c r="FZ58" s="2" t="s">
        <v>129</v>
      </c>
      <c r="GA58" s="2" t="s">
        <v>132</v>
      </c>
      <c r="GB58" s="2" t="s">
        <v>132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241</v>
      </c>
      <c r="GL58" s="2" t="s">
        <v>129</v>
      </c>
      <c r="GM58" s="2" t="s">
        <v>132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168</v>
      </c>
      <c r="GX58" s="2" t="s">
        <v>129</v>
      </c>
      <c r="GY58" s="2" t="s">
        <v>132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241</v>
      </c>
      <c r="HJ58" s="2" t="s">
        <v>129</v>
      </c>
      <c r="HK58" s="2" t="s">
        <v>132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168</v>
      </c>
      <c r="HV58" s="2" t="s">
        <v>129</v>
      </c>
      <c r="HW58" s="2" t="s">
        <v>132</v>
      </c>
      <c r="HX58" s="2" t="s">
        <v>132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168</v>
      </c>
      <c r="IH58" s="2" t="s">
        <v>129</v>
      </c>
      <c r="II58" s="2" t="s">
        <v>132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132</v>
      </c>
      <c r="IT58" s="2" t="s">
        <v>132</v>
      </c>
      <c r="IU58" s="2" t="s">
        <v>132</v>
      </c>
      <c r="IV58" s="2" t="s">
        <v>132</v>
      </c>
      <c r="IW58" s="2" t="s">
        <v>132</v>
      </c>
      <c r="IX58" s="2" t="s">
        <v>132</v>
      </c>
      <c r="IY58" s="4"/>
      <c r="IZ58" s="8"/>
      <c r="JA58" s="4"/>
      <c r="JB58" s="8"/>
      <c r="JC58" s="7"/>
      <c r="JD58" s="7"/>
      <c r="JE58" s="2" t="s">
        <v>138</v>
      </c>
      <c r="JF58" s="2" t="s">
        <v>129</v>
      </c>
      <c r="JG58" s="2" t="s">
        <v>839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168</v>
      </c>
      <c r="KD58" s="2" t="s">
        <v>129</v>
      </c>
      <c r="KE58" s="2" t="s">
        <v>132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168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168</v>
      </c>
      <c r="LN58" s="2" t="s">
        <v>150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176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168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168</v>
      </c>
      <c r="MX58" s="2" t="s">
        <v>129</v>
      </c>
      <c r="MY58" s="2" t="s">
        <v>132</v>
      </c>
      <c r="MZ58" s="2" t="s">
        <v>132</v>
      </c>
      <c r="NA58" s="2" t="s">
        <v>141</v>
      </c>
      <c r="NB58" s="2" t="s">
        <v>132</v>
      </c>
      <c r="NC58" s="4"/>
      <c r="ND58" s="8"/>
      <c r="NE58" s="4"/>
      <c r="NF58" s="8"/>
      <c r="NG58" s="7"/>
      <c r="NH58" s="7"/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176</v>
      </c>
      <c r="NV58" s="2" t="s">
        <v>129</v>
      </c>
      <c r="NW58" s="2" t="s">
        <v>132</v>
      </c>
      <c r="NX58" s="2" t="s">
        <v>132</v>
      </c>
      <c r="NY58" s="2" t="s">
        <v>141</v>
      </c>
      <c r="NZ58" s="2" t="s">
        <v>132</v>
      </c>
      <c r="OA58" s="4"/>
      <c r="OB58" s="8"/>
      <c r="OC58" s="4"/>
      <c r="OD58" s="8"/>
      <c r="OE58" s="7"/>
      <c r="OF58" s="7"/>
      <c r="OG58" s="2" t="s">
        <v>168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241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168</v>
      </c>
      <c r="PF58" s="2" t="s">
        <v>129</v>
      </c>
      <c r="PG58" s="2" t="s">
        <v>132</v>
      </c>
      <c r="PH58" s="2" t="s">
        <v>132</v>
      </c>
      <c r="PI58" s="2" t="s">
        <v>141</v>
      </c>
      <c r="PJ58" s="2" t="s">
        <v>132</v>
      </c>
      <c r="PK58" s="4"/>
      <c r="PL58" s="8"/>
      <c r="PM58" s="4"/>
      <c r="PN58" s="8"/>
      <c r="PO58" s="7"/>
      <c r="PP58" s="7"/>
      <c r="PQ58" s="2" t="s">
        <v>168</v>
      </c>
      <c r="PR58" s="2" t="s">
        <v>129</v>
      </c>
      <c r="PS58" s="2" t="s">
        <v>132</v>
      </c>
      <c r="PT58" s="2" t="s">
        <v>132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168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138</v>
      </c>
      <c r="QP58" s="2" t="s">
        <v>129</v>
      </c>
      <c r="QQ58" s="2" t="s">
        <v>839</v>
      </c>
      <c r="QR58" s="2" t="s">
        <v>132</v>
      </c>
      <c r="QS58" s="2" t="s">
        <v>141</v>
      </c>
      <c r="QT58" s="2" t="s">
        <v>132</v>
      </c>
      <c r="QU58" s="4"/>
      <c r="QV58" s="8"/>
      <c r="QW58" s="4"/>
      <c r="QX58" s="8"/>
      <c r="QY58" s="7"/>
      <c r="QZ58" s="7"/>
      <c r="RA58" s="2" t="s">
        <v>132</v>
      </c>
      <c r="RB58" s="2" t="s">
        <v>132</v>
      </c>
      <c r="RC58" s="2" t="s">
        <v>132</v>
      </c>
      <c r="RD58" s="2" t="s">
        <v>132</v>
      </c>
      <c r="RE58" s="2" t="s">
        <v>132</v>
      </c>
      <c r="RF58" s="2" t="s">
        <v>132</v>
      </c>
      <c r="RG58" s="4"/>
      <c r="RH58" s="8"/>
      <c r="RI58" s="4"/>
      <c r="RJ58" s="8"/>
      <c r="RK58" s="7"/>
      <c r="RL58" s="7"/>
      <c r="RM58" s="2" t="s">
        <v>176</v>
      </c>
      <c r="RN58" s="2" t="s">
        <v>129</v>
      </c>
      <c r="RO58" s="2" t="s">
        <v>132</v>
      </c>
      <c r="RP58" s="2" t="s">
        <v>132</v>
      </c>
      <c r="RQ58" s="2" t="s">
        <v>141</v>
      </c>
      <c r="RR58" s="2" t="s">
        <v>132</v>
      </c>
    </row>
    <row r="59">
      <c r="A59" s="2" t="s">
        <v>1017</v>
      </c>
      <c r="B59" s="2" t="s">
        <v>121</v>
      </c>
      <c r="C59" s="2" t="s">
        <v>122</v>
      </c>
      <c r="D59" s="2" t="s">
        <v>560</v>
      </c>
      <c r="E59" s="2" t="s">
        <v>561</v>
      </c>
      <c r="F59" s="2" t="s">
        <v>1018</v>
      </c>
      <c r="G59" s="2" t="s">
        <v>1018</v>
      </c>
      <c r="H59" s="2" t="s">
        <v>1018</v>
      </c>
      <c r="I59" s="2" t="s">
        <v>1019</v>
      </c>
      <c r="J59" s="2" t="s">
        <v>127</v>
      </c>
      <c r="K59" s="2" t="s">
        <v>245</v>
      </c>
      <c r="L59" s="3">
        <v>40.5</v>
      </c>
      <c r="M59" s="3">
        <v>42.53</v>
      </c>
      <c r="N59" s="3">
        <v>84.99</v>
      </c>
      <c r="O59" s="2" t="s">
        <v>129</v>
      </c>
      <c r="P59" s="2" t="s">
        <v>524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286</v>
      </c>
      <c r="V59" s="2" t="s">
        <v>247</v>
      </c>
      <c r="W59" s="2" t="s">
        <v>135</v>
      </c>
      <c r="X59" s="2" t="s">
        <v>525</v>
      </c>
      <c r="Y59" s="2" t="s">
        <v>132</v>
      </c>
      <c r="Z59" s="4"/>
      <c r="AA59" s="4">
        <f>=ROUNDDOWN({0},0)</f>
      </c>
      <c r="AB59" s="5"/>
      <c r="AC59" s="2" t="s">
        <v>250</v>
      </c>
      <c r="AD59" s="4">
        <v>100</v>
      </c>
      <c r="AE59" s="4">
        <v>100</v>
      </c>
      <c r="AF59" s="6">
        <v>65</v>
      </c>
      <c r="AG59" s="6"/>
      <c r="AH59" s="7"/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132</v>
      </c>
      <c r="BM59" s="7"/>
      <c r="BN59" s="7"/>
      <c r="BO59" s="4"/>
      <c r="BP59" s="8"/>
      <c r="BQ59" s="4"/>
      <c r="BR59" s="8"/>
      <c r="BS59" s="7"/>
      <c r="BT59" s="7"/>
      <c r="BU59" s="2" t="s">
        <v>168</v>
      </c>
      <c r="BV59" s="2" t="s">
        <v>129</v>
      </c>
      <c r="BW59" s="2" t="s">
        <v>132</v>
      </c>
      <c r="BX59" s="2" t="s">
        <v>132</v>
      </c>
      <c r="BY59" s="2" t="s">
        <v>141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132</v>
      </c>
      <c r="CJ59" s="2" t="s">
        <v>132</v>
      </c>
      <c r="CK59" s="2" t="s">
        <v>141</v>
      </c>
      <c r="CL59" s="2" t="s">
        <v>132</v>
      </c>
      <c r="CM59" s="4"/>
      <c r="CN59" s="8"/>
      <c r="CO59" s="4"/>
      <c r="CP59" s="8"/>
      <c r="CQ59" s="7"/>
      <c r="CR59" s="7"/>
      <c r="CS59" s="2" t="s">
        <v>557</v>
      </c>
      <c r="CT59" s="2" t="s">
        <v>129</v>
      </c>
      <c r="CU59" s="2" t="s">
        <v>132</v>
      </c>
      <c r="CV59" s="2" t="s">
        <v>132</v>
      </c>
      <c r="CW59" s="2" t="s">
        <v>141</v>
      </c>
      <c r="CX59" s="2" t="s">
        <v>132</v>
      </c>
      <c r="CY59" s="4"/>
      <c r="CZ59" s="8"/>
      <c r="DA59" s="4"/>
      <c r="DB59" s="8"/>
      <c r="DC59" s="7"/>
      <c r="DD59" s="7"/>
      <c r="DE59" s="2" t="s">
        <v>558</v>
      </c>
      <c r="DF59" s="2" t="s">
        <v>129</v>
      </c>
      <c r="DG59" s="2" t="s">
        <v>132</v>
      </c>
      <c r="DH59" s="2" t="s">
        <v>132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168</v>
      </c>
      <c r="DR59" s="2" t="s">
        <v>129</v>
      </c>
      <c r="DS59" s="2" t="s">
        <v>132</v>
      </c>
      <c r="DT59" s="2" t="s">
        <v>132</v>
      </c>
      <c r="DU59" s="2" t="s">
        <v>141</v>
      </c>
      <c r="DV59" s="2" t="s">
        <v>132</v>
      </c>
      <c r="DW59" s="4"/>
      <c r="DX59" s="8"/>
      <c r="DY59" s="4"/>
      <c r="DZ59" s="8"/>
      <c r="EA59" s="7"/>
      <c r="EB59" s="7"/>
      <c r="EC59" s="2" t="s">
        <v>168</v>
      </c>
      <c r="ED59" s="2" t="s">
        <v>129</v>
      </c>
      <c r="EE59" s="2" t="s">
        <v>132</v>
      </c>
      <c r="EF59" s="2" t="s">
        <v>132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168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168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168</v>
      </c>
      <c r="FN59" s="2" t="s">
        <v>129</v>
      </c>
      <c r="FO59" s="2" t="s">
        <v>132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168</v>
      </c>
      <c r="FZ59" s="2" t="s">
        <v>129</v>
      </c>
      <c r="GA59" s="2" t="s">
        <v>132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168</v>
      </c>
      <c r="GL59" s="2" t="s">
        <v>129</v>
      </c>
      <c r="GM59" s="2" t="s">
        <v>132</v>
      </c>
      <c r="GN59" s="2" t="s">
        <v>132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168</v>
      </c>
      <c r="GX59" s="2" t="s">
        <v>129</v>
      </c>
      <c r="GY59" s="2" t="s">
        <v>132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168</v>
      </c>
      <c r="HJ59" s="2" t="s">
        <v>129</v>
      </c>
      <c r="HK59" s="2" t="s">
        <v>132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168</v>
      </c>
      <c r="HV59" s="2" t="s">
        <v>129</v>
      </c>
      <c r="HW59" s="2" t="s">
        <v>132</v>
      </c>
      <c r="HX59" s="2" t="s">
        <v>132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168</v>
      </c>
      <c r="IH59" s="2" t="s">
        <v>129</v>
      </c>
      <c r="II59" s="2" t="s">
        <v>132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132</v>
      </c>
      <c r="IT59" s="2" t="s">
        <v>132</v>
      </c>
      <c r="IU59" s="2" t="s">
        <v>132</v>
      </c>
      <c r="IV59" s="2" t="s">
        <v>132</v>
      </c>
      <c r="IW59" s="2" t="s">
        <v>132</v>
      </c>
      <c r="IX59" s="2" t="s">
        <v>132</v>
      </c>
      <c r="IY59" s="4"/>
      <c r="IZ59" s="8"/>
      <c r="JA59" s="4"/>
      <c r="JB59" s="8"/>
      <c r="JC59" s="7"/>
      <c r="JD59" s="7"/>
      <c r="JE59" s="2" t="s">
        <v>138</v>
      </c>
      <c r="JF59" s="2" t="s">
        <v>129</v>
      </c>
      <c r="JG59" s="2" t="s">
        <v>132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168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132</v>
      </c>
      <c r="KP59" s="2" t="s">
        <v>132</v>
      </c>
      <c r="KQ59" s="2" t="s">
        <v>132</v>
      </c>
      <c r="KR59" s="2" t="s">
        <v>132</v>
      </c>
      <c r="KS59" s="2" t="s">
        <v>132</v>
      </c>
      <c r="KT59" s="2" t="s">
        <v>132</v>
      </c>
      <c r="KU59" s="4"/>
      <c r="KV59" s="8"/>
      <c r="KW59" s="4"/>
      <c r="KX59" s="8"/>
      <c r="KY59" s="7"/>
      <c r="KZ59" s="7"/>
      <c r="LA59" s="2" t="s">
        <v>168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168</v>
      </c>
      <c r="LN59" s="2" t="s">
        <v>150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176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168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168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176</v>
      </c>
      <c r="NV59" s="2" t="s">
        <v>129</v>
      </c>
      <c r="NW59" s="2" t="s">
        <v>132</v>
      </c>
      <c r="NX59" s="2" t="s">
        <v>132</v>
      </c>
      <c r="NY59" s="2" t="s">
        <v>141</v>
      </c>
      <c r="NZ59" s="2" t="s">
        <v>132</v>
      </c>
      <c r="OA59" s="4"/>
      <c r="OB59" s="8"/>
      <c r="OC59" s="4"/>
      <c r="OD59" s="8"/>
      <c r="OE59" s="7"/>
      <c r="OF59" s="7"/>
      <c r="OG59" s="2" t="s">
        <v>168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138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168</v>
      </c>
      <c r="PF59" s="2" t="s">
        <v>129</v>
      </c>
      <c r="PG59" s="2" t="s">
        <v>132</v>
      </c>
      <c r="PH59" s="2" t="s">
        <v>132</v>
      </c>
      <c r="PI59" s="2" t="s">
        <v>141</v>
      </c>
      <c r="PJ59" s="2" t="s">
        <v>132</v>
      </c>
      <c r="PK59" s="4"/>
      <c r="PL59" s="8"/>
      <c r="PM59" s="4"/>
      <c r="PN59" s="8"/>
      <c r="PO59" s="7"/>
      <c r="PP59" s="7"/>
      <c r="PQ59" s="2" t="s">
        <v>168</v>
      </c>
      <c r="PR59" s="2" t="s">
        <v>129</v>
      </c>
      <c r="PS59" s="2" t="s">
        <v>132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168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138</v>
      </c>
      <c r="QP59" s="2" t="s">
        <v>129</v>
      </c>
      <c r="QQ59" s="2" t="s">
        <v>132</v>
      </c>
      <c r="QR59" s="2" t="s">
        <v>132</v>
      </c>
      <c r="QS59" s="2" t="s">
        <v>141</v>
      </c>
      <c r="QT59" s="2" t="s">
        <v>132</v>
      </c>
      <c r="QU59" s="4"/>
      <c r="QV59" s="8"/>
      <c r="QW59" s="4"/>
      <c r="QX59" s="8"/>
      <c r="QY59" s="7"/>
      <c r="QZ59" s="7"/>
      <c r="RA59" s="2" t="s">
        <v>132</v>
      </c>
      <c r="RB59" s="2" t="s">
        <v>132</v>
      </c>
      <c r="RC59" s="2" t="s">
        <v>132</v>
      </c>
      <c r="RD59" s="2" t="s">
        <v>132</v>
      </c>
      <c r="RE59" s="2" t="s">
        <v>132</v>
      </c>
      <c r="RF59" s="2" t="s">
        <v>132</v>
      </c>
      <c r="RG59" s="4"/>
      <c r="RH59" s="8"/>
      <c r="RI59" s="4"/>
      <c r="RJ59" s="8"/>
      <c r="RK59" s="7"/>
      <c r="RL59" s="7"/>
      <c r="RM59" s="2" t="s">
        <v>176</v>
      </c>
      <c r="RN59" s="2" t="s">
        <v>129</v>
      </c>
      <c r="RO59" s="2" t="s">
        <v>132</v>
      </c>
      <c r="RP59" s="2" t="s">
        <v>132</v>
      </c>
      <c r="RQ59" s="2" t="s">
        <v>141</v>
      </c>
      <c r="RR59" s="2" t="s">
        <v>132</v>
      </c>
    </row>
    <row r="60">
      <c r="A60" s="2" t="s">
        <v>1020</v>
      </c>
      <c r="B60" s="2" t="s">
        <v>121</v>
      </c>
      <c r="C60" s="2" t="s">
        <v>122</v>
      </c>
      <c r="D60" s="2" t="s">
        <v>560</v>
      </c>
      <c r="E60" s="2" t="s">
        <v>561</v>
      </c>
      <c r="F60" s="2" t="s">
        <v>1021</v>
      </c>
      <c r="G60" s="2" t="s">
        <v>1021</v>
      </c>
      <c r="H60" s="2" t="s">
        <v>1021</v>
      </c>
      <c r="I60" s="2" t="s">
        <v>1022</v>
      </c>
      <c r="J60" s="2" t="s">
        <v>127</v>
      </c>
      <c r="K60" s="2" t="s">
        <v>1023</v>
      </c>
      <c r="L60" s="3">
        <v>38.4</v>
      </c>
      <c r="M60" s="3">
        <v>40.32</v>
      </c>
      <c r="N60" s="3">
        <v>79.99</v>
      </c>
      <c r="O60" s="2" t="s">
        <v>129</v>
      </c>
      <c r="P60" s="2" t="s">
        <v>524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286</v>
      </c>
      <c r="V60" s="2" t="s">
        <v>247</v>
      </c>
      <c r="W60" s="2" t="s">
        <v>979</v>
      </c>
      <c r="X60" s="2" t="s">
        <v>135</v>
      </c>
      <c r="Y60" s="2" t="s">
        <v>989</v>
      </c>
      <c r="Z60" s="4">
        <v>95</v>
      </c>
      <c r="AA60" s="4">
        <f>=ROUNDDOWN(95,0)</f>
      </c>
      <c r="AB60" s="5">
        <v>1</v>
      </c>
      <c r="AC60" s="2" t="s">
        <v>132</v>
      </c>
      <c r="AD60" s="4"/>
      <c r="AE60" s="4"/>
      <c r="AF60" s="6">
        <v>65</v>
      </c>
      <c r="AG60" s="6"/>
      <c r="AH60" s="7"/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138</v>
      </c>
      <c r="BV60" s="2" t="s">
        <v>129</v>
      </c>
      <c r="BW60" s="2" t="s">
        <v>990</v>
      </c>
      <c r="BX60" s="2" t="s">
        <v>132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138</v>
      </c>
      <c r="CH60" s="2" t="s">
        <v>129</v>
      </c>
      <c r="CI60" s="2" t="s">
        <v>990</v>
      </c>
      <c r="CJ60" s="2" t="s">
        <v>973</v>
      </c>
      <c r="CK60" s="2" t="s">
        <v>141</v>
      </c>
      <c r="CL60" s="2" t="s">
        <v>132</v>
      </c>
      <c r="CM60" s="4"/>
      <c r="CN60" s="8"/>
      <c r="CO60" s="4"/>
      <c r="CP60" s="8"/>
      <c r="CQ60" s="7"/>
      <c r="CR60" s="7"/>
      <c r="CS60" s="2" t="s">
        <v>557</v>
      </c>
      <c r="CT60" s="2" t="s">
        <v>129</v>
      </c>
      <c r="CU60" s="2" t="s">
        <v>132</v>
      </c>
      <c r="CV60" s="2" t="s">
        <v>132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138</v>
      </c>
      <c r="DF60" s="2" t="s">
        <v>129</v>
      </c>
      <c r="DG60" s="2" t="s">
        <v>970</v>
      </c>
      <c r="DH60" s="2" t="s">
        <v>132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138</v>
      </c>
      <c r="DR60" s="2" t="s">
        <v>129</v>
      </c>
      <c r="DS60" s="2" t="s">
        <v>1024</v>
      </c>
      <c r="DT60" s="2" t="s">
        <v>132</v>
      </c>
      <c r="DU60" s="2" t="s">
        <v>141</v>
      </c>
      <c r="DV60" s="2" t="s">
        <v>132</v>
      </c>
      <c r="DW60" s="4"/>
      <c r="DX60" s="8"/>
      <c r="DY60" s="4"/>
      <c r="DZ60" s="8"/>
      <c r="EA60" s="7"/>
      <c r="EB60" s="7"/>
      <c r="EC60" s="2" t="s">
        <v>168</v>
      </c>
      <c r="ED60" s="2" t="s">
        <v>129</v>
      </c>
      <c r="EE60" s="2" t="s">
        <v>132</v>
      </c>
      <c r="EF60" s="2" t="s">
        <v>132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138</v>
      </c>
      <c r="EP60" s="2" t="s">
        <v>129</v>
      </c>
      <c r="EQ60" s="2" t="s">
        <v>990</v>
      </c>
      <c r="ER60" s="2" t="s">
        <v>132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168</v>
      </c>
      <c r="FB60" s="2" t="s">
        <v>129</v>
      </c>
      <c r="FC60" s="2" t="s">
        <v>132</v>
      </c>
      <c r="FD60" s="2" t="s">
        <v>132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168</v>
      </c>
      <c r="FN60" s="2" t="s">
        <v>129</v>
      </c>
      <c r="FO60" s="2" t="s">
        <v>132</v>
      </c>
      <c r="FP60" s="2" t="s">
        <v>132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241</v>
      </c>
      <c r="FZ60" s="2" t="s">
        <v>129</v>
      </c>
      <c r="GA60" s="2" t="s">
        <v>132</v>
      </c>
      <c r="GB60" s="2" t="s">
        <v>132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241</v>
      </c>
      <c r="GL60" s="2" t="s">
        <v>129</v>
      </c>
      <c r="GM60" s="2" t="s">
        <v>132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168</v>
      </c>
      <c r="GX60" s="2" t="s">
        <v>129</v>
      </c>
      <c r="GY60" s="2" t="s">
        <v>132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241</v>
      </c>
      <c r="HJ60" s="2" t="s">
        <v>129</v>
      </c>
      <c r="HK60" s="2" t="s">
        <v>132</v>
      </c>
      <c r="HL60" s="2" t="s">
        <v>132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168</v>
      </c>
      <c r="HV60" s="2" t="s">
        <v>129</v>
      </c>
      <c r="HW60" s="2" t="s">
        <v>132</v>
      </c>
      <c r="HX60" s="2" t="s">
        <v>132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168</v>
      </c>
      <c r="IH60" s="2" t="s">
        <v>129</v>
      </c>
      <c r="II60" s="2" t="s">
        <v>132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168</v>
      </c>
      <c r="IT60" s="2" t="s">
        <v>129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138</v>
      </c>
      <c r="JF60" s="2" t="s">
        <v>129</v>
      </c>
      <c r="JG60" s="2" t="s">
        <v>990</v>
      </c>
      <c r="JH60" s="2" t="s">
        <v>132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168</v>
      </c>
      <c r="JR60" s="2" t="s">
        <v>129</v>
      </c>
      <c r="JS60" s="2" t="s">
        <v>132</v>
      </c>
      <c r="JT60" s="2" t="s">
        <v>132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168</v>
      </c>
      <c r="KD60" s="2" t="s">
        <v>129</v>
      </c>
      <c r="KE60" s="2" t="s">
        <v>132</v>
      </c>
      <c r="KF60" s="2" t="s">
        <v>132</v>
      </c>
      <c r="KG60" s="2" t="s">
        <v>141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168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168</v>
      </c>
      <c r="LN60" s="2" t="s">
        <v>150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176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168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168</v>
      </c>
      <c r="MX60" s="2" t="s">
        <v>129</v>
      </c>
      <c r="MY60" s="2" t="s">
        <v>132</v>
      </c>
      <c r="MZ60" s="2" t="s">
        <v>132</v>
      </c>
      <c r="NA60" s="2" t="s">
        <v>141</v>
      </c>
      <c r="NB60" s="2" t="s">
        <v>132</v>
      </c>
      <c r="NC60" s="4"/>
      <c r="ND60" s="8"/>
      <c r="NE60" s="4"/>
      <c r="NF60" s="8"/>
      <c r="NG60" s="7"/>
      <c r="NH60" s="7"/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176</v>
      </c>
      <c r="NV60" s="2" t="s">
        <v>129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168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138</v>
      </c>
      <c r="OT60" s="2" t="s">
        <v>129</v>
      </c>
      <c r="OU60" s="2" t="s">
        <v>719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168</v>
      </c>
      <c r="PF60" s="2" t="s">
        <v>129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168</v>
      </c>
      <c r="PR60" s="2" t="s">
        <v>129</v>
      </c>
      <c r="PS60" s="2" t="s">
        <v>132</v>
      </c>
      <c r="PT60" s="2" t="s">
        <v>132</v>
      </c>
      <c r="PU60" s="2" t="s">
        <v>141</v>
      </c>
      <c r="PV60" s="2" t="s">
        <v>132</v>
      </c>
      <c r="PW60" s="4"/>
      <c r="PX60" s="8"/>
      <c r="PY60" s="4"/>
      <c r="PZ60" s="8"/>
      <c r="QA60" s="7"/>
      <c r="QB60" s="7"/>
      <c r="QC60" s="2" t="s">
        <v>168</v>
      </c>
      <c r="QD60" s="2" t="s">
        <v>129</v>
      </c>
      <c r="QE60" s="2" t="s">
        <v>132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138</v>
      </c>
      <c r="QP60" s="2" t="s">
        <v>129</v>
      </c>
      <c r="QQ60" s="2" t="s">
        <v>990</v>
      </c>
      <c r="QR60" s="2" t="s">
        <v>132</v>
      </c>
      <c r="QS60" s="2" t="s">
        <v>141</v>
      </c>
      <c r="QT60" s="2" t="s">
        <v>132</v>
      </c>
      <c r="QU60" s="4"/>
      <c r="QV60" s="8"/>
      <c r="QW60" s="4"/>
      <c r="QX60" s="8"/>
      <c r="QY60" s="7"/>
      <c r="QZ60" s="7"/>
      <c r="RA60" s="2" t="s">
        <v>132</v>
      </c>
      <c r="RB60" s="2" t="s">
        <v>132</v>
      </c>
      <c r="RC60" s="2" t="s">
        <v>132</v>
      </c>
      <c r="RD60" s="2" t="s">
        <v>132</v>
      </c>
      <c r="RE60" s="2" t="s">
        <v>132</v>
      </c>
      <c r="RF60" s="2" t="s">
        <v>132</v>
      </c>
      <c r="RG60" s="4"/>
      <c r="RH60" s="8"/>
      <c r="RI60" s="4"/>
      <c r="RJ60" s="8"/>
      <c r="RK60" s="7"/>
      <c r="RL60" s="7"/>
      <c r="RM60" s="2" t="s">
        <v>176</v>
      </c>
      <c r="RN60" s="2" t="s">
        <v>129</v>
      </c>
      <c r="RO60" s="2" t="s">
        <v>132</v>
      </c>
      <c r="RP60" s="2" t="s">
        <v>132</v>
      </c>
      <c r="RQ60" s="2" t="s">
        <v>141</v>
      </c>
      <c r="RR60" s="2" t="s">
        <v>132</v>
      </c>
    </row>
    <row r="61">
      <c r="A61" s="2" t="s">
        <v>1025</v>
      </c>
      <c r="B61" s="2" t="s">
        <v>121</v>
      </c>
      <c r="C61" s="2" t="s">
        <v>122</v>
      </c>
      <c r="D61" s="2" t="s">
        <v>560</v>
      </c>
      <c r="E61" s="2" t="s">
        <v>1026</v>
      </c>
      <c r="F61" s="2" t="s">
        <v>1027</v>
      </c>
      <c r="G61" s="2" t="s">
        <v>132</v>
      </c>
      <c r="H61" s="2" t="s">
        <v>132</v>
      </c>
      <c r="I61" s="2" t="s">
        <v>132</v>
      </c>
      <c r="J61" s="2" t="s">
        <v>1028</v>
      </c>
      <c r="K61" s="2" t="s">
        <v>1023</v>
      </c>
      <c r="L61" s="3">
        <v>92.89</v>
      </c>
      <c r="M61" s="3"/>
      <c r="N61" s="3"/>
      <c r="O61" s="2" t="s">
        <v>915</v>
      </c>
      <c r="P61" s="2" t="s">
        <v>132</v>
      </c>
      <c r="Q61" s="2" t="s">
        <v>132</v>
      </c>
      <c r="R61" s="2" t="s">
        <v>32</v>
      </c>
      <c r="S61" s="2" t="s">
        <v>132</v>
      </c>
      <c r="T61" s="2" t="s">
        <v>132</v>
      </c>
      <c r="U61" s="2" t="s">
        <v>132</v>
      </c>
      <c r="V61" s="2" t="s">
        <v>132</v>
      </c>
      <c r="W61" s="2" t="s">
        <v>132</v>
      </c>
      <c r="X61" s="2" t="s">
        <v>132</v>
      </c>
      <c r="Y61" s="2" t="s">
        <v>132</v>
      </c>
      <c r="Z61" s="4"/>
      <c r="AA61" s="4">
        <f>=ROUNDDOWN({0},0)</f>
      </c>
      <c r="AB61" s="5"/>
      <c r="AC61" s="2" t="s">
        <v>132</v>
      </c>
      <c r="AD61" s="4"/>
      <c r="AE61" s="4"/>
      <c r="AF61" s="6"/>
      <c r="AG61" s="6"/>
      <c r="AH61" s="7"/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/>
      <c r="BJ61" s="4"/>
      <c r="BK61" s="8"/>
      <c r="BL61" s="2" t="s">
        <v>132</v>
      </c>
      <c r="BM61" s="7"/>
      <c r="BN61" s="7"/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/>
      <c r="CN61" s="8"/>
      <c r="CO61" s="4"/>
      <c r="CP61" s="8"/>
      <c r="CQ61" s="7"/>
      <c r="CR61" s="7"/>
      <c r="CS61" s="2" t="s">
        <v>132</v>
      </c>
      <c r="CT61" s="2" t="s">
        <v>132</v>
      </c>
      <c r="CU61" s="2" t="s">
        <v>132</v>
      </c>
      <c r="CV61" s="2" t="s">
        <v>132</v>
      </c>
      <c r="CW61" s="2" t="s">
        <v>132</v>
      </c>
      <c r="CX61" s="2" t="s">
        <v>132</v>
      </c>
      <c r="CY61" s="4"/>
      <c r="CZ61" s="8"/>
      <c r="DA61" s="4"/>
      <c r="DB61" s="8"/>
      <c r="DC61" s="7"/>
      <c r="DD61" s="7"/>
      <c r="DE61" s="2" t="s">
        <v>132</v>
      </c>
      <c r="DF61" s="2" t="s">
        <v>132</v>
      </c>
      <c r="DG61" s="2" t="s">
        <v>132</v>
      </c>
      <c r="DH61" s="2" t="s">
        <v>132</v>
      </c>
      <c r="DI61" s="2" t="s">
        <v>132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132</v>
      </c>
      <c r="GL61" s="2" t="s">
        <v>132</v>
      </c>
      <c r="GM61" s="2" t="s">
        <v>132</v>
      </c>
      <c r="GN61" s="2" t="s">
        <v>132</v>
      </c>
      <c r="GO61" s="2" t="s">
        <v>132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132</v>
      </c>
      <c r="IH61" s="2" t="s">
        <v>132</v>
      </c>
      <c r="II61" s="2" t="s">
        <v>132</v>
      </c>
      <c r="IJ61" s="2" t="s">
        <v>132</v>
      </c>
      <c r="IK61" s="2" t="s">
        <v>132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132</v>
      </c>
      <c r="JR61" s="2" t="s">
        <v>132</v>
      </c>
      <c r="JS61" s="2" t="s">
        <v>132</v>
      </c>
      <c r="JT61" s="2" t="s">
        <v>132</v>
      </c>
      <c r="JU61" s="2" t="s">
        <v>132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132</v>
      </c>
      <c r="RN61" s="2" t="s">
        <v>132</v>
      </c>
      <c r="RO61" s="2" t="s">
        <v>132</v>
      </c>
      <c r="RP61" s="2" t="s">
        <v>132</v>
      </c>
      <c r="RQ61" s="2" t="s">
        <v>132</v>
      </c>
      <c r="RR61" s="2" t="s">
        <v>132</v>
      </c>
    </row>
    <row r="62">
      <c r="A62" s="2" t="s">
        <v>1029</v>
      </c>
      <c r="B62" s="2" t="s">
        <v>121</v>
      </c>
      <c r="C62" s="2" t="s">
        <v>122</v>
      </c>
      <c r="D62" s="2" t="s">
        <v>560</v>
      </c>
      <c r="E62" s="2" t="s">
        <v>1026</v>
      </c>
      <c r="F62" s="2" t="s">
        <v>1027</v>
      </c>
      <c r="G62" s="2" t="s">
        <v>132</v>
      </c>
      <c r="H62" s="2" t="s">
        <v>132</v>
      </c>
      <c r="I62" s="2" t="s">
        <v>132</v>
      </c>
      <c r="J62" s="2" t="s">
        <v>1030</v>
      </c>
      <c r="K62" s="2" t="s">
        <v>1031</v>
      </c>
      <c r="L62" s="3">
        <v>32.11</v>
      </c>
      <c r="M62" s="3"/>
      <c r="N62" s="3"/>
      <c r="O62" s="2" t="s">
        <v>915</v>
      </c>
      <c r="P62" s="2" t="s">
        <v>132</v>
      </c>
      <c r="Q62" s="2" t="s">
        <v>132</v>
      </c>
      <c r="R62" s="2" t="s">
        <v>32</v>
      </c>
      <c r="S62" s="2" t="s">
        <v>132</v>
      </c>
      <c r="T62" s="2" t="s">
        <v>132</v>
      </c>
      <c r="U62" s="2" t="s">
        <v>132</v>
      </c>
      <c r="V62" s="2" t="s">
        <v>132</v>
      </c>
      <c r="W62" s="2" t="s">
        <v>132</v>
      </c>
      <c r="X62" s="2" t="s">
        <v>132</v>
      </c>
      <c r="Y62" s="2" t="s">
        <v>132</v>
      </c>
      <c r="Z62" s="4"/>
      <c r="AA62" s="4">
        <f>=ROUNDDOWN({0},0)</f>
      </c>
      <c r="AB62" s="5"/>
      <c r="AC62" s="2" t="s">
        <v>132</v>
      </c>
      <c r="AD62" s="4"/>
      <c r="AE62" s="4"/>
      <c r="AF62" s="6"/>
      <c r="AG62" s="6"/>
      <c r="AH62" s="7"/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/>
      <c r="BJ62" s="4"/>
      <c r="BK62" s="8"/>
      <c r="BL62" s="2" t="s">
        <v>132</v>
      </c>
      <c r="BM62" s="7"/>
      <c r="BN62" s="7"/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/>
      <c r="CN62" s="8"/>
      <c r="CO62" s="4"/>
      <c r="CP62" s="8"/>
      <c r="CQ62" s="7"/>
      <c r="CR62" s="7"/>
      <c r="CS62" s="2" t="s">
        <v>132</v>
      </c>
      <c r="CT62" s="2" t="s">
        <v>132</v>
      </c>
      <c r="CU62" s="2" t="s">
        <v>132</v>
      </c>
      <c r="CV62" s="2" t="s">
        <v>132</v>
      </c>
      <c r="CW62" s="2" t="s">
        <v>132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132</v>
      </c>
      <c r="GL62" s="2" t="s">
        <v>132</v>
      </c>
      <c r="GM62" s="2" t="s">
        <v>132</v>
      </c>
      <c r="GN62" s="2" t="s">
        <v>132</v>
      </c>
      <c r="GO62" s="2" t="s">
        <v>132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1032</v>
      </c>
      <c r="B63" s="2" t="s">
        <v>121</v>
      </c>
      <c r="C63" s="2" t="s">
        <v>122</v>
      </c>
      <c r="D63" s="2" t="s">
        <v>1033</v>
      </c>
      <c r="E63" s="2" t="s">
        <v>1034</v>
      </c>
      <c r="F63" s="2" t="s">
        <v>1035</v>
      </c>
      <c r="G63" s="2" t="s">
        <v>1035</v>
      </c>
      <c r="H63" s="2" t="s">
        <v>1035</v>
      </c>
      <c r="I63" s="2" t="s">
        <v>1036</v>
      </c>
      <c r="J63" s="2" t="s">
        <v>1037</v>
      </c>
      <c r="K63" s="2" t="s">
        <v>545</v>
      </c>
      <c r="L63" s="3">
        <v>72</v>
      </c>
      <c r="M63" s="3">
        <v>75.6</v>
      </c>
      <c r="N63" s="3">
        <v>149.99</v>
      </c>
      <c r="O63" s="2" t="s">
        <v>129</v>
      </c>
      <c r="P63" s="2" t="s">
        <v>182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286</v>
      </c>
      <c r="V63" s="2" t="s">
        <v>247</v>
      </c>
      <c r="W63" s="2" t="s">
        <v>248</v>
      </c>
      <c r="X63" s="2" t="s">
        <v>410</v>
      </c>
      <c r="Y63" s="2" t="s">
        <v>546</v>
      </c>
      <c r="Z63" s="4">
        <v>110</v>
      </c>
      <c r="AA63" s="4">
        <f>=ROUNDDOWN(15.7142857142857,0)</f>
      </c>
      <c r="AB63" s="5">
        <v>7</v>
      </c>
      <c r="AC63" s="2" t="s">
        <v>132</v>
      </c>
      <c r="AD63" s="4"/>
      <c r="AE63" s="4"/>
      <c r="AF63" s="6">
        <v>63</v>
      </c>
      <c r="AG63" s="6"/>
      <c r="AH63" s="7"/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/>
      <c r="AQ63" s="8"/>
      <c r="AR63" s="4"/>
      <c r="AS63" s="8"/>
      <c r="AT63" s="7"/>
      <c r="AU63" s="7"/>
      <c r="AV63" s="4">
        <v>1076</v>
      </c>
      <c r="AW63" s="8">
        <v>55764.67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/>
      <c r="BC63" s="4">
        <v>1506</v>
      </c>
      <c r="BD63" s="8">
        <v>78688.43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0.7087</v>
      </c>
      <c r="BJ63" s="4"/>
      <c r="BK63" s="8"/>
      <c r="BL63" s="2" t="s">
        <v>132</v>
      </c>
      <c r="BM63" s="7"/>
      <c r="BN63" s="7"/>
      <c r="BO63" s="4"/>
      <c r="BP63" s="8"/>
      <c r="BQ63" s="4"/>
      <c r="BR63" s="8"/>
      <c r="BS63" s="7"/>
      <c r="BT63" s="7"/>
      <c r="BU63" s="2" t="s">
        <v>138</v>
      </c>
      <c r="BV63" s="2" t="s">
        <v>129</v>
      </c>
      <c r="BW63" s="2" t="s">
        <v>528</v>
      </c>
      <c r="BX63" s="2" t="s">
        <v>1038</v>
      </c>
      <c r="BY63" s="2" t="s">
        <v>141</v>
      </c>
      <c r="BZ63" s="2" t="s">
        <v>132</v>
      </c>
      <c r="CA63" s="4"/>
      <c r="CB63" s="8"/>
      <c r="CC63" s="4"/>
      <c r="CD63" s="8"/>
      <c r="CE63" s="7"/>
      <c r="CF63" s="7"/>
      <c r="CG63" s="2" t="s">
        <v>138</v>
      </c>
      <c r="CH63" s="2" t="s">
        <v>129</v>
      </c>
      <c r="CI63" s="2" t="s">
        <v>547</v>
      </c>
      <c r="CJ63" s="2" t="s">
        <v>1039</v>
      </c>
      <c r="CK63" s="2" t="s">
        <v>141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132</v>
      </c>
      <c r="CV63" s="2" t="s">
        <v>1040</v>
      </c>
      <c r="CW63" s="2" t="s">
        <v>141</v>
      </c>
      <c r="CX63" s="2" t="s">
        <v>132</v>
      </c>
      <c r="CY63" s="4"/>
      <c r="CZ63" s="8"/>
      <c r="DA63" s="4"/>
      <c r="DB63" s="8"/>
      <c r="DC63" s="7"/>
      <c r="DD63" s="7"/>
      <c r="DE63" s="2" t="s">
        <v>138</v>
      </c>
      <c r="DF63" s="2" t="s">
        <v>129</v>
      </c>
      <c r="DG63" s="2" t="s">
        <v>774</v>
      </c>
      <c r="DH63" s="2" t="s">
        <v>132</v>
      </c>
      <c r="DI63" s="2" t="s">
        <v>141</v>
      </c>
      <c r="DJ63" s="2" t="s">
        <v>132</v>
      </c>
      <c r="DK63" s="4"/>
      <c r="DL63" s="8"/>
      <c r="DM63" s="4"/>
      <c r="DN63" s="8"/>
      <c r="DO63" s="7"/>
      <c r="DP63" s="7"/>
      <c r="DQ63" s="2" t="s">
        <v>138</v>
      </c>
      <c r="DR63" s="2" t="s">
        <v>129</v>
      </c>
      <c r="DS63" s="2" t="s">
        <v>550</v>
      </c>
      <c r="DT63" s="2" t="s">
        <v>1041</v>
      </c>
      <c r="DU63" s="2" t="s">
        <v>141</v>
      </c>
      <c r="DV63" s="2" t="s">
        <v>132</v>
      </c>
      <c r="DW63" s="4"/>
      <c r="DX63" s="8"/>
      <c r="DY63" s="4"/>
      <c r="DZ63" s="8"/>
      <c r="EA63" s="7"/>
      <c r="EB63" s="7"/>
      <c r="EC63" s="2" t="s">
        <v>196</v>
      </c>
      <c r="ED63" s="2" t="s">
        <v>129</v>
      </c>
      <c r="EE63" s="2" t="s">
        <v>132</v>
      </c>
      <c r="EF63" s="2" t="s">
        <v>132</v>
      </c>
      <c r="EG63" s="2" t="s">
        <v>141</v>
      </c>
      <c r="EH63" s="2" t="s">
        <v>132</v>
      </c>
      <c r="EI63" s="4"/>
      <c r="EJ63" s="8"/>
      <c r="EK63" s="4"/>
      <c r="EL63" s="8"/>
      <c r="EM63" s="7"/>
      <c r="EN63" s="7"/>
      <c r="EO63" s="2" t="s">
        <v>138</v>
      </c>
      <c r="EP63" s="2" t="s">
        <v>129</v>
      </c>
      <c r="EQ63" s="2" t="s">
        <v>534</v>
      </c>
      <c r="ER63" s="2" t="s">
        <v>132</v>
      </c>
      <c r="ES63" s="2" t="s">
        <v>141</v>
      </c>
      <c r="ET63" s="2" t="s">
        <v>132</v>
      </c>
      <c r="EU63" s="4"/>
      <c r="EV63" s="8"/>
      <c r="EW63" s="4"/>
      <c r="EX63" s="8"/>
      <c r="EY63" s="7"/>
      <c r="EZ63" s="7"/>
      <c r="FA63" s="2" t="s">
        <v>168</v>
      </c>
      <c r="FB63" s="2" t="s">
        <v>129</v>
      </c>
      <c r="FC63" s="2" t="s">
        <v>132</v>
      </c>
      <c r="FD63" s="2" t="s">
        <v>132</v>
      </c>
      <c r="FE63" s="2" t="s">
        <v>141</v>
      </c>
      <c r="FF63" s="2" t="s">
        <v>132</v>
      </c>
      <c r="FG63" s="4"/>
      <c r="FH63" s="8"/>
      <c r="FI63" s="4"/>
      <c r="FJ63" s="8"/>
      <c r="FK63" s="7"/>
      <c r="FL63" s="7"/>
      <c r="FM63" s="2" t="s">
        <v>138</v>
      </c>
      <c r="FN63" s="2" t="s">
        <v>129</v>
      </c>
      <c r="FO63" s="2" t="s">
        <v>535</v>
      </c>
      <c r="FP63" s="2" t="s">
        <v>132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241</v>
      </c>
      <c r="FZ63" s="2" t="s">
        <v>129</v>
      </c>
      <c r="GA63" s="2" t="s">
        <v>132</v>
      </c>
      <c r="GB63" s="2" t="s">
        <v>132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241</v>
      </c>
      <c r="GL63" s="2" t="s">
        <v>129</v>
      </c>
      <c r="GM63" s="2" t="s">
        <v>132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138</v>
      </c>
      <c r="GX63" s="2" t="s">
        <v>129</v>
      </c>
      <c r="GY63" s="2" t="s">
        <v>335</v>
      </c>
      <c r="GZ63" s="2" t="s">
        <v>132</v>
      </c>
      <c r="HA63" s="2" t="s">
        <v>141</v>
      </c>
      <c r="HB63" s="2" t="s">
        <v>132</v>
      </c>
      <c r="HC63" s="4"/>
      <c r="HD63" s="8"/>
      <c r="HE63" s="4"/>
      <c r="HF63" s="8"/>
      <c r="HG63" s="7"/>
      <c r="HH63" s="7"/>
      <c r="HI63" s="2" t="s">
        <v>138</v>
      </c>
      <c r="HJ63" s="2" t="s">
        <v>129</v>
      </c>
      <c r="HK63" s="2" t="s">
        <v>552</v>
      </c>
      <c r="HL63" s="2" t="s">
        <v>132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273</v>
      </c>
      <c r="HV63" s="2" t="s">
        <v>129</v>
      </c>
      <c r="HW63" s="2" t="s">
        <v>132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168</v>
      </c>
      <c r="IH63" s="2" t="s">
        <v>129</v>
      </c>
      <c r="II63" s="2" t="s">
        <v>132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168</v>
      </c>
      <c r="IT63" s="2" t="s">
        <v>129</v>
      </c>
      <c r="IU63" s="2" t="s">
        <v>132</v>
      </c>
      <c r="IV63" s="2" t="s">
        <v>132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138</v>
      </c>
      <c r="JF63" s="2" t="s">
        <v>129</v>
      </c>
      <c r="JG63" s="2" t="s">
        <v>547</v>
      </c>
      <c r="JH63" s="2" t="s">
        <v>132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168</v>
      </c>
      <c r="JR63" s="2" t="s">
        <v>129</v>
      </c>
      <c r="JS63" s="2" t="s">
        <v>132</v>
      </c>
      <c r="JT63" s="2" t="s">
        <v>132</v>
      </c>
      <c r="JU63" s="2" t="s">
        <v>141</v>
      </c>
      <c r="JV63" s="2" t="s">
        <v>132</v>
      </c>
      <c r="JW63" s="4"/>
      <c r="JX63" s="8"/>
      <c r="JY63" s="4"/>
      <c r="JZ63" s="8"/>
      <c r="KA63" s="7"/>
      <c r="KB63" s="7"/>
      <c r="KC63" s="2" t="s">
        <v>168</v>
      </c>
      <c r="KD63" s="2" t="s">
        <v>129</v>
      </c>
      <c r="KE63" s="2" t="s">
        <v>132</v>
      </c>
      <c r="KF63" s="2" t="s">
        <v>132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168</v>
      </c>
      <c r="LB63" s="2" t="s">
        <v>129</v>
      </c>
      <c r="LC63" s="2" t="s">
        <v>132</v>
      </c>
      <c r="LD63" s="2" t="s">
        <v>132</v>
      </c>
      <c r="LE63" s="2" t="s">
        <v>141</v>
      </c>
      <c r="LF63" s="2" t="s">
        <v>132</v>
      </c>
      <c r="LG63" s="4"/>
      <c r="LH63" s="8"/>
      <c r="LI63" s="4"/>
      <c r="LJ63" s="8"/>
      <c r="LK63" s="7"/>
      <c r="LL63" s="7"/>
      <c r="LM63" s="2" t="s">
        <v>168</v>
      </c>
      <c r="LN63" s="2" t="s">
        <v>150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176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168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168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168</v>
      </c>
      <c r="NV63" s="2" t="s">
        <v>129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168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138</v>
      </c>
      <c r="OT63" s="2" t="s">
        <v>129</v>
      </c>
      <c r="OU63" s="2" t="s">
        <v>715</v>
      </c>
      <c r="OV63" s="2" t="s">
        <v>866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168</v>
      </c>
      <c r="PF63" s="2" t="s">
        <v>129</v>
      </c>
      <c r="PG63" s="2" t="s">
        <v>132</v>
      </c>
      <c r="PH63" s="2" t="s">
        <v>132</v>
      </c>
      <c r="PI63" s="2" t="s">
        <v>141</v>
      </c>
      <c r="PJ63" s="2" t="s">
        <v>132</v>
      </c>
      <c r="PK63" s="4"/>
      <c r="PL63" s="8"/>
      <c r="PM63" s="4"/>
      <c r="PN63" s="8"/>
      <c r="PO63" s="7"/>
      <c r="PP63" s="7"/>
      <c r="PQ63" s="2" t="s">
        <v>168</v>
      </c>
      <c r="PR63" s="2" t="s">
        <v>129</v>
      </c>
      <c r="PS63" s="2" t="s">
        <v>132</v>
      </c>
      <c r="PT63" s="2" t="s">
        <v>132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168</v>
      </c>
      <c r="QD63" s="2" t="s">
        <v>129</v>
      </c>
      <c r="QE63" s="2" t="s">
        <v>132</v>
      </c>
      <c r="QF63" s="2" t="s">
        <v>132</v>
      </c>
      <c r="QG63" s="2" t="s">
        <v>141</v>
      </c>
      <c r="QH63" s="2" t="s">
        <v>132</v>
      </c>
      <c r="QI63" s="4"/>
      <c r="QJ63" s="8"/>
      <c r="QK63" s="4"/>
      <c r="QL63" s="8"/>
      <c r="QM63" s="7"/>
      <c r="QN63" s="7"/>
      <c r="QO63" s="2" t="s">
        <v>138</v>
      </c>
      <c r="QP63" s="2" t="s">
        <v>129</v>
      </c>
      <c r="QQ63" s="2" t="s">
        <v>547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176</v>
      </c>
      <c r="RN63" s="2" t="s">
        <v>129</v>
      </c>
      <c r="RO63" s="2" t="s">
        <v>132</v>
      </c>
      <c r="RP63" s="2" t="s">
        <v>132</v>
      </c>
      <c r="RQ63" s="2" t="s">
        <v>141</v>
      </c>
      <c r="RR63" s="2" t="s">
        <v>132</v>
      </c>
    </row>
    <row r="64">
      <c r="A64" s="2" t="s">
        <v>1042</v>
      </c>
      <c r="B64" s="2" t="s">
        <v>121</v>
      </c>
      <c r="C64" s="2" t="s">
        <v>122</v>
      </c>
      <c r="D64" s="2" t="s">
        <v>1033</v>
      </c>
      <c r="E64" s="2" t="s">
        <v>1034</v>
      </c>
      <c r="F64" s="2" t="s">
        <v>1035</v>
      </c>
      <c r="G64" s="2" t="s">
        <v>1035</v>
      </c>
      <c r="H64" s="2" t="s">
        <v>1035</v>
      </c>
      <c r="I64" s="2" t="s">
        <v>1043</v>
      </c>
      <c r="J64" s="2" t="s">
        <v>1044</v>
      </c>
      <c r="K64" s="2" t="s">
        <v>545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246</v>
      </c>
      <c r="Q64" s="2" t="s">
        <v>131</v>
      </c>
      <c r="R64" s="2" t="s">
        <v>132</v>
      </c>
      <c r="S64" s="2" t="s">
        <v>1045</v>
      </c>
      <c r="T64" s="2" t="s">
        <v>132</v>
      </c>
      <c r="U64" s="2" t="s">
        <v>286</v>
      </c>
      <c r="V64" s="2" t="s">
        <v>287</v>
      </c>
      <c r="W64" s="2" t="s">
        <v>248</v>
      </c>
      <c r="X64" s="2" t="s">
        <v>410</v>
      </c>
      <c r="Y64" s="2" t="s">
        <v>653</v>
      </c>
      <c r="Z64" s="4">
        <v>1717</v>
      </c>
      <c r="AA64" s="4">
        <f>=ROUNDDOWN(34.34,0)</f>
      </c>
      <c r="AB64" s="5">
        <v>50</v>
      </c>
      <c r="AC64" s="2" t="s">
        <v>132</v>
      </c>
      <c r="AD64" s="4"/>
      <c r="AE64" s="4"/>
      <c r="AF64" s="6">
        <v>65</v>
      </c>
      <c r="AG64" s="6"/>
      <c r="AH64" s="7">
        <v>0.9891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>
        <v>1076</v>
      </c>
      <c r="AQ64" s="8">
        <v>55764.67</v>
      </c>
      <c r="AR64" s="4"/>
      <c r="AS64" s="8"/>
      <c r="AT64" s="7"/>
      <c r="AU64" s="7"/>
      <c r="AV64" s="4" t="s">
        <v>132</v>
      </c>
      <c r="AW64" s="8" t="s">
        <v>132</v>
      </c>
      <c r="AX64" s="4" t="s">
        <v>132</v>
      </c>
      <c r="AY64" s="8" t="s">
        <v>132</v>
      </c>
      <c r="AZ64" s="7" t="s">
        <v>132</v>
      </c>
      <c r="BA64" s="7" t="s">
        <v>132</v>
      </c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 t="s">
        <v>132</v>
      </c>
      <c r="BJ64" s="4">
        <v>1076</v>
      </c>
      <c r="BK64" s="8">
        <v>55764.67</v>
      </c>
      <c r="BL64" s="2" t="s">
        <v>1046</v>
      </c>
      <c r="BM64" s="7">
        <v>1</v>
      </c>
      <c r="BN64" s="7">
        <v>1</v>
      </c>
      <c r="BO64" s="4">
        <v>164</v>
      </c>
      <c r="BP64" s="8">
        <v>7385.3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1047</v>
      </c>
      <c r="BX64" s="2" t="s">
        <v>1048</v>
      </c>
      <c r="BY64" s="2" t="s">
        <v>141</v>
      </c>
      <c r="BZ64" s="2" t="s">
        <v>132</v>
      </c>
      <c r="CA64" s="4">
        <v>21</v>
      </c>
      <c r="CB64" s="8">
        <v>1263.22</v>
      </c>
      <c r="CC64" s="4"/>
      <c r="CD64" s="8"/>
      <c r="CE64" s="7"/>
      <c r="CF64" s="7"/>
      <c r="CG64" s="2" t="s">
        <v>138</v>
      </c>
      <c r="CH64" s="2" t="s">
        <v>129</v>
      </c>
      <c r="CI64" s="2" t="s">
        <v>1049</v>
      </c>
      <c r="CJ64" s="2" t="s">
        <v>1050</v>
      </c>
      <c r="CK64" s="2" t="s">
        <v>141</v>
      </c>
      <c r="CL64" s="2" t="s">
        <v>132</v>
      </c>
      <c r="CM64" s="4">
        <v>597</v>
      </c>
      <c r="CN64" s="8">
        <v>30811.17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132</v>
      </c>
      <c r="CV64" s="2" t="s">
        <v>616</v>
      </c>
      <c r="CW64" s="2" t="s">
        <v>141</v>
      </c>
      <c r="CX64" s="2" t="s">
        <v>132</v>
      </c>
      <c r="CY64" s="4">
        <v>8</v>
      </c>
      <c r="CZ64" s="8">
        <v>472.24</v>
      </c>
      <c r="DA64" s="4"/>
      <c r="DB64" s="8"/>
      <c r="DC64" s="7"/>
      <c r="DD64" s="7"/>
      <c r="DE64" s="2" t="s">
        <v>138</v>
      </c>
      <c r="DF64" s="2" t="s">
        <v>129</v>
      </c>
      <c r="DG64" s="2" t="s">
        <v>600</v>
      </c>
      <c r="DH64" s="2" t="s">
        <v>1051</v>
      </c>
      <c r="DI64" s="2" t="s">
        <v>141</v>
      </c>
      <c r="DJ64" s="2" t="s">
        <v>132</v>
      </c>
      <c r="DK64" s="4">
        <v>111</v>
      </c>
      <c r="DL64" s="8">
        <v>6430.23</v>
      </c>
      <c r="DM64" s="4"/>
      <c r="DN64" s="8"/>
      <c r="DO64" s="7"/>
      <c r="DP64" s="7"/>
      <c r="DQ64" s="2" t="s">
        <v>138</v>
      </c>
      <c r="DR64" s="2" t="s">
        <v>129</v>
      </c>
      <c r="DS64" s="2" t="s">
        <v>1052</v>
      </c>
      <c r="DT64" s="2" t="s">
        <v>1053</v>
      </c>
      <c r="DU64" s="2" t="s">
        <v>141</v>
      </c>
      <c r="DV64" s="2" t="s">
        <v>132</v>
      </c>
      <c r="DW64" s="4">
        <v>37</v>
      </c>
      <c r="DX64" s="8">
        <v>1945.33</v>
      </c>
      <c r="DY64" s="4"/>
      <c r="DZ64" s="8"/>
      <c r="EA64" s="7"/>
      <c r="EB64" s="7"/>
      <c r="EC64" s="2" t="s">
        <v>138</v>
      </c>
      <c r="ED64" s="2" t="s">
        <v>129</v>
      </c>
      <c r="EE64" s="2" t="s">
        <v>657</v>
      </c>
      <c r="EF64" s="2" t="s">
        <v>1054</v>
      </c>
      <c r="EG64" s="2" t="s">
        <v>141</v>
      </c>
      <c r="EH64" s="2" t="s">
        <v>132</v>
      </c>
      <c r="EI64" s="4">
        <v>10</v>
      </c>
      <c r="EJ64" s="8">
        <v>583.2</v>
      </c>
      <c r="EK64" s="4"/>
      <c r="EL64" s="8"/>
      <c r="EM64" s="7"/>
      <c r="EN64" s="7"/>
      <c r="EO64" s="2" t="s">
        <v>138</v>
      </c>
      <c r="EP64" s="2" t="s">
        <v>129</v>
      </c>
      <c r="EQ64" s="2" t="s">
        <v>153</v>
      </c>
      <c r="ER64" s="2" t="s">
        <v>1055</v>
      </c>
      <c r="ES64" s="2" t="s">
        <v>141</v>
      </c>
      <c r="ET64" s="2" t="s">
        <v>132</v>
      </c>
      <c r="EU64" s="4">
        <v>37</v>
      </c>
      <c r="EV64" s="8">
        <v>1993.93</v>
      </c>
      <c r="EW64" s="4"/>
      <c r="EX64" s="8"/>
      <c r="EY64" s="7"/>
      <c r="EZ64" s="7"/>
      <c r="FA64" s="2" t="s">
        <v>138</v>
      </c>
      <c r="FB64" s="2" t="s">
        <v>129</v>
      </c>
      <c r="FC64" s="2" t="s">
        <v>155</v>
      </c>
      <c r="FD64" s="2" t="s">
        <v>299</v>
      </c>
      <c r="FE64" s="2" t="s">
        <v>141</v>
      </c>
      <c r="FF64" s="2" t="s">
        <v>132</v>
      </c>
      <c r="FG64" s="4">
        <v>23</v>
      </c>
      <c r="FH64" s="8">
        <v>1239.47</v>
      </c>
      <c r="FI64" s="4"/>
      <c r="FJ64" s="8"/>
      <c r="FK64" s="7"/>
      <c r="FL64" s="7"/>
      <c r="FM64" s="2" t="s">
        <v>138</v>
      </c>
      <c r="FN64" s="2" t="s">
        <v>129</v>
      </c>
      <c r="FO64" s="2" t="s">
        <v>200</v>
      </c>
      <c r="FP64" s="2" t="s">
        <v>1056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138</v>
      </c>
      <c r="FZ64" s="2" t="s">
        <v>150</v>
      </c>
      <c r="GA64" s="2" t="s">
        <v>1057</v>
      </c>
      <c r="GB64" s="2" t="s">
        <v>1058</v>
      </c>
      <c r="GC64" s="2" t="s">
        <v>141</v>
      </c>
      <c r="GD64" s="2" t="s">
        <v>132</v>
      </c>
      <c r="GE64" s="4">
        <v>57</v>
      </c>
      <c r="GF64" s="8">
        <v>3071.73</v>
      </c>
      <c r="GG64" s="4"/>
      <c r="GH64" s="8"/>
      <c r="GI64" s="7"/>
      <c r="GJ64" s="7"/>
      <c r="GK64" s="2" t="s">
        <v>138</v>
      </c>
      <c r="GL64" s="2" t="s">
        <v>129</v>
      </c>
      <c r="GM64" s="2" t="s">
        <v>268</v>
      </c>
      <c r="GN64" s="2" t="s">
        <v>1059</v>
      </c>
      <c r="GO64" s="2" t="s">
        <v>141</v>
      </c>
      <c r="GP64" s="2" t="s">
        <v>132</v>
      </c>
      <c r="GQ64" s="4">
        <v>6</v>
      </c>
      <c r="GR64" s="8">
        <v>299.4</v>
      </c>
      <c r="GS64" s="4"/>
      <c r="GT64" s="8"/>
      <c r="GU64" s="7"/>
      <c r="GV64" s="7"/>
      <c r="GW64" s="2" t="s">
        <v>138</v>
      </c>
      <c r="GX64" s="2" t="s">
        <v>129</v>
      </c>
      <c r="GY64" s="2" t="s">
        <v>949</v>
      </c>
      <c r="GZ64" s="2" t="s">
        <v>1060</v>
      </c>
      <c r="HA64" s="2" t="s">
        <v>141</v>
      </c>
      <c r="HB64" s="2" t="s">
        <v>132</v>
      </c>
      <c r="HC64" s="4"/>
      <c r="HD64" s="8"/>
      <c r="HE64" s="4"/>
      <c r="HF64" s="8"/>
      <c r="HG64" s="7"/>
      <c r="HH64" s="7"/>
      <c r="HI64" s="2" t="s">
        <v>138</v>
      </c>
      <c r="HJ64" s="2" t="s">
        <v>129</v>
      </c>
      <c r="HK64" s="2" t="s">
        <v>271</v>
      </c>
      <c r="HL64" s="2" t="s">
        <v>1061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138</v>
      </c>
      <c r="HV64" s="2" t="s">
        <v>129</v>
      </c>
      <c r="HW64" s="2" t="s">
        <v>166</v>
      </c>
      <c r="HX64" s="2" t="s">
        <v>363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168</v>
      </c>
      <c r="IH64" s="2" t="s">
        <v>129</v>
      </c>
      <c r="II64" s="2" t="s">
        <v>132</v>
      </c>
      <c r="IJ64" s="2" t="s">
        <v>132</v>
      </c>
      <c r="IK64" s="2" t="s">
        <v>141</v>
      </c>
      <c r="IL64" s="2" t="s">
        <v>132</v>
      </c>
      <c r="IM64" s="4">
        <v>5</v>
      </c>
      <c r="IN64" s="8">
        <v>269.45</v>
      </c>
      <c r="IO64" s="4"/>
      <c r="IP64" s="8"/>
      <c r="IQ64" s="7"/>
      <c r="IR64" s="7"/>
      <c r="IS64" s="2" t="s">
        <v>138</v>
      </c>
      <c r="IT64" s="2" t="s">
        <v>150</v>
      </c>
      <c r="IU64" s="2" t="s">
        <v>210</v>
      </c>
      <c r="IV64" s="2" t="s">
        <v>1062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138</v>
      </c>
      <c r="JF64" s="2" t="s">
        <v>129</v>
      </c>
      <c r="JG64" s="2" t="s">
        <v>1049</v>
      </c>
      <c r="JH64" s="2" t="s">
        <v>1051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138</v>
      </c>
      <c r="JR64" s="2" t="s">
        <v>150</v>
      </c>
      <c r="JS64" s="2" t="s">
        <v>1063</v>
      </c>
      <c r="JT64" s="2" t="s">
        <v>1064</v>
      </c>
      <c r="JU64" s="2" t="s">
        <v>141</v>
      </c>
      <c r="JV64" s="2" t="s">
        <v>132</v>
      </c>
      <c r="JW64" s="4"/>
      <c r="JX64" s="8"/>
      <c r="JY64" s="4"/>
      <c r="JZ64" s="8"/>
      <c r="KA64" s="7"/>
      <c r="KB64" s="7"/>
      <c r="KC64" s="2" t="s">
        <v>132</v>
      </c>
      <c r="KD64" s="2" t="s">
        <v>132</v>
      </c>
      <c r="KE64" s="2" t="s">
        <v>132</v>
      </c>
      <c r="KF64" s="2" t="s">
        <v>132</v>
      </c>
      <c r="KG64" s="2" t="s">
        <v>132</v>
      </c>
      <c r="KH64" s="2" t="s">
        <v>132</v>
      </c>
      <c r="KI64" s="4"/>
      <c r="KJ64" s="8"/>
      <c r="KK64" s="4"/>
      <c r="KL64" s="8"/>
      <c r="KM64" s="7"/>
      <c r="KN64" s="7"/>
      <c r="KO64" s="2" t="s">
        <v>138</v>
      </c>
      <c r="KP64" s="2" t="s">
        <v>174</v>
      </c>
      <c r="KQ64" s="2" t="s">
        <v>1065</v>
      </c>
      <c r="KR64" s="2" t="s">
        <v>655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168</v>
      </c>
      <c r="LB64" s="2" t="s">
        <v>129</v>
      </c>
      <c r="LC64" s="2" t="s">
        <v>132</v>
      </c>
      <c r="LD64" s="2" t="s">
        <v>132</v>
      </c>
      <c r="LE64" s="2" t="s">
        <v>141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176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168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168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168</v>
      </c>
      <c r="NV64" s="2" t="s">
        <v>129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168</v>
      </c>
      <c r="OH64" s="2" t="s">
        <v>150</v>
      </c>
      <c r="OI64" s="2" t="s">
        <v>132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138</v>
      </c>
      <c r="OT64" s="2" t="s">
        <v>129</v>
      </c>
      <c r="OU64" s="2" t="s">
        <v>280</v>
      </c>
      <c r="OV64" s="2" t="s">
        <v>1066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168</v>
      </c>
      <c r="PF64" s="2" t="s">
        <v>129</v>
      </c>
      <c r="PG64" s="2" t="s">
        <v>132</v>
      </c>
      <c r="PH64" s="2" t="s">
        <v>132</v>
      </c>
      <c r="PI64" s="2" t="s">
        <v>141</v>
      </c>
      <c r="PJ64" s="2" t="s">
        <v>132</v>
      </c>
      <c r="PK64" s="4"/>
      <c r="PL64" s="8"/>
      <c r="PM64" s="4"/>
      <c r="PN64" s="8"/>
      <c r="PO64" s="7"/>
      <c r="PP64" s="7"/>
      <c r="PQ64" s="2" t="s">
        <v>132</v>
      </c>
      <c r="PR64" s="2" t="s">
        <v>132</v>
      </c>
      <c r="PS64" s="2" t="s">
        <v>132</v>
      </c>
      <c r="PT64" s="2" t="s">
        <v>132</v>
      </c>
      <c r="PU64" s="2" t="s">
        <v>132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138</v>
      </c>
      <c r="QP64" s="2" t="s">
        <v>129</v>
      </c>
      <c r="QQ64" s="2" t="s">
        <v>178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138</v>
      </c>
      <c r="RB64" s="2" t="s">
        <v>150</v>
      </c>
      <c r="RC64" s="2" t="s">
        <v>1067</v>
      </c>
      <c r="RD64" s="2" t="s">
        <v>1068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168</v>
      </c>
      <c r="RN64" s="2" t="s">
        <v>129</v>
      </c>
      <c r="RO64" s="2" t="s">
        <v>132</v>
      </c>
      <c r="RP64" s="2" t="s">
        <v>132</v>
      </c>
      <c r="RQ64" s="2" t="s">
        <v>141</v>
      </c>
      <c r="RR64" s="2" t="s">
        <v>132</v>
      </c>
    </row>
    <row r="65">
      <c r="A65" s="2" t="s">
        <v>1069</v>
      </c>
      <c r="B65" s="2" t="s">
        <v>121</v>
      </c>
      <c r="C65" s="2" t="s">
        <v>122</v>
      </c>
      <c r="D65" s="2" t="s">
        <v>1033</v>
      </c>
      <c r="E65" s="2" t="s">
        <v>1034</v>
      </c>
      <c r="F65" s="2" t="s">
        <v>1035</v>
      </c>
      <c r="G65" s="2" t="s">
        <v>1035</v>
      </c>
      <c r="H65" s="2" t="s">
        <v>1035</v>
      </c>
      <c r="I65" s="2" t="s">
        <v>1043</v>
      </c>
      <c r="J65" s="2" t="s">
        <v>1044</v>
      </c>
      <c r="K65" s="2" t="s">
        <v>1070</v>
      </c>
      <c r="L65" s="3">
        <v>47.52</v>
      </c>
      <c r="M65" s="3">
        <v>49.9</v>
      </c>
      <c r="N65" s="3">
        <v>109.99</v>
      </c>
      <c r="O65" s="2" t="s">
        <v>129</v>
      </c>
      <c r="P65" s="2" t="s">
        <v>130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286</v>
      </c>
      <c r="V65" s="2" t="s">
        <v>247</v>
      </c>
      <c r="W65" s="2" t="s">
        <v>248</v>
      </c>
      <c r="X65" s="2" t="s">
        <v>410</v>
      </c>
      <c r="Y65" s="2" t="s">
        <v>1071</v>
      </c>
      <c r="Z65" s="4">
        <v>545</v>
      </c>
      <c r="AA65" s="4">
        <f>=ROUNDDOWN(38.9285714285714,0)</f>
      </c>
      <c r="AB65" s="5">
        <v>14</v>
      </c>
      <c r="AC65" s="2" t="s">
        <v>250</v>
      </c>
      <c r="AD65" s="4">
        <v>200</v>
      </c>
      <c r="AE65" s="4">
        <v>200</v>
      </c>
      <c r="AF65" s="6">
        <v>65</v>
      </c>
      <c r="AG65" s="6"/>
      <c r="AH65" s="7">
        <v>0.9674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>
        <v>189</v>
      </c>
      <c r="AQ65" s="8">
        <v>10066.97</v>
      </c>
      <c r="AR65" s="4"/>
      <c r="AS65" s="8"/>
      <c r="AT65" s="7"/>
      <c r="AU65" s="7"/>
      <c r="AV65" s="4">
        <v>189</v>
      </c>
      <c r="AW65" s="8">
        <v>10066.97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0.1279</v>
      </c>
      <c r="BJ65" s="4">
        <v>189</v>
      </c>
      <c r="BK65" s="8">
        <v>10066.97</v>
      </c>
      <c r="BL65" s="2" t="s">
        <v>1072</v>
      </c>
      <c r="BM65" s="7">
        <v>1</v>
      </c>
      <c r="BN65" s="7">
        <v>1</v>
      </c>
      <c r="BO65" s="4">
        <v>27</v>
      </c>
      <c r="BP65" s="8">
        <v>1207.47</v>
      </c>
      <c r="BQ65" s="4"/>
      <c r="BR65" s="8"/>
      <c r="BS65" s="7"/>
      <c r="BT65" s="7"/>
      <c r="BU65" s="2" t="s">
        <v>138</v>
      </c>
      <c r="BV65" s="2" t="s">
        <v>129</v>
      </c>
      <c r="BW65" s="2" t="s">
        <v>1073</v>
      </c>
      <c r="BX65" s="2" t="s">
        <v>1074</v>
      </c>
      <c r="BY65" s="2" t="s">
        <v>141</v>
      </c>
      <c r="BZ65" s="2" t="s">
        <v>132</v>
      </c>
      <c r="CA65" s="4">
        <v>9</v>
      </c>
      <c r="CB65" s="8">
        <v>461.07</v>
      </c>
      <c r="CC65" s="4"/>
      <c r="CD65" s="8"/>
      <c r="CE65" s="7"/>
      <c r="CF65" s="7"/>
      <c r="CG65" s="2" t="s">
        <v>138</v>
      </c>
      <c r="CH65" s="2" t="s">
        <v>129</v>
      </c>
      <c r="CI65" s="2" t="s">
        <v>1071</v>
      </c>
      <c r="CJ65" s="2" t="s">
        <v>1075</v>
      </c>
      <c r="CK65" s="2" t="s">
        <v>141</v>
      </c>
      <c r="CL65" s="2" t="s">
        <v>132</v>
      </c>
      <c r="CM65" s="4">
        <v>45</v>
      </c>
      <c r="CN65" s="8">
        <v>2732.4</v>
      </c>
      <c r="CO65" s="4"/>
      <c r="CP65" s="8"/>
      <c r="CQ65" s="7"/>
      <c r="CR65" s="7"/>
      <c r="CS65" s="2" t="s">
        <v>138</v>
      </c>
      <c r="CT65" s="2" t="s">
        <v>129</v>
      </c>
      <c r="CU65" s="2" t="s">
        <v>132</v>
      </c>
      <c r="CV65" s="2" t="s">
        <v>132</v>
      </c>
      <c r="CW65" s="2" t="s">
        <v>141</v>
      </c>
      <c r="CX65" s="2" t="s">
        <v>132</v>
      </c>
      <c r="CY65" s="4">
        <v>24</v>
      </c>
      <c r="CZ65" s="8">
        <v>1047.12</v>
      </c>
      <c r="DA65" s="4"/>
      <c r="DB65" s="8"/>
      <c r="DC65" s="7"/>
      <c r="DD65" s="7"/>
      <c r="DE65" s="2" t="s">
        <v>138</v>
      </c>
      <c r="DF65" s="2" t="s">
        <v>129</v>
      </c>
      <c r="DG65" s="2" t="s">
        <v>1076</v>
      </c>
      <c r="DH65" s="2" t="s">
        <v>1077</v>
      </c>
      <c r="DI65" s="2" t="s">
        <v>141</v>
      </c>
      <c r="DJ65" s="2" t="s">
        <v>132</v>
      </c>
      <c r="DK65" s="4">
        <v>22</v>
      </c>
      <c r="DL65" s="8">
        <v>1274.46</v>
      </c>
      <c r="DM65" s="4"/>
      <c r="DN65" s="8"/>
      <c r="DO65" s="7"/>
      <c r="DP65" s="7"/>
      <c r="DQ65" s="2" t="s">
        <v>138</v>
      </c>
      <c r="DR65" s="2" t="s">
        <v>129</v>
      </c>
      <c r="DS65" s="2" t="s">
        <v>1078</v>
      </c>
      <c r="DT65" s="2" t="s">
        <v>728</v>
      </c>
      <c r="DU65" s="2" t="s">
        <v>141</v>
      </c>
      <c r="DV65" s="2" t="s">
        <v>132</v>
      </c>
      <c r="DW65" s="4">
        <v>12</v>
      </c>
      <c r="DX65" s="8">
        <v>628.68</v>
      </c>
      <c r="DY65" s="4"/>
      <c r="DZ65" s="8"/>
      <c r="EA65" s="7"/>
      <c r="EB65" s="7"/>
      <c r="EC65" s="2" t="s">
        <v>138</v>
      </c>
      <c r="ED65" s="2" t="s">
        <v>129</v>
      </c>
      <c r="EE65" s="2" t="s">
        <v>1079</v>
      </c>
      <c r="EF65" s="2" t="s">
        <v>1080</v>
      </c>
      <c r="EG65" s="2" t="s">
        <v>141</v>
      </c>
      <c r="EH65" s="2" t="s">
        <v>132</v>
      </c>
      <c r="EI65" s="4">
        <v>3</v>
      </c>
      <c r="EJ65" s="8">
        <v>182.94</v>
      </c>
      <c r="EK65" s="4"/>
      <c r="EL65" s="8"/>
      <c r="EM65" s="7"/>
      <c r="EN65" s="7"/>
      <c r="EO65" s="2" t="s">
        <v>138</v>
      </c>
      <c r="EP65" s="2" t="s">
        <v>129</v>
      </c>
      <c r="EQ65" s="2" t="s">
        <v>606</v>
      </c>
      <c r="ER65" s="2" t="s">
        <v>1081</v>
      </c>
      <c r="ES65" s="2" t="s">
        <v>141</v>
      </c>
      <c r="ET65" s="2" t="s">
        <v>132</v>
      </c>
      <c r="EU65" s="4">
        <v>23</v>
      </c>
      <c r="EV65" s="8">
        <v>1239.47</v>
      </c>
      <c r="EW65" s="4"/>
      <c r="EX65" s="8"/>
      <c r="EY65" s="7"/>
      <c r="EZ65" s="7"/>
      <c r="FA65" s="2" t="s">
        <v>138</v>
      </c>
      <c r="FB65" s="2" t="s">
        <v>129</v>
      </c>
      <c r="FC65" s="2" t="s">
        <v>155</v>
      </c>
      <c r="FD65" s="2" t="s">
        <v>1082</v>
      </c>
      <c r="FE65" s="2" t="s">
        <v>141</v>
      </c>
      <c r="FF65" s="2" t="s">
        <v>132</v>
      </c>
      <c r="FG65" s="4">
        <v>7</v>
      </c>
      <c r="FH65" s="8">
        <v>377.23</v>
      </c>
      <c r="FI65" s="4"/>
      <c r="FJ65" s="8"/>
      <c r="FK65" s="7"/>
      <c r="FL65" s="7"/>
      <c r="FM65" s="2" t="s">
        <v>138</v>
      </c>
      <c r="FN65" s="2" t="s">
        <v>129</v>
      </c>
      <c r="FO65" s="2" t="s">
        <v>330</v>
      </c>
      <c r="FP65" s="2" t="s">
        <v>1083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138</v>
      </c>
      <c r="FZ65" s="2" t="s">
        <v>150</v>
      </c>
      <c r="GA65" s="2" t="s">
        <v>632</v>
      </c>
      <c r="GB65" s="2" t="s">
        <v>1084</v>
      </c>
      <c r="GC65" s="2" t="s">
        <v>141</v>
      </c>
      <c r="GD65" s="2" t="s">
        <v>132</v>
      </c>
      <c r="GE65" s="4">
        <v>17</v>
      </c>
      <c r="GF65" s="8">
        <v>916.13</v>
      </c>
      <c r="GG65" s="4"/>
      <c r="GH65" s="8"/>
      <c r="GI65" s="7"/>
      <c r="GJ65" s="7"/>
      <c r="GK65" s="2" t="s">
        <v>138</v>
      </c>
      <c r="GL65" s="2" t="s">
        <v>129</v>
      </c>
      <c r="GM65" s="2" t="s">
        <v>1085</v>
      </c>
      <c r="GN65" s="2" t="s">
        <v>1086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206</v>
      </c>
      <c r="GX65" s="2" t="s">
        <v>129</v>
      </c>
      <c r="GY65" s="2" t="s">
        <v>163</v>
      </c>
      <c r="GZ65" s="2" t="s">
        <v>132</v>
      </c>
      <c r="HA65" s="2" t="s">
        <v>141</v>
      </c>
      <c r="HB65" s="2" t="s">
        <v>132</v>
      </c>
      <c r="HC65" s="4"/>
      <c r="HD65" s="8"/>
      <c r="HE65" s="4"/>
      <c r="HF65" s="8"/>
      <c r="HG65" s="7"/>
      <c r="HH65" s="7"/>
      <c r="HI65" s="2" t="s">
        <v>138</v>
      </c>
      <c r="HJ65" s="2" t="s">
        <v>129</v>
      </c>
      <c r="HK65" s="2" t="s">
        <v>1087</v>
      </c>
      <c r="HL65" s="2" t="s">
        <v>132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273</v>
      </c>
      <c r="HV65" s="2" t="s">
        <v>129</v>
      </c>
      <c r="HW65" s="2" t="s">
        <v>132</v>
      </c>
      <c r="HX65" s="2" t="s">
        <v>132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168</v>
      </c>
      <c r="IH65" s="2" t="s">
        <v>129</v>
      </c>
      <c r="II65" s="2" t="s">
        <v>132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138</v>
      </c>
      <c r="IT65" s="2" t="s">
        <v>150</v>
      </c>
      <c r="IU65" s="2" t="s">
        <v>402</v>
      </c>
      <c r="IV65" s="2" t="s">
        <v>1088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138</v>
      </c>
      <c r="JF65" s="2" t="s">
        <v>129</v>
      </c>
      <c r="JG65" s="2" t="s">
        <v>1071</v>
      </c>
      <c r="JH65" s="2" t="s">
        <v>1089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138</v>
      </c>
      <c r="JR65" s="2" t="s">
        <v>150</v>
      </c>
      <c r="JS65" s="2" t="s">
        <v>1090</v>
      </c>
      <c r="JT65" s="2" t="s">
        <v>1091</v>
      </c>
      <c r="JU65" s="2" t="s">
        <v>141</v>
      </c>
      <c r="JV65" s="2" t="s">
        <v>132</v>
      </c>
      <c r="JW65" s="4"/>
      <c r="JX65" s="8"/>
      <c r="JY65" s="4"/>
      <c r="JZ65" s="8"/>
      <c r="KA65" s="7"/>
      <c r="KB65" s="7"/>
      <c r="KC65" s="2" t="s">
        <v>132</v>
      </c>
      <c r="KD65" s="2" t="s">
        <v>132</v>
      </c>
      <c r="KE65" s="2" t="s">
        <v>132</v>
      </c>
      <c r="KF65" s="2" t="s">
        <v>132</v>
      </c>
      <c r="KG65" s="2" t="s">
        <v>132</v>
      </c>
      <c r="KH65" s="2" t="s">
        <v>132</v>
      </c>
      <c r="KI65" s="4"/>
      <c r="KJ65" s="8"/>
      <c r="KK65" s="4"/>
      <c r="KL65" s="8"/>
      <c r="KM65" s="7"/>
      <c r="KN65" s="7"/>
      <c r="KO65" s="2" t="s">
        <v>138</v>
      </c>
      <c r="KP65" s="2" t="s">
        <v>174</v>
      </c>
      <c r="KQ65" s="2" t="s">
        <v>1092</v>
      </c>
      <c r="KR65" s="2" t="s">
        <v>1093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168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176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168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168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176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168</v>
      </c>
      <c r="NV65" s="2" t="s">
        <v>129</v>
      </c>
      <c r="NW65" s="2" t="s">
        <v>132</v>
      </c>
      <c r="NX65" s="2" t="s">
        <v>132</v>
      </c>
      <c r="NY65" s="2" t="s">
        <v>141</v>
      </c>
      <c r="NZ65" s="2" t="s">
        <v>132</v>
      </c>
      <c r="OA65" s="4"/>
      <c r="OB65" s="8"/>
      <c r="OC65" s="4"/>
      <c r="OD65" s="8"/>
      <c r="OE65" s="7"/>
      <c r="OF65" s="7"/>
      <c r="OG65" s="2" t="s">
        <v>168</v>
      </c>
      <c r="OH65" s="2" t="s">
        <v>150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138</v>
      </c>
      <c r="OT65" s="2" t="s">
        <v>129</v>
      </c>
      <c r="OU65" s="2" t="s">
        <v>177</v>
      </c>
      <c r="OV65" s="2" t="s">
        <v>1094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168</v>
      </c>
      <c r="PF65" s="2" t="s">
        <v>129</v>
      </c>
      <c r="PG65" s="2" t="s">
        <v>132</v>
      </c>
      <c r="PH65" s="2" t="s">
        <v>132</v>
      </c>
      <c r="PI65" s="2" t="s">
        <v>141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138</v>
      </c>
      <c r="QP65" s="2" t="s">
        <v>129</v>
      </c>
      <c r="QQ65" s="2" t="s">
        <v>178</v>
      </c>
      <c r="QR65" s="2" t="s">
        <v>132</v>
      </c>
      <c r="QS65" s="2" t="s">
        <v>141</v>
      </c>
      <c r="QT65" s="2" t="s">
        <v>132</v>
      </c>
      <c r="QU65" s="4"/>
      <c r="QV65" s="8"/>
      <c r="QW65" s="4"/>
      <c r="QX65" s="8"/>
      <c r="QY65" s="7"/>
      <c r="QZ65" s="7"/>
      <c r="RA65" s="2" t="s">
        <v>241</v>
      </c>
      <c r="RB65" s="2" t="s">
        <v>150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168</v>
      </c>
      <c r="RN65" s="2" t="s">
        <v>129</v>
      </c>
      <c r="RO65" s="2" t="s">
        <v>132</v>
      </c>
      <c r="RP65" s="2" t="s">
        <v>132</v>
      </c>
      <c r="RQ65" s="2" t="s">
        <v>141</v>
      </c>
      <c r="RR65" s="2" t="s">
        <v>132</v>
      </c>
    </row>
    <row r="66">
      <c r="A66" s="2" t="s">
        <v>1095</v>
      </c>
      <c r="B66" s="2" t="s">
        <v>121</v>
      </c>
      <c r="C66" s="2" t="s">
        <v>122</v>
      </c>
      <c r="D66" s="2" t="s">
        <v>1033</v>
      </c>
      <c r="E66" s="2" t="s">
        <v>1034</v>
      </c>
      <c r="F66" s="2" t="s">
        <v>1035</v>
      </c>
      <c r="G66" s="2" t="s">
        <v>1035</v>
      </c>
      <c r="H66" s="2" t="s">
        <v>1035</v>
      </c>
      <c r="I66" s="2" t="s">
        <v>1043</v>
      </c>
      <c r="J66" s="2" t="s">
        <v>1044</v>
      </c>
      <c r="K66" s="2" t="s">
        <v>1096</v>
      </c>
      <c r="L66" s="3">
        <v>47.52</v>
      </c>
      <c r="M66" s="3">
        <v>49.9</v>
      </c>
      <c r="N66" s="3">
        <v>109.99</v>
      </c>
      <c r="O66" s="2" t="s">
        <v>129</v>
      </c>
      <c r="P66" s="2" t="s">
        <v>130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286</v>
      </c>
      <c r="V66" s="2" t="s">
        <v>247</v>
      </c>
      <c r="W66" s="2" t="s">
        <v>248</v>
      </c>
      <c r="X66" s="2" t="s">
        <v>410</v>
      </c>
      <c r="Y66" s="2" t="s">
        <v>1071</v>
      </c>
      <c r="Z66" s="4">
        <v>434</v>
      </c>
      <c r="AA66" s="4">
        <f>=ROUNDDOWN(48.2222222222222,0)</f>
      </c>
      <c r="AB66" s="5">
        <v>9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>
        <v>187</v>
      </c>
      <c r="AQ66" s="8">
        <v>9843.87</v>
      </c>
      <c r="AR66" s="4"/>
      <c r="AS66" s="8"/>
      <c r="AT66" s="7"/>
      <c r="AU66" s="7"/>
      <c r="AV66" s="4">
        <v>187</v>
      </c>
      <c r="AW66" s="8">
        <v>9843.87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0.1251</v>
      </c>
      <c r="BJ66" s="4">
        <v>187</v>
      </c>
      <c r="BK66" s="8">
        <v>9843.87</v>
      </c>
      <c r="BL66" s="2" t="s">
        <v>1097</v>
      </c>
      <c r="BM66" s="7">
        <v>1</v>
      </c>
      <c r="BN66" s="7">
        <v>1</v>
      </c>
      <c r="BO66" s="4">
        <v>47</v>
      </c>
      <c r="BP66" s="8">
        <v>2019.45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1073</v>
      </c>
      <c r="BX66" s="2" t="s">
        <v>1098</v>
      </c>
      <c r="BY66" s="2" t="s">
        <v>141</v>
      </c>
      <c r="BZ66" s="2" t="s">
        <v>132</v>
      </c>
      <c r="CA66" s="4">
        <v>1</v>
      </c>
      <c r="CB66" s="8">
        <v>66.53</v>
      </c>
      <c r="CC66" s="4"/>
      <c r="CD66" s="8"/>
      <c r="CE66" s="7"/>
      <c r="CF66" s="7"/>
      <c r="CG66" s="2" t="s">
        <v>138</v>
      </c>
      <c r="CH66" s="2" t="s">
        <v>129</v>
      </c>
      <c r="CI66" s="2" t="s">
        <v>1071</v>
      </c>
      <c r="CJ66" s="2" t="s">
        <v>1099</v>
      </c>
      <c r="CK66" s="2" t="s">
        <v>141</v>
      </c>
      <c r="CL66" s="2" t="s">
        <v>132</v>
      </c>
      <c r="CM66" s="4">
        <v>57</v>
      </c>
      <c r="CN66" s="8">
        <v>3461.04</v>
      </c>
      <c r="CO66" s="4"/>
      <c r="CP66" s="8"/>
      <c r="CQ66" s="7"/>
      <c r="CR66" s="7"/>
      <c r="CS66" s="2" t="s">
        <v>138</v>
      </c>
      <c r="CT66" s="2" t="s">
        <v>129</v>
      </c>
      <c r="CU66" s="2" t="s">
        <v>132</v>
      </c>
      <c r="CV66" s="2" t="s">
        <v>132</v>
      </c>
      <c r="CW66" s="2" t="s">
        <v>141</v>
      </c>
      <c r="CX66" s="2" t="s">
        <v>132</v>
      </c>
      <c r="CY66" s="4">
        <v>27</v>
      </c>
      <c r="CZ66" s="8">
        <v>1183.95</v>
      </c>
      <c r="DA66" s="4"/>
      <c r="DB66" s="8"/>
      <c r="DC66" s="7"/>
      <c r="DD66" s="7"/>
      <c r="DE66" s="2" t="s">
        <v>138</v>
      </c>
      <c r="DF66" s="2" t="s">
        <v>129</v>
      </c>
      <c r="DG66" s="2" t="s">
        <v>1076</v>
      </c>
      <c r="DH66" s="2" t="s">
        <v>1100</v>
      </c>
      <c r="DI66" s="2" t="s">
        <v>141</v>
      </c>
      <c r="DJ66" s="2" t="s">
        <v>132</v>
      </c>
      <c r="DK66" s="4">
        <v>16</v>
      </c>
      <c r="DL66" s="8">
        <v>926.88</v>
      </c>
      <c r="DM66" s="4"/>
      <c r="DN66" s="8"/>
      <c r="DO66" s="7"/>
      <c r="DP66" s="7"/>
      <c r="DQ66" s="2" t="s">
        <v>138</v>
      </c>
      <c r="DR66" s="2" t="s">
        <v>129</v>
      </c>
      <c r="DS66" s="2" t="s">
        <v>1078</v>
      </c>
      <c r="DT66" s="2" t="s">
        <v>1101</v>
      </c>
      <c r="DU66" s="2" t="s">
        <v>141</v>
      </c>
      <c r="DV66" s="2" t="s">
        <v>132</v>
      </c>
      <c r="DW66" s="4">
        <v>7</v>
      </c>
      <c r="DX66" s="8">
        <v>427.87</v>
      </c>
      <c r="DY66" s="4"/>
      <c r="DZ66" s="8"/>
      <c r="EA66" s="7"/>
      <c r="EB66" s="7"/>
      <c r="EC66" s="2" t="s">
        <v>138</v>
      </c>
      <c r="ED66" s="2" t="s">
        <v>129</v>
      </c>
      <c r="EE66" s="2" t="s">
        <v>604</v>
      </c>
      <c r="EF66" s="2" t="s">
        <v>1102</v>
      </c>
      <c r="EG66" s="2" t="s">
        <v>141</v>
      </c>
      <c r="EH66" s="2" t="s">
        <v>132</v>
      </c>
      <c r="EI66" s="4">
        <v>7</v>
      </c>
      <c r="EJ66" s="8">
        <v>426.86</v>
      </c>
      <c r="EK66" s="4"/>
      <c r="EL66" s="8"/>
      <c r="EM66" s="7"/>
      <c r="EN66" s="7"/>
      <c r="EO66" s="2" t="s">
        <v>138</v>
      </c>
      <c r="EP66" s="2" t="s">
        <v>129</v>
      </c>
      <c r="EQ66" s="2" t="s">
        <v>606</v>
      </c>
      <c r="ER66" s="2" t="s">
        <v>1103</v>
      </c>
      <c r="ES66" s="2" t="s">
        <v>141</v>
      </c>
      <c r="ET66" s="2" t="s">
        <v>132</v>
      </c>
      <c r="EU66" s="4">
        <v>13</v>
      </c>
      <c r="EV66" s="8">
        <v>700.57</v>
      </c>
      <c r="EW66" s="4"/>
      <c r="EX66" s="8"/>
      <c r="EY66" s="7"/>
      <c r="EZ66" s="7"/>
      <c r="FA66" s="2" t="s">
        <v>138</v>
      </c>
      <c r="FB66" s="2" t="s">
        <v>129</v>
      </c>
      <c r="FC66" s="2" t="s">
        <v>155</v>
      </c>
      <c r="FD66" s="2" t="s">
        <v>1104</v>
      </c>
      <c r="FE66" s="2" t="s">
        <v>141</v>
      </c>
      <c r="FF66" s="2" t="s">
        <v>132</v>
      </c>
      <c r="FG66" s="4">
        <v>1</v>
      </c>
      <c r="FH66" s="8">
        <v>53.89</v>
      </c>
      <c r="FI66" s="4"/>
      <c r="FJ66" s="8"/>
      <c r="FK66" s="7"/>
      <c r="FL66" s="7"/>
      <c r="FM66" s="2" t="s">
        <v>138</v>
      </c>
      <c r="FN66" s="2" t="s">
        <v>129</v>
      </c>
      <c r="FO66" s="2" t="s">
        <v>330</v>
      </c>
      <c r="FP66" s="2" t="s">
        <v>458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138</v>
      </c>
      <c r="FZ66" s="2" t="s">
        <v>150</v>
      </c>
      <c r="GA66" s="2" t="s">
        <v>632</v>
      </c>
      <c r="GB66" s="2" t="s">
        <v>634</v>
      </c>
      <c r="GC66" s="2" t="s">
        <v>141</v>
      </c>
      <c r="GD66" s="2" t="s">
        <v>132</v>
      </c>
      <c r="GE66" s="4">
        <v>7</v>
      </c>
      <c r="GF66" s="8">
        <v>377.23</v>
      </c>
      <c r="GG66" s="4"/>
      <c r="GH66" s="8"/>
      <c r="GI66" s="7"/>
      <c r="GJ66" s="7"/>
      <c r="GK66" s="2" t="s">
        <v>138</v>
      </c>
      <c r="GL66" s="2" t="s">
        <v>129</v>
      </c>
      <c r="GM66" s="2" t="s">
        <v>1085</v>
      </c>
      <c r="GN66" s="2" t="s">
        <v>1105</v>
      </c>
      <c r="GO66" s="2" t="s">
        <v>141</v>
      </c>
      <c r="GP66" s="2" t="s">
        <v>132</v>
      </c>
      <c r="GQ66" s="4">
        <v>4</v>
      </c>
      <c r="GR66" s="8">
        <v>199.6</v>
      </c>
      <c r="GS66" s="4"/>
      <c r="GT66" s="8"/>
      <c r="GU66" s="7"/>
      <c r="GV66" s="7"/>
      <c r="GW66" s="2" t="s">
        <v>138</v>
      </c>
      <c r="GX66" s="2" t="s">
        <v>129</v>
      </c>
      <c r="GY66" s="2" t="s">
        <v>163</v>
      </c>
      <c r="GZ66" s="2" t="s">
        <v>396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138</v>
      </c>
      <c r="HJ66" s="2" t="s">
        <v>129</v>
      </c>
      <c r="HK66" s="2" t="s">
        <v>1087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273</v>
      </c>
      <c r="HV66" s="2" t="s">
        <v>129</v>
      </c>
      <c r="HW66" s="2" t="s">
        <v>132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168</v>
      </c>
      <c r="IH66" s="2" t="s">
        <v>129</v>
      </c>
      <c r="II66" s="2" t="s">
        <v>132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138</v>
      </c>
      <c r="IT66" s="2" t="s">
        <v>150</v>
      </c>
      <c r="IU66" s="2" t="s">
        <v>402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138</v>
      </c>
      <c r="JF66" s="2" t="s">
        <v>129</v>
      </c>
      <c r="JG66" s="2" t="s">
        <v>1071</v>
      </c>
      <c r="JH66" s="2" t="s">
        <v>1106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138</v>
      </c>
      <c r="JR66" s="2" t="s">
        <v>150</v>
      </c>
      <c r="JS66" s="2" t="s">
        <v>1090</v>
      </c>
      <c r="JT66" s="2" t="s">
        <v>1107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138</v>
      </c>
      <c r="KP66" s="2" t="s">
        <v>174</v>
      </c>
      <c r="KQ66" s="2" t="s">
        <v>1092</v>
      </c>
      <c r="KR66" s="2" t="s">
        <v>1108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168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176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168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168</v>
      </c>
      <c r="MX66" s="2" t="s">
        <v>129</v>
      </c>
      <c r="MY66" s="2" t="s">
        <v>132</v>
      </c>
      <c r="MZ66" s="2" t="s">
        <v>132</v>
      </c>
      <c r="NA66" s="2" t="s">
        <v>141</v>
      </c>
      <c r="NB66" s="2" t="s">
        <v>132</v>
      </c>
      <c r="NC66" s="4"/>
      <c r="ND66" s="8"/>
      <c r="NE66" s="4"/>
      <c r="NF66" s="8"/>
      <c r="NG66" s="7"/>
      <c r="NH66" s="7"/>
      <c r="NI66" s="2" t="s">
        <v>176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168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168</v>
      </c>
      <c r="OH66" s="2" t="s">
        <v>150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138</v>
      </c>
      <c r="OT66" s="2" t="s">
        <v>129</v>
      </c>
      <c r="OU66" s="2" t="s">
        <v>280</v>
      </c>
      <c r="OV66" s="2" t="s">
        <v>974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168</v>
      </c>
      <c r="PF66" s="2" t="s">
        <v>129</v>
      </c>
      <c r="PG66" s="2" t="s">
        <v>132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132</v>
      </c>
      <c r="PR66" s="2" t="s">
        <v>132</v>
      </c>
      <c r="PS66" s="2" t="s">
        <v>132</v>
      </c>
      <c r="PT66" s="2" t="s">
        <v>132</v>
      </c>
      <c r="PU66" s="2" t="s">
        <v>132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138</v>
      </c>
      <c r="QP66" s="2" t="s">
        <v>129</v>
      </c>
      <c r="QQ66" s="2" t="s">
        <v>178</v>
      </c>
      <c r="QR66" s="2" t="s">
        <v>132</v>
      </c>
      <c r="QS66" s="2" t="s">
        <v>141</v>
      </c>
      <c r="QT66" s="2" t="s">
        <v>132</v>
      </c>
      <c r="QU66" s="4"/>
      <c r="QV66" s="8"/>
      <c r="QW66" s="4"/>
      <c r="QX66" s="8"/>
      <c r="QY66" s="7"/>
      <c r="QZ66" s="7"/>
      <c r="RA66" s="2" t="s">
        <v>241</v>
      </c>
      <c r="RB66" s="2" t="s">
        <v>150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168</v>
      </c>
      <c r="RN66" s="2" t="s">
        <v>129</v>
      </c>
      <c r="RO66" s="2" t="s">
        <v>132</v>
      </c>
      <c r="RP66" s="2" t="s">
        <v>132</v>
      </c>
      <c r="RQ66" s="2" t="s">
        <v>141</v>
      </c>
      <c r="RR66" s="2" t="s">
        <v>132</v>
      </c>
    </row>
    <row r="67">
      <c r="A67" s="2" t="s">
        <v>1109</v>
      </c>
      <c r="B67" s="2" t="s">
        <v>121</v>
      </c>
      <c r="C67" s="2" t="s">
        <v>122</v>
      </c>
      <c r="D67" s="2" t="s">
        <v>1033</v>
      </c>
      <c r="E67" s="2" t="s">
        <v>1034</v>
      </c>
      <c r="F67" s="2" t="s">
        <v>1035</v>
      </c>
      <c r="G67" s="2" t="s">
        <v>1035</v>
      </c>
      <c r="H67" s="2" t="s">
        <v>1035</v>
      </c>
      <c r="I67" s="2" t="s">
        <v>1043</v>
      </c>
      <c r="J67" s="2" t="s">
        <v>1044</v>
      </c>
      <c r="K67" s="2" t="s">
        <v>1110</v>
      </c>
      <c r="L67" s="3">
        <v>47.52</v>
      </c>
      <c r="M67" s="3">
        <v>49.9</v>
      </c>
      <c r="N67" s="3">
        <v>109.99</v>
      </c>
      <c r="O67" s="2" t="s">
        <v>129</v>
      </c>
      <c r="P67" s="2" t="s">
        <v>182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286</v>
      </c>
      <c r="V67" s="2" t="s">
        <v>247</v>
      </c>
      <c r="W67" s="2" t="s">
        <v>248</v>
      </c>
      <c r="X67" s="2" t="s">
        <v>410</v>
      </c>
      <c r="Y67" s="2" t="s">
        <v>397</v>
      </c>
      <c r="Z67" s="4">
        <v>221</v>
      </c>
      <c r="AA67" s="4">
        <f>=ROUNDDOWN(78.9285714285714,0)</f>
      </c>
      <c r="AB67" s="5">
        <v>2.8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54</v>
      </c>
      <c r="AQ67" s="8">
        <v>3012.92</v>
      </c>
      <c r="AR67" s="4"/>
      <c r="AS67" s="8"/>
      <c r="AT67" s="7"/>
      <c r="AU67" s="7"/>
      <c r="AV67" s="4">
        <v>54</v>
      </c>
      <c r="AW67" s="8">
        <v>3012.92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0.0383</v>
      </c>
      <c r="BJ67" s="4">
        <v>54</v>
      </c>
      <c r="BK67" s="8">
        <v>3012.92</v>
      </c>
      <c r="BL67" s="2" t="s">
        <v>1111</v>
      </c>
      <c r="BM67" s="7">
        <v>1</v>
      </c>
      <c r="BN67" s="7">
        <v>1</v>
      </c>
      <c r="BO67" s="4">
        <v>5</v>
      </c>
      <c r="BP67" s="8">
        <v>200.04</v>
      </c>
      <c r="BQ67" s="4"/>
      <c r="BR67" s="8"/>
      <c r="BS67" s="7"/>
      <c r="BT67" s="7"/>
      <c r="BU67" s="2" t="s">
        <v>138</v>
      </c>
      <c r="BV67" s="2" t="s">
        <v>129</v>
      </c>
      <c r="BW67" s="2" t="s">
        <v>479</v>
      </c>
      <c r="BX67" s="2" t="s">
        <v>1112</v>
      </c>
      <c r="BY67" s="2" t="s">
        <v>141</v>
      </c>
      <c r="BZ67" s="2" t="s">
        <v>132</v>
      </c>
      <c r="CA67" s="4"/>
      <c r="CB67" s="8"/>
      <c r="CC67" s="4"/>
      <c r="CD67" s="8"/>
      <c r="CE67" s="7"/>
      <c r="CF67" s="7"/>
      <c r="CG67" s="2" t="s">
        <v>138</v>
      </c>
      <c r="CH67" s="2" t="s">
        <v>129</v>
      </c>
      <c r="CI67" s="2" t="s">
        <v>397</v>
      </c>
      <c r="CJ67" s="2" t="s">
        <v>920</v>
      </c>
      <c r="CK67" s="2" t="s">
        <v>141</v>
      </c>
      <c r="CL67" s="2" t="s">
        <v>132</v>
      </c>
      <c r="CM67" s="4">
        <v>17</v>
      </c>
      <c r="CN67" s="8">
        <v>1032.24</v>
      </c>
      <c r="CO67" s="4"/>
      <c r="CP67" s="8"/>
      <c r="CQ67" s="7"/>
      <c r="CR67" s="7"/>
      <c r="CS67" s="2" t="s">
        <v>138</v>
      </c>
      <c r="CT67" s="2" t="s">
        <v>129</v>
      </c>
      <c r="CU67" s="2" t="s">
        <v>132</v>
      </c>
      <c r="CV67" s="2" t="s">
        <v>132</v>
      </c>
      <c r="CW67" s="2" t="s">
        <v>141</v>
      </c>
      <c r="CX67" s="2" t="s">
        <v>132</v>
      </c>
      <c r="CY67" s="4">
        <v>4</v>
      </c>
      <c r="CZ67" s="8">
        <v>174.52</v>
      </c>
      <c r="DA67" s="4"/>
      <c r="DB67" s="8"/>
      <c r="DC67" s="7"/>
      <c r="DD67" s="7"/>
      <c r="DE67" s="2" t="s">
        <v>138</v>
      </c>
      <c r="DF67" s="2" t="s">
        <v>129</v>
      </c>
      <c r="DG67" s="2" t="s">
        <v>1113</v>
      </c>
      <c r="DH67" s="2" t="s">
        <v>1114</v>
      </c>
      <c r="DI67" s="2" t="s">
        <v>141</v>
      </c>
      <c r="DJ67" s="2" t="s">
        <v>132</v>
      </c>
      <c r="DK67" s="4">
        <v>20</v>
      </c>
      <c r="DL67" s="8">
        <v>1158.6</v>
      </c>
      <c r="DM67" s="4"/>
      <c r="DN67" s="8"/>
      <c r="DO67" s="7"/>
      <c r="DP67" s="7"/>
      <c r="DQ67" s="2" t="s">
        <v>138</v>
      </c>
      <c r="DR67" s="2" t="s">
        <v>129</v>
      </c>
      <c r="DS67" s="2" t="s">
        <v>477</v>
      </c>
      <c r="DT67" s="2" t="s">
        <v>1115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273</v>
      </c>
      <c r="ED67" s="2" t="s">
        <v>129</v>
      </c>
      <c r="EE67" s="2" t="s">
        <v>132</v>
      </c>
      <c r="EF67" s="2" t="s">
        <v>132</v>
      </c>
      <c r="EG67" s="2" t="s">
        <v>141</v>
      </c>
      <c r="EH67" s="2" t="s">
        <v>132</v>
      </c>
      <c r="EI67" s="4">
        <v>2</v>
      </c>
      <c r="EJ67" s="8">
        <v>124.18</v>
      </c>
      <c r="EK67" s="4"/>
      <c r="EL67" s="8"/>
      <c r="EM67" s="7"/>
      <c r="EN67" s="7"/>
      <c r="EO67" s="2" t="s">
        <v>138</v>
      </c>
      <c r="EP67" s="2" t="s">
        <v>129</v>
      </c>
      <c r="EQ67" s="2" t="s">
        <v>423</v>
      </c>
      <c r="ER67" s="2" t="s">
        <v>1116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138</v>
      </c>
      <c r="FB67" s="2" t="s">
        <v>129</v>
      </c>
      <c r="FC67" s="2" t="s">
        <v>329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206</v>
      </c>
      <c r="FN67" s="2" t="s">
        <v>129</v>
      </c>
      <c r="FO67" s="2" t="s">
        <v>330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129</v>
      </c>
      <c r="GA67" s="2" t="s">
        <v>425</v>
      </c>
      <c r="GB67" s="2" t="s">
        <v>132</v>
      </c>
      <c r="GC67" s="2" t="s">
        <v>141</v>
      </c>
      <c r="GD67" s="2" t="s">
        <v>132</v>
      </c>
      <c r="GE67" s="4">
        <v>6</v>
      </c>
      <c r="GF67" s="8">
        <v>323.34</v>
      </c>
      <c r="GG67" s="4"/>
      <c r="GH67" s="8"/>
      <c r="GI67" s="7"/>
      <c r="GJ67" s="7"/>
      <c r="GK67" s="2" t="s">
        <v>138</v>
      </c>
      <c r="GL67" s="2" t="s">
        <v>129</v>
      </c>
      <c r="GM67" s="2" t="s">
        <v>426</v>
      </c>
      <c r="GN67" s="2" t="s">
        <v>1117</v>
      </c>
      <c r="GO67" s="2" t="s">
        <v>141</v>
      </c>
      <c r="GP67" s="2" t="s">
        <v>132</v>
      </c>
      <c r="GQ67" s="4"/>
      <c r="GR67" s="8"/>
      <c r="GS67" s="4"/>
      <c r="GT67" s="8"/>
      <c r="GU67" s="7"/>
      <c r="GV67" s="7"/>
      <c r="GW67" s="2" t="s">
        <v>138</v>
      </c>
      <c r="GX67" s="2" t="s">
        <v>129</v>
      </c>
      <c r="GY67" s="2" t="s">
        <v>427</v>
      </c>
      <c r="GZ67" s="2" t="s">
        <v>1118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129</v>
      </c>
      <c r="HK67" s="2" t="s">
        <v>337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168</v>
      </c>
      <c r="HV67" s="2" t="s">
        <v>129</v>
      </c>
      <c r="HW67" s="2" t="s">
        <v>132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168</v>
      </c>
      <c r="IH67" s="2" t="s">
        <v>129</v>
      </c>
      <c r="II67" s="2" t="s">
        <v>132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138</v>
      </c>
      <c r="IT67" s="2" t="s">
        <v>150</v>
      </c>
      <c r="IU67" s="2" t="s">
        <v>238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138</v>
      </c>
      <c r="JF67" s="2" t="s">
        <v>129</v>
      </c>
      <c r="JG67" s="2" t="s">
        <v>397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138</v>
      </c>
      <c r="JR67" s="2" t="s">
        <v>150</v>
      </c>
      <c r="JS67" s="2" t="s">
        <v>487</v>
      </c>
      <c r="JT67" s="2" t="s">
        <v>911</v>
      </c>
      <c r="JU67" s="2" t="s">
        <v>141</v>
      </c>
      <c r="JV67" s="2" t="s">
        <v>132</v>
      </c>
      <c r="JW67" s="4"/>
      <c r="JX67" s="8"/>
      <c r="JY67" s="4"/>
      <c r="JZ67" s="8"/>
      <c r="KA67" s="7"/>
      <c r="KB67" s="7"/>
      <c r="KC67" s="2" t="s">
        <v>132</v>
      </c>
      <c r="KD67" s="2" t="s">
        <v>132</v>
      </c>
      <c r="KE67" s="2" t="s">
        <v>132</v>
      </c>
      <c r="KF67" s="2" t="s">
        <v>132</v>
      </c>
      <c r="KG67" s="2" t="s">
        <v>132</v>
      </c>
      <c r="KH67" s="2" t="s">
        <v>132</v>
      </c>
      <c r="KI67" s="4"/>
      <c r="KJ67" s="8"/>
      <c r="KK67" s="4"/>
      <c r="KL67" s="8"/>
      <c r="KM67" s="7"/>
      <c r="KN67" s="7"/>
      <c r="KO67" s="2" t="s">
        <v>241</v>
      </c>
      <c r="KP67" s="2" t="s">
        <v>129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168</v>
      </c>
      <c r="LB67" s="2" t="s">
        <v>129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168</v>
      </c>
      <c r="LN67" s="2" t="s">
        <v>150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176</v>
      </c>
      <c r="LZ67" s="2" t="s">
        <v>129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168</v>
      </c>
      <c r="ML67" s="2" t="s">
        <v>129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168</v>
      </c>
      <c r="MX67" s="2" t="s">
        <v>129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176</v>
      </c>
      <c r="NJ67" s="2" t="s">
        <v>129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168</v>
      </c>
      <c r="NV67" s="2" t="s">
        <v>129</v>
      </c>
      <c r="NW67" s="2" t="s">
        <v>132</v>
      </c>
      <c r="NX67" s="2" t="s">
        <v>132</v>
      </c>
      <c r="NY67" s="2" t="s">
        <v>141</v>
      </c>
      <c r="NZ67" s="2" t="s">
        <v>132</v>
      </c>
      <c r="OA67" s="4"/>
      <c r="OB67" s="8"/>
      <c r="OC67" s="4"/>
      <c r="OD67" s="8"/>
      <c r="OE67" s="7"/>
      <c r="OF67" s="7"/>
      <c r="OG67" s="2" t="s">
        <v>132</v>
      </c>
      <c r="OH67" s="2" t="s">
        <v>132</v>
      </c>
      <c r="OI67" s="2" t="s">
        <v>132</v>
      </c>
      <c r="OJ67" s="2" t="s">
        <v>132</v>
      </c>
      <c r="OK67" s="2" t="s">
        <v>132</v>
      </c>
      <c r="OL67" s="2" t="s">
        <v>132</v>
      </c>
      <c r="OM67" s="4"/>
      <c r="ON67" s="8"/>
      <c r="OO67" s="4"/>
      <c r="OP67" s="8"/>
      <c r="OQ67" s="7"/>
      <c r="OR67" s="7"/>
      <c r="OS67" s="2" t="s">
        <v>138</v>
      </c>
      <c r="OT67" s="2" t="s">
        <v>129</v>
      </c>
      <c r="OU67" s="2" t="s">
        <v>177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168</v>
      </c>
      <c r="PF67" s="2" t="s">
        <v>129</v>
      </c>
      <c r="PG67" s="2" t="s">
        <v>132</v>
      </c>
      <c r="PH67" s="2" t="s">
        <v>132</v>
      </c>
      <c r="PI67" s="2" t="s">
        <v>141</v>
      </c>
      <c r="PJ67" s="2" t="s">
        <v>132</v>
      </c>
      <c r="PK67" s="4"/>
      <c r="PL67" s="8"/>
      <c r="PM67" s="4"/>
      <c r="PN67" s="8"/>
      <c r="PO67" s="7"/>
      <c r="PP67" s="7"/>
      <c r="PQ67" s="2" t="s">
        <v>132</v>
      </c>
      <c r="PR67" s="2" t="s">
        <v>132</v>
      </c>
      <c r="PS67" s="2" t="s">
        <v>132</v>
      </c>
      <c r="PT67" s="2" t="s">
        <v>132</v>
      </c>
      <c r="PU67" s="2" t="s">
        <v>132</v>
      </c>
      <c r="PV67" s="2" t="s">
        <v>132</v>
      </c>
      <c r="PW67" s="4"/>
      <c r="PX67" s="8"/>
      <c r="PY67" s="4"/>
      <c r="PZ67" s="8"/>
      <c r="QA67" s="7"/>
      <c r="QB67" s="7"/>
      <c r="QC67" s="2" t="s">
        <v>168</v>
      </c>
      <c r="QD67" s="2" t="s">
        <v>129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138</v>
      </c>
      <c r="QP67" s="2" t="s">
        <v>129</v>
      </c>
      <c r="QQ67" s="2" t="s">
        <v>178</v>
      </c>
      <c r="QR67" s="2" t="s">
        <v>132</v>
      </c>
      <c r="QS67" s="2" t="s">
        <v>141</v>
      </c>
      <c r="QT67" s="2" t="s">
        <v>132</v>
      </c>
      <c r="QU67" s="4"/>
      <c r="QV67" s="8"/>
      <c r="QW67" s="4"/>
      <c r="QX67" s="8"/>
      <c r="QY67" s="7"/>
      <c r="QZ67" s="7"/>
      <c r="RA67" s="2" t="s">
        <v>132</v>
      </c>
      <c r="RB67" s="2" t="s">
        <v>132</v>
      </c>
      <c r="RC67" s="2" t="s">
        <v>132</v>
      </c>
      <c r="RD67" s="2" t="s">
        <v>132</v>
      </c>
      <c r="RE67" s="2" t="s">
        <v>132</v>
      </c>
      <c r="RF67" s="2" t="s">
        <v>132</v>
      </c>
      <c r="RG67" s="4"/>
      <c r="RH67" s="8"/>
      <c r="RI67" s="4"/>
      <c r="RJ67" s="8"/>
      <c r="RK67" s="7"/>
      <c r="RL67" s="7"/>
      <c r="RM67" s="2" t="s">
        <v>168</v>
      </c>
      <c r="RN67" s="2" t="s">
        <v>129</v>
      </c>
      <c r="RO67" s="2" t="s">
        <v>132</v>
      </c>
      <c r="RP67" s="2" t="s">
        <v>132</v>
      </c>
      <c r="RQ67" s="2" t="s">
        <v>141</v>
      </c>
      <c r="RR67" s="2" t="s">
        <v>132</v>
      </c>
    </row>
    <row r="68">
      <c r="A68" s="2" t="s">
        <v>1119</v>
      </c>
      <c r="B68" s="2" t="s">
        <v>121</v>
      </c>
      <c r="C68" s="2" t="s">
        <v>122</v>
      </c>
      <c r="D68" s="2" t="s">
        <v>1033</v>
      </c>
      <c r="E68" s="2" t="s">
        <v>1034</v>
      </c>
      <c r="F68" s="2" t="s">
        <v>1035</v>
      </c>
      <c r="G68" s="2" t="s">
        <v>1035</v>
      </c>
      <c r="H68" s="2" t="s">
        <v>1035</v>
      </c>
      <c r="I68" s="2" t="s">
        <v>1043</v>
      </c>
      <c r="J68" s="2" t="s">
        <v>1044</v>
      </c>
      <c r="K68" s="2" t="s">
        <v>1120</v>
      </c>
      <c r="L68" s="3">
        <v>47.52</v>
      </c>
      <c r="M68" s="3">
        <v>49.9</v>
      </c>
      <c r="N68" s="3">
        <v>109.99</v>
      </c>
      <c r="O68" s="2" t="s">
        <v>129</v>
      </c>
      <c r="P68" s="2" t="s">
        <v>524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286</v>
      </c>
      <c r="V68" s="2" t="s">
        <v>247</v>
      </c>
      <c r="W68" s="2" t="s">
        <v>248</v>
      </c>
      <c r="X68" s="2" t="s">
        <v>410</v>
      </c>
      <c r="Y68" s="2" t="s">
        <v>889</v>
      </c>
      <c r="Z68" s="4">
        <v>81</v>
      </c>
      <c r="AA68" s="4">
        <f>=ROUNDDOWN(30,0)</f>
      </c>
      <c r="AB68" s="5">
        <v>2.7</v>
      </c>
      <c r="AC68" s="2" t="s">
        <v>132</v>
      </c>
      <c r="AD68" s="4"/>
      <c r="AE68" s="4"/>
      <c r="AF68" s="6">
        <v>65</v>
      </c>
      <c r="AG68" s="6"/>
      <c r="AH68" s="7"/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/>
      <c r="BJ68" s="4"/>
      <c r="BK68" s="8"/>
      <c r="BL68" s="2" t="s">
        <v>132</v>
      </c>
      <c r="BM68" s="7"/>
      <c r="BN68" s="7"/>
      <c r="BO68" s="4"/>
      <c r="BP68" s="8"/>
      <c r="BQ68" s="4"/>
      <c r="BR68" s="8"/>
      <c r="BS68" s="7"/>
      <c r="BT68" s="7"/>
      <c r="BU68" s="2" t="s">
        <v>138</v>
      </c>
      <c r="BV68" s="2" t="s">
        <v>129</v>
      </c>
      <c r="BW68" s="2" t="s">
        <v>1039</v>
      </c>
      <c r="BX68" s="2" t="s">
        <v>1121</v>
      </c>
      <c r="BY68" s="2" t="s">
        <v>141</v>
      </c>
      <c r="BZ68" s="2" t="s">
        <v>132</v>
      </c>
      <c r="CA68" s="4"/>
      <c r="CB68" s="8"/>
      <c r="CC68" s="4"/>
      <c r="CD68" s="8"/>
      <c r="CE68" s="7"/>
      <c r="CF68" s="7"/>
      <c r="CG68" s="2" t="s">
        <v>138</v>
      </c>
      <c r="CH68" s="2" t="s">
        <v>129</v>
      </c>
      <c r="CI68" s="2" t="s">
        <v>717</v>
      </c>
      <c r="CJ68" s="2" t="s">
        <v>132</v>
      </c>
      <c r="CK68" s="2" t="s">
        <v>141</v>
      </c>
      <c r="CL68" s="2" t="s">
        <v>132</v>
      </c>
      <c r="CM68" s="4"/>
      <c r="CN68" s="8"/>
      <c r="CO68" s="4"/>
      <c r="CP68" s="8"/>
      <c r="CQ68" s="7"/>
      <c r="CR68" s="7"/>
      <c r="CS68" s="2" t="s">
        <v>138</v>
      </c>
      <c r="CT68" s="2" t="s">
        <v>129</v>
      </c>
      <c r="CU68" s="2" t="s">
        <v>132</v>
      </c>
      <c r="CV68" s="2" t="s">
        <v>823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774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552</v>
      </c>
      <c r="DT68" s="2" t="s">
        <v>1122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273</v>
      </c>
      <c r="ED68" s="2" t="s">
        <v>129</v>
      </c>
      <c r="EE68" s="2" t="s">
        <v>132</v>
      </c>
      <c r="EF68" s="2" t="s">
        <v>132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138</v>
      </c>
      <c r="EP68" s="2" t="s">
        <v>129</v>
      </c>
      <c r="EQ68" s="2" t="s">
        <v>534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168</v>
      </c>
      <c r="FB68" s="2" t="s">
        <v>129</v>
      </c>
      <c r="FC68" s="2" t="s">
        <v>132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168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241</v>
      </c>
      <c r="FZ68" s="2" t="s">
        <v>129</v>
      </c>
      <c r="GA68" s="2" t="s">
        <v>132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241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168</v>
      </c>
      <c r="GX68" s="2" t="s">
        <v>129</v>
      </c>
      <c r="GY68" s="2" t="s">
        <v>132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241</v>
      </c>
      <c r="HJ68" s="2" t="s">
        <v>129</v>
      </c>
      <c r="HK68" s="2" t="s">
        <v>132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168</v>
      </c>
      <c r="HV68" s="2" t="s">
        <v>129</v>
      </c>
      <c r="HW68" s="2" t="s">
        <v>132</v>
      </c>
      <c r="HX68" s="2" t="s">
        <v>132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168</v>
      </c>
      <c r="IH68" s="2" t="s">
        <v>129</v>
      </c>
      <c r="II68" s="2" t="s">
        <v>132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168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138</v>
      </c>
      <c r="JF68" s="2" t="s">
        <v>129</v>
      </c>
      <c r="JG68" s="2" t="s">
        <v>717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168</v>
      </c>
      <c r="JR68" s="2" t="s">
        <v>129</v>
      </c>
      <c r="JS68" s="2" t="s">
        <v>132</v>
      </c>
      <c r="JT68" s="2" t="s">
        <v>132</v>
      </c>
      <c r="JU68" s="2" t="s">
        <v>141</v>
      </c>
      <c r="JV68" s="2" t="s">
        <v>132</v>
      </c>
      <c r="JW68" s="4"/>
      <c r="JX68" s="8"/>
      <c r="JY68" s="4"/>
      <c r="JZ68" s="8"/>
      <c r="KA68" s="7"/>
      <c r="KB68" s="7"/>
      <c r="KC68" s="2" t="s">
        <v>168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168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168</v>
      </c>
      <c r="LN68" s="2" t="s">
        <v>150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176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168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168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176</v>
      </c>
      <c r="NV68" s="2" t="s">
        <v>129</v>
      </c>
      <c r="NW68" s="2" t="s">
        <v>132</v>
      </c>
      <c r="NX68" s="2" t="s">
        <v>132</v>
      </c>
      <c r="NY68" s="2" t="s">
        <v>141</v>
      </c>
      <c r="NZ68" s="2" t="s">
        <v>132</v>
      </c>
      <c r="OA68" s="4"/>
      <c r="OB68" s="8"/>
      <c r="OC68" s="4"/>
      <c r="OD68" s="8"/>
      <c r="OE68" s="7"/>
      <c r="OF68" s="7"/>
      <c r="OG68" s="2" t="s">
        <v>168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138</v>
      </c>
      <c r="OT68" s="2" t="s">
        <v>129</v>
      </c>
      <c r="OU68" s="2" t="s">
        <v>177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168</v>
      </c>
      <c r="PF68" s="2" t="s">
        <v>129</v>
      </c>
      <c r="PG68" s="2" t="s">
        <v>132</v>
      </c>
      <c r="PH68" s="2" t="s">
        <v>132</v>
      </c>
      <c r="PI68" s="2" t="s">
        <v>141</v>
      </c>
      <c r="PJ68" s="2" t="s">
        <v>132</v>
      </c>
      <c r="PK68" s="4"/>
      <c r="PL68" s="8"/>
      <c r="PM68" s="4"/>
      <c r="PN68" s="8"/>
      <c r="PO68" s="7"/>
      <c r="PP68" s="7"/>
      <c r="PQ68" s="2" t="s">
        <v>168</v>
      </c>
      <c r="PR68" s="2" t="s">
        <v>129</v>
      </c>
      <c r="PS68" s="2" t="s">
        <v>132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168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138</v>
      </c>
      <c r="QP68" s="2" t="s">
        <v>129</v>
      </c>
      <c r="QQ68" s="2" t="s">
        <v>717</v>
      </c>
      <c r="QR68" s="2" t="s">
        <v>132</v>
      </c>
      <c r="QS68" s="2" t="s">
        <v>141</v>
      </c>
      <c r="QT68" s="2" t="s">
        <v>132</v>
      </c>
      <c r="QU68" s="4"/>
      <c r="QV68" s="8"/>
      <c r="QW68" s="4"/>
      <c r="QX68" s="8"/>
      <c r="QY68" s="7"/>
      <c r="QZ68" s="7"/>
      <c r="RA68" s="2" t="s">
        <v>132</v>
      </c>
      <c r="RB68" s="2" t="s">
        <v>132</v>
      </c>
      <c r="RC68" s="2" t="s">
        <v>132</v>
      </c>
      <c r="RD68" s="2" t="s">
        <v>132</v>
      </c>
      <c r="RE68" s="2" t="s">
        <v>132</v>
      </c>
      <c r="RF68" s="2" t="s">
        <v>132</v>
      </c>
      <c r="RG68" s="4"/>
      <c r="RH68" s="8"/>
      <c r="RI68" s="4"/>
      <c r="RJ68" s="8"/>
      <c r="RK68" s="7"/>
      <c r="RL68" s="7"/>
      <c r="RM68" s="2" t="s">
        <v>168</v>
      </c>
      <c r="RN68" s="2" t="s">
        <v>129</v>
      </c>
      <c r="RO68" s="2" t="s">
        <v>132</v>
      </c>
      <c r="RP68" s="2" t="s">
        <v>132</v>
      </c>
      <c r="RQ68" s="2" t="s">
        <v>141</v>
      </c>
      <c r="RR68" s="2" t="s">
        <v>132</v>
      </c>
    </row>
    <row r="69">
      <c r="A69" s="2" t="s">
        <v>1123</v>
      </c>
      <c r="B69" s="2" t="s">
        <v>121</v>
      </c>
      <c r="C69" s="2" t="s">
        <v>122</v>
      </c>
      <c r="D69" s="2" t="s">
        <v>1033</v>
      </c>
      <c r="E69" s="2" t="s">
        <v>1034</v>
      </c>
      <c r="F69" s="2" t="s">
        <v>1124</v>
      </c>
      <c r="G69" s="2" t="s">
        <v>1124</v>
      </c>
      <c r="H69" s="2" t="s">
        <v>1124</v>
      </c>
      <c r="I69" s="2" t="s">
        <v>1125</v>
      </c>
      <c r="J69" s="2" t="s">
        <v>127</v>
      </c>
      <c r="K69" s="2" t="s">
        <v>285</v>
      </c>
      <c r="L69" s="3">
        <v>40.38</v>
      </c>
      <c r="M69" s="3">
        <v>42.4</v>
      </c>
      <c r="N69" s="3">
        <v>89.99</v>
      </c>
      <c r="O69" s="2" t="s">
        <v>218</v>
      </c>
      <c r="P69" s="2" t="s">
        <v>219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286</v>
      </c>
      <c r="V69" s="2" t="s">
        <v>287</v>
      </c>
      <c r="W69" s="2" t="s">
        <v>135</v>
      </c>
      <c r="X69" s="2" t="s">
        <v>248</v>
      </c>
      <c r="Y69" s="2" t="s">
        <v>924</v>
      </c>
      <c r="Z69" s="4"/>
      <c r="AA69" s="4">
        <f>=ROUNDDOWN({0},0)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0.1848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>
        <v>69</v>
      </c>
      <c r="AQ69" s="8">
        <v>2784.27</v>
      </c>
      <c r="AR69" s="4"/>
      <c r="AS69" s="8"/>
      <c r="AT69" s="7"/>
      <c r="AU69" s="7"/>
      <c r="AV69" s="4">
        <v>69</v>
      </c>
      <c r="AW69" s="8">
        <v>2784.27</v>
      </c>
      <c r="AX69" s="4"/>
      <c r="AY69" s="8"/>
      <c r="AZ69" s="7"/>
      <c r="BA69" s="7"/>
      <c r="BB69" s="7">
        <v>1</v>
      </c>
      <c r="BC69" s="4">
        <v>69</v>
      </c>
      <c r="BD69" s="8">
        <v>2784.27</v>
      </c>
      <c r="BE69" s="4"/>
      <c r="BF69" s="8"/>
      <c r="BG69" s="7"/>
      <c r="BH69" s="7"/>
      <c r="BI69" s="7">
        <v>1</v>
      </c>
      <c r="BJ69" s="4">
        <v>69</v>
      </c>
      <c r="BK69" s="8">
        <v>2784.27</v>
      </c>
      <c r="BL69" s="2" t="s">
        <v>1126</v>
      </c>
      <c r="BM69" s="7">
        <v>1</v>
      </c>
      <c r="BN69" s="7">
        <v>1</v>
      </c>
      <c r="BO69" s="4">
        <v>66</v>
      </c>
      <c r="BP69" s="8">
        <v>2646.9</v>
      </c>
      <c r="BQ69" s="4"/>
      <c r="BR69" s="8"/>
      <c r="BS69" s="7"/>
      <c r="BT69" s="7"/>
      <c r="BU69" s="2" t="s">
        <v>138</v>
      </c>
      <c r="BV69" s="2" t="s">
        <v>150</v>
      </c>
      <c r="BW69" s="2" t="s">
        <v>926</v>
      </c>
      <c r="BX69" s="2" t="s">
        <v>1127</v>
      </c>
      <c r="BY69" s="2" t="s">
        <v>141</v>
      </c>
      <c r="BZ69" s="2" t="s">
        <v>132</v>
      </c>
      <c r="CA69" s="4">
        <v>3</v>
      </c>
      <c r="CB69" s="8">
        <v>137.37</v>
      </c>
      <c r="CC69" s="4"/>
      <c r="CD69" s="8"/>
      <c r="CE69" s="7"/>
      <c r="CF69" s="7"/>
      <c r="CG69" s="2" t="s">
        <v>138</v>
      </c>
      <c r="CH69" s="2" t="s">
        <v>150</v>
      </c>
      <c r="CI69" s="2" t="s">
        <v>924</v>
      </c>
      <c r="CJ69" s="2" t="s">
        <v>1128</v>
      </c>
      <c r="CK69" s="2" t="s">
        <v>141</v>
      </c>
      <c r="CL69" s="2" t="s">
        <v>132</v>
      </c>
      <c r="CM69" s="4"/>
      <c r="CN69" s="8"/>
      <c r="CO69" s="4"/>
      <c r="CP69" s="8"/>
      <c r="CQ69" s="7"/>
      <c r="CR69" s="7"/>
      <c r="CS69" s="2" t="s">
        <v>138</v>
      </c>
      <c r="CT69" s="2" t="s">
        <v>150</v>
      </c>
      <c r="CU69" s="2" t="s">
        <v>132</v>
      </c>
      <c r="CV69" s="2" t="s">
        <v>132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150</v>
      </c>
      <c r="DG69" s="2" t="s">
        <v>930</v>
      </c>
      <c r="DH69" s="2" t="s">
        <v>132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138</v>
      </c>
      <c r="DR69" s="2" t="s">
        <v>150</v>
      </c>
      <c r="DS69" s="2" t="s">
        <v>932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138</v>
      </c>
      <c r="ED69" s="2" t="s">
        <v>150</v>
      </c>
      <c r="EE69" s="2" t="s">
        <v>440</v>
      </c>
      <c r="EF69" s="2" t="s">
        <v>863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138</v>
      </c>
      <c r="EP69" s="2" t="s">
        <v>150</v>
      </c>
      <c r="EQ69" s="2" t="s">
        <v>423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150</v>
      </c>
      <c r="FC69" s="2" t="s">
        <v>132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168</v>
      </c>
      <c r="FN69" s="2" t="s">
        <v>150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150</v>
      </c>
      <c r="GA69" s="2" t="s">
        <v>425</v>
      </c>
      <c r="GB69" s="2" t="s">
        <v>631</v>
      </c>
      <c r="GC69" s="2" t="s">
        <v>141</v>
      </c>
      <c r="GD69" s="2" t="s">
        <v>132</v>
      </c>
      <c r="GE69" s="4"/>
      <c r="GF69" s="8"/>
      <c r="GG69" s="4"/>
      <c r="GH69" s="8"/>
      <c r="GI69" s="7"/>
      <c r="GJ69" s="7"/>
      <c r="GK69" s="2" t="s">
        <v>138</v>
      </c>
      <c r="GL69" s="2" t="s">
        <v>150</v>
      </c>
      <c r="GM69" s="2" t="s">
        <v>1129</v>
      </c>
      <c r="GN69" s="2" t="s">
        <v>132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150</v>
      </c>
      <c r="GY69" s="2" t="s">
        <v>427</v>
      </c>
      <c r="GZ69" s="2" t="s">
        <v>132</v>
      </c>
      <c r="HA69" s="2" t="s">
        <v>141</v>
      </c>
      <c r="HB69" s="2" t="s">
        <v>132</v>
      </c>
      <c r="HC69" s="4"/>
      <c r="HD69" s="8"/>
      <c r="HE69" s="4"/>
      <c r="HF69" s="8"/>
      <c r="HG69" s="7"/>
      <c r="HH69" s="7"/>
      <c r="HI69" s="2" t="s">
        <v>138</v>
      </c>
      <c r="HJ69" s="2" t="s">
        <v>150</v>
      </c>
      <c r="HK69" s="2" t="s">
        <v>337</v>
      </c>
      <c r="HL69" s="2" t="s">
        <v>132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273</v>
      </c>
      <c r="HV69" s="2" t="s">
        <v>150</v>
      </c>
      <c r="HW69" s="2" t="s">
        <v>132</v>
      </c>
      <c r="HX69" s="2" t="s">
        <v>132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168</v>
      </c>
      <c r="IH69" s="2" t="s">
        <v>150</v>
      </c>
      <c r="II69" s="2" t="s">
        <v>132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138</v>
      </c>
      <c r="IT69" s="2" t="s">
        <v>150</v>
      </c>
      <c r="IU69" s="2" t="s">
        <v>238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138</v>
      </c>
      <c r="JF69" s="2" t="s">
        <v>150</v>
      </c>
      <c r="JG69" s="2" t="s">
        <v>924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138</v>
      </c>
      <c r="JR69" s="2" t="s">
        <v>150</v>
      </c>
      <c r="JS69" s="2" t="s">
        <v>928</v>
      </c>
      <c r="JT69" s="2" t="s">
        <v>132</v>
      </c>
      <c r="JU69" s="2" t="s">
        <v>141</v>
      </c>
      <c r="JV69" s="2" t="s">
        <v>132</v>
      </c>
      <c r="JW69" s="4"/>
      <c r="JX69" s="8"/>
      <c r="JY69" s="4"/>
      <c r="JZ69" s="8"/>
      <c r="KA69" s="7"/>
      <c r="KB69" s="7"/>
      <c r="KC69" s="2" t="s">
        <v>132</v>
      </c>
      <c r="KD69" s="2" t="s">
        <v>132</v>
      </c>
      <c r="KE69" s="2" t="s">
        <v>132</v>
      </c>
      <c r="KF69" s="2" t="s">
        <v>132</v>
      </c>
      <c r="KG69" s="2" t="s">
        <v>132</v>
      </c>
      <c r="KH69" s="2" t="s">
        <v>132</v>
      </c>
      <c r="KI69" s="4"/>
      <c r="KJ69" s="8"/>
      <c r="KK69" s="4"/>
      <c r="KL69" s="8"/>
      <c r="KM69" s="7"/>
      <c r="KN69" s="7"/>
      <c r="KO69" s="2" t="s">
        <v>241</v>
      </c>
      <c r="KP69" s="2" t="s">
        <v>150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168</v>
      </c>
      <c r="LB69" s="2" t="s">
        <v>150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168</v>
      </c>
      <c r="LN69" s="2" t="s">
        <v>150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176</v>
      </c>
      <c r="LZ69" s="2" t="s">
        <v>150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168</v>
      </c>
      <c r="ML69" s="2" t="s">
        <v>150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168</v>
      </c>
      <c r="MX69" s="2" t="s">
        <v>150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176</v>
      </c>
      <c r="NV69" s="2" t="s">
        <v>150</v>
      </c>
      <c r="NW69" s="2" t="s">
        <v>132</v>
      </c>
      <c r="NX69" s="2" t="s">
        <v>132</v>
      </c>
      <c r="NY69" s="2" t="s">
        <v>141</v>
      </c>
      <c r="NZ69" s="2" t="s">
        <v>132</v>
      </c>
      <c r="OA69" s="4"/>
      <c r="OB69" s="8"/>
      <c r="OC69" s="4"/>
      <c r="OD69" s="8"/>
      <c r="OE69" s="7"/>
      <c r="OF69" s="7"/>
      <c r="OG69" s="2" t="s">
        <v>132</v>
      </c>
      <c r="OH69" s="2" t="s">
        <v>132</v>
      </c>
      <c r="OI69" s="2" t="s">
        <v>132</v>
      </c>
      <c r="OJ69" s="2" t="s">
        <v>132</v>
      </c>
      <c r="OK69" s="2" t="s">
        <v>132</v>
      </c>
      <c r="OL69" s="2" t="s">
        <v>132</v>
      </c>
      <c r="OM69" s="4"/>
      <c r="ON69" s="8"/>
      <c r="OO69" s="4"/>
      <c r="OP69" s="8"/>
      <c r="OQ69" s="7"/>
      <c r="OR69" s="7"/>
      <c r="OS69" s="2" t="s">
        <v>176</v>
      </c>
      <c r="OT69" s="2" t="s">
        <v>150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168</v>
      </c>
      <c r="PF69" s="2" t="s">
        <v>150</v>
      </c>
      <c r="PG69" s="2" t="s">
        <v>132</v>
      </c>
      <c r="PH69" s="2" t="s">
        <v>132</v>
      </c>
      <c r="PI69" s="2" t="s">
        <v>141</v>
      </c>
      <c r="PJ69" s="2" t="s">
        <v>132</v>
      </c>
      <c r="PK69" s="4"/>
      <c r="PL69" s="8"/>
      <c r="PM69" s="4"/>
      <c r="PN69" s="8"/>
      <c r="PO69" s="7"/>
      <c r="PP69" s="7"/>
      <c r="PQ69" s="2" t="s">
        <v>132</v>
      </c>
      <c r="PR69" s="2" t="s">
        <v>132</v>
      </c>
      <c r="PS69" s="2" t="s">
        <v>132</v>
      </c>
      <c r="PT69" s="2" t="s">
        <v>132</v>
      </c>
      <c r="PU69" s="2" t="s">
        <v>132</v>
      </c>
      <c r="PV69" s="2" t="s">
        <v>132</v>
      </c>
      <c r="PW69" s="4"/>
      <c r="PX69" s="8"/>
      <c r="PY69" s="4"/>
      <c r="PZ69" s="8"/>
      <c r="QA69" s="7"/>
      <c r="QB69" s="7"/>
      <c r="QC69" s="2" t="s">
        <v>168</v>
      </c>
      <c r="QD69" s="2" t="s">
        <v>150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138</v>
      </c>
      <c r="QP69" s="2" t="s">
        <v>150</v>
      </c>
      <c r="QQ69" s="2" t="s">
        <v>132</v>
      </c>
      <c r="QR69" s="2" t="s">
        <v>132</v>
      </c>
      <c r="QS69" s="2" t="s">
        <v>141</v>
      </c>
      <c r="QT69" s="2" t="s">
        <v>132</v>
      </c>
      <c r="QU69" s="4"/>
      <c r="QV69" s="8"/>
      <c r="QW69" s="4"/>
      <c r="QX69" s="8"/>
      <c r="QY69" s="7"/>
      <c r="QZ69" s="7"/>
      <c r="RA69" s="2" t="s">
        <v>132</v>
      </c>
      <c r="RB69" s="2" t="s">
        <v>132</v>
      </c>
      <c r="RC69" s="2" t="s">
        <v>132</v>
      </c>
      <c r="RD69" s="2" t="s">
        <v>132</v>
      </c>
      <c r="RE69" s="2" t="s">
        <v>132</v>
      </c>
      <c r="RF69" s="2" t="s">
        <v>132</v>
      </c>
      <c r="RG69" s="4"/>
      <c r="RH69" s="8"/>
      <c r="RI69" s="4"/>
      <c r="RJ69" s="8"/>
      <c r="RK69" s="7"/>
      <c r="RL69" s="7"/>
      <c r="RM69" s="2" t="s">
        <v>176</v>
      </c>
      <c r="RN69" s="2" t="s">
        <v>150</v>
      </c>
      <c r="RO69" s="2" t="s">
        <v>132</v>
      </c>
      <c r="RP69" s="2" t="s">
        <v>132</v>
      </c>
      <c r="RQ69" s="2" t="s">
        <v>141</v>
      </c>
      <c r="RR69" s="2" t="s">
        <v>132</v>
      </c>
    </row>
    <row r="70">
      <c r="A70" s="2" t="s">
        <v>1130</v>
      </c>
      <c r="B70" s="2" t="s">
        <v>121</v>
      </c>
      <c r="C70" s="2" t="s">
        <v>122</v>
      </c>
      <c r="D70" s="2" t="s">
        <v>1033</v>
      </c>
      <c r="E70" s="2" t="s">
        <v>1034</v>
      </c>
      <c r="F70" s="2" t="s">
        <v>1131</v>
      </c>
      <c r="G70" s="2" t="s">
        <v>1131</v>
      </c>
      <c r="H70" s="2" t="s">
        <v>1131</v>
      </c>
      <c r="I70" s="2" t="s">
        <v>1132</v>
      </c>
      <c r="J70" s="2" t="s">
        <v>127</v>
      </c>
      <c r="K70" s="2" t="s">
        <v>1133</v>
      </c>
      <c r="L70" s="3">
        <v>47</v>
      </c>
      <c r="M70" s="3">
        <v>49.35</v>
      </c>
      <c r="N70" s="3">
        <v>99.99</v>
      </c>
      <c r="O70" s="2" t="s">
        <v>218</v>
      </c>
      <c r="P70" s="2" t="s">
        <v>219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286</v>
      </c>
      <c r="V70" s="2" t="s">
        <v>247</v>
      </c>
      <c r="W70" s="2" t="s">
        <v>1134</v>
      </c>
      <c r="X70" s="2" t="s">
        <v>525</v>
      </c>
      <c r="Y70" s="2" t="s">
        <v>433</v>
      </c>
      <c r="Z70" s="4"/>
      <c r="AA70" s="4">
        <f>=ROUNDDOWN({0},0)</f>
      </c>
      <c r="AB70" s="5">
        <v>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>
        <v>37</v>
      </c>
      <c r="AQ70" s="8">
        <v>1810.51</v>
      </c>
      <c r="AR70" s="4"/>
      <c r="AS70" s="8"/>
      <c r="AT70" s="7"/>
      <c r="AU70" s="7"/>
      <c r="AV70" s="4">
        <v>37</v>
      </c>
      <c r="AW70" s="8">
        <v>1810.51</v>
      </c>
      <c r="AX70" s="4"/>
      <c r="AY70" s="8"/>
      <c r="AZ70" s="7"/>
      <c r="BA70" s="7"/>
      <c r="BB70" s="7">
        <v>1</v>
      </c>
      <c r="BC70" s="4">
        <v>37</v>
      </c>
      <c r="BD70" s="8">
        <v>1810.51</v>
      </c>
      <c r="BE70" s="4"/>
      <c r="BF70" s="8"/>
      <c r="BG70" s="7"/>
      <c r="BH70" s="7"/>
      <c r="BI70" s="7">
        <v>1</v>
      </c>
      <c r="BJ70" s="4">
        <v>37</v>
      </c>
      <c r="BK70" s="8">
        <v>1810.51</v>
      </c>
      <c r="BL70" s="2" t="s">
        <v>1135</v>
      </c>
      <c r="BM70" s="7">
        <v>1</v>
      </c>
      <c r="BN70" s="7">
        <v>1</v>
      </c>
      <c r="BO70" s="4">
        <v>7</v>
      </c>
      <c r="BP70" s="8">
        <v>296.1</v>
      </c>
      <c r="BQ70" s="4"/>
      <c r="BR70" s="8"/>
      <c r="BS70" s="7"/>
      <c r="BT70" s="7"/>
      <c r="BU70" s="2" t="s">
        <v>138</v>
      </c>
      <c r="BV70" s="2" t="s">
        <v>150</v>
      </c>
      <c r="BW70" s="2" t="s">
        <v>393</v>
      </c>
      <c r="BX70" s="2" t="s">
        <v>1136</v>
      </c>
      <c r="BY70" s="2" t="s">
        <v>141</v>
      </c>
      <c r="BZ70" s="2" t="s">
        <v>132</v>
      </c>
      <c r="CA70" s="4">
        <v>10</v>
      </c>
      <c r="CB70" s="8">
        <v>478.7</v>
      </c>
      <c r="CC70" s="4"/>
      <c r="CD70" s="8"/>
      <c r="CE70" s="7"/>
      <c r="CF70" s="7"/>
      <c r="CG70" s="2" t="s">
        <v>138</v>
      </c>
      <c r="CH70" s="2" t="s">
        <v>150</v>
      </c>
      <c r="CI70" s="2" t="s">
        <v>433</v>
      </c>
      <c r="CJ70" s="2" t="s">
        <v>698</v>
      </c>
      <c r="CK70" s="2" t="s">
        <v>141</v>
      </c>
      <c r="CL70" s="2" t="s">
        <v>132</v>
      </c>
      <c r="CM70" s="4">
        <v>3</v>
      </c>
      <c r="CN70" s="8">
        <v>162.15</v>
      </c>
      <c r="CO70" s="4"/>
      <c r="CP70" s="8"/>
      <c r="CQ70" s="7"/>
      <c r="CR70" s="7"/>
      <c r="CS70" s="2" t="s">
        <v>138</v>
      </c>
      <c r="CT70" s="2" t="s">
        <v>150</v>
      </c>
      <c r="CU70" s="2" t="s">
        <v>132</v>
      </c>
      <c r="CV70" s="2" t="s">
        <v>437</v>
      </c>
      <c r="CW70" s="2" t="s">
        <v>141</v>
      </c>
      <c r="CX70" s="2" t="s">
        <v>132</v>
      </c>
      <c r="CY70" s="4">
        <v>4</v>
      </c>
      <c r="CZ70" s="8">
        <v>190.12</v>
      </c>
      <c r="DA70" s="4"/>
      <c r="DB70" s="8"/>
      <c r="DC70" s="7"/>
      <c r="DD70" s="7"/>
      <c r="DE70" s="2" t="s">
        <v>138</v>
      </c>
      <c r="DF70" s="2" t="s">
        <v>150</v>
      </c>
      <c r="DG70" s="2" t="s">
        <v>433</v>
      </c>
      <c r="DH70" s="2" t="s">
        <v>1137</v>
      </c>
      <c r="DI70" s="2" t="s">
        <v>141</v>
      </c>
      <c r="DJ70" s="2" t="s">
        <v>132</v>
      </c>
      <c r="DK70" s="4"/>
      <c r="DL70" s="8"/>
      <c r="DM70" s="4"/>
      <c r="DN70" s="8"/>
      <c r="DO70" s="7"/>
      <c r="DP70" s="7"/>
      <c r="DQ70" s="2" t="s">
        <v>138</v>
      </c>
      <c r="DR70" s="2" t="s">
        <v>150</v>
      </c>
      <c r="DS70" s="2" t="s">
        <v>439</v>
      </c>
      <c r="DT70" s="2" t="s">
        <v>1138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273</v>
      </c>
      <c r="ED70" s="2" t="s">
        <v>150</v>
      </c>
      <c r="EE70" s="2" t="s">
        <v>132</v>
      </c>
      <c r="EF70" s="2" t="s">
        <v>132</v>
      </c>
      <c r="EG70" s="2" t="s">
        <v>141</v>
      </c>
      <c r="EH70" s="2" t="s">
        <v>132</v>
      </c>
      <c r="EI70" s="4">
        <v>6</v>
      </c>
      <c r="EJ70" s="8">
        <v>331.62</v>
      </c>
      <c r="EK70" s="4"/>
      <c r="EL70" s="8"/>
      <c r="EM70" s="7"/>
      <c r="EN70" s="7"/>
      <c r="EO70" s="2" t="s">
        <v>138</v>
      </c>
      <c r="EP70" s="2" t="s">
        <v>150</v>
      </c>
      <c r="EQ70" s="2" t="s">
        <v>423</v>
      </c>
      <c r="ER70" s="2" t="s">
        <v>541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168</v>
      </c>
      <c r="FB70" s="2" t="s">
        <v>150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138</v>
      </c>
      <c r="FN70" s="2" t="s">
        <v>150</v>
      </c>
      <c r="FO70" s="2" t="s">
        <v>231</v>
      </c>
      <c r="FP70" s="2" t="s">
        <v>132</v>
      </c>
      <c r="FQ70" s="2" t="s">
        <v>141</v>
      </c>
      <c r="FR70" s="2" t="s">
        <v>132</v>
      </c>
      <c r="FS70" s="4">
        <v>1</v>
      </c>
      <c r="FT70" s="8">
        <v>51.82</v>
      </c>
      <c r="FU70" s="4"/>
      <c r="FV70" s="8"/>
      <c r="FW70" s="7"/>
      <c r="FX70" s="7"/>
      <c r="FY70" s="2" t="s">
        <v>138</v>
      </c>
      <c r="FZ70" s="2" t="s">
        <v>150</v>
      </c>
      <c r="GA70" s="2" t="s">
        <v>425</v>
      </c>
      <c r="GB70" s="2" t="s">
        <v>1139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150</v>
      </c>
      <c r="GM70" s="2" t="s">
        <v>426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138</v>
      </c>
      <c r="GX70" s="2" t="s">
        <v>150</v>
      </c>
      <c r="GY70" s="2" t="s">
        <v>427</v>
      </c>
      <c r="GZ70" s="2" t="s">
        <v>132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138</v>
      </c>
      <c r="HJ70" s="2" t="s">
        <v>150</v>
      </c>
      <c r="HK70" s="2" t="s">
        <v>337</v>
      </c>
      <c r="HL70" s="2" t="s">
        <v>132</v>
      </c>
      <c r="HM70" s="2" t="s">
        <v>141</v>
      </c>
      <c r="HN70" s="2" t="s">
        <v>132</v>
      </c>
      <c r="HO70" s="4">
        <v>6</v>
      </c>
      <c r="HP70" s="8">
        <v>300</v>
      </c>
      <c r="HQ70" s="4"/>
      <c r="HR70" s="8"/>
      <c r="HS70" s="7"/>
      <c r="HT70" s="7"/>
      <c r="HU70" s="2" t="s">
        <v>138</v>
      </c>
      <c r="HV70" s="2" t="s">
        <v>150</v>
      </c>
      <c r="HW70" s="2" t="s">
        <v>932</v>
      </c>
      <c r="HX70" s="2" t="s">
        <v>1140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168</v>
      </c>
      <c r="IH70" s="2" t="s">
        <v>150</v>
      </c>
      <c r="II70" s="2" t="s">
        <v>132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138</v>
      </c>
      <c r="IT70" s="2" t="s">
        <v>150</v>
      </c>
      <c r="IU70" s="2" t="s">
        <v>238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138</v>
      </c>
      <c r="JF70" s="2" t="s">
        <v>150</v>
      </c>
      <c r="JG70" s="2" t="s">
        <v>433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138</v>
      </c>
      <c r="JR70" s="2" t="s">
        <v>150</v>
      </c>
      <c r="JS70" s="2" t="s">
        <v>443</v>
      </c>
      <c r="JT70" s="2" t="s">
        <v>132</v>
      </c>
      <c r="JU70" s="2" t="s">
        <v>141</v>
      </c>
      <c r="JV70" s="2" t="s">
        <v>132</v>
      </c>
      <c r="JW70" s="4"/>
      <c r="JX70" s="8"/>
      <c r="JY70" s="4"/>
      <c r="JZ70" s="8"/>
      <c r="KA70" s="7"/>
      <c r="KB70" s="7"/>
      <c r="KC70" s="2" t="s">
        <v>132</v>
      </c>
      <c r="KD70" s="2" t="s">
        <v>132</v>
      </c>
      <c r="KE70" s="2" t="s">
        <v>132</v>
      </c>
      <c r="KF70" s="2" t="s">
        <v>132</v>
      </c>
      <c r="KG70" s="2" t="s">
        <v>132</v>
      </c>
      <c r="KH70" s="2" t="s">
        <v>132</v>
      </c>
      <c r="KI70" s="4"/>
      <c r="KJ70" s="8"/>
      <c r="KK70" s="4"/>
      <c r="KL70" s="8"/>
      <c r="KM70" s="7"/>
      <c r="KN70" s="7"/>
      <c r="KO70" s="2" t="s">
        <v>241</v>
      </c>
      <c r="KP70" s="2" t="s">
        <v>150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168</v>
      </c>
      <c r="LB70" s="2" t="s">
        <v>150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168</v>
      </c>
      <c r="LN70" s="2" t="s">
        <v>150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176</v>
      </c>
      <c r="LZ70" s="2" t="s">
        <v>150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168</v>
      </c>
      <c r="ML70" s="2" t="s">
        <v>150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168</v>
      </c>
      <c r="MX70" s="2" t="s">
        <v>150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176</v>
      </c>
      <c r="NJ70" s="2" t="s">
        <v>150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176</v>
      </c>
      <c r="NV70" s="2" t="s">
        <v>150</v>
      </c>
      <c r="NW70" s="2" t="s">
        <v>132</v>
      </c>
      <c r="NX70" s="2" t="s">
        <v>132</v>
      </c>
      <c r="NY70" s="2" t="s">
        <v>141</v>
      </c>
      <c r="NZ70" s="2" t="s">
        <v>132</v>
      </c>
      <c r="OA70" s="4"/>
      <c r="OB70" s="8"/>
      <c r="OC70" s="4"/>
      <c r="OD70" s="8"/>
      <c r="OE70" s="7"/>
      <c r="OF70" s="7"/>
      <c r="OG70" s="2" t="s">
        <v>132</v>
      </c>
      <c r="OH70" s="2" t="s">
        <v>132</v>
      </c>
      <c r="OI70" s="2" t="s">
        <v>132</v>
      </c>
      <c r="OJ70" s="2" t="s">
        <v>132</v>
      </c>
      <c r="OK70" s="2" t="s">
        <v>132</v>
      </c>
      <c r="OL70" s="2" t="s">
        <v>132</v>
      </c>
      <c r="OM70" s="4"/>
      <c r="ON70" s="8"/>
      <c r="OO70" s="4"/>
      <c r="OP70" s="8"/>
      <c r="OQ70" s="7"/>
      <c r="OR70" s="7"/>
      <c r="OS70" s="2" t="s">
        <v>176</v>
      </c>
      <c r="OT70" s="2" t="s">
        <v>150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168</v>
      </c>
      <c r="PF70" s="2" t="s">
        <v>150</v>
      </c>
      <c r="PG70" s="2" t="s">
        <v>132</v>
      </c>
      <c r="PH70" s="2" t="s">
        <v>132</v>
      </c>
      <c r="PI70" s="2" t="s">
        <v>141</v>
      </c>
      <c r="PJ70" s="2" t="s">
        <v>132</v>
      </c>
      <c r="PK70" s="4"/>
      <c r="PL70" s="8"/>
      <c r="PM70" s="4"/>
      <c r="PN70" s="8"/>
      <c r="PO70" s="7"/>
      <c r="PP70" s="7"/>
      <c r="PQ70" s="2" t="s">
        <v>132</v>
      </c>
      <c r="PR70" s="2" t="s">
        <v>132</v>
      </c>
      <c r="PS70" s="2" t="s">
        <v>132</v>
      </c>
      <c r="PT70" s="2" t="s">
        <v>132</v>
      </c>
      <c r="PU70" s="2" t="s">
        <v>132</v>
      </c>
      <c r="PV70" s="2" t="s">
        <v>132</v>
      </c>
      <c r="PW70" s="4"/>
      <c r="PX70" s="8"/>
      <c r="PY70" s="4"/>
      <c r="PZ70" s="8"/>
      <c r="QA70" s="7"/>
      <c r="QB70" s="7"/>
      <c r="QC70" s="2" t="s">
        <v>168</v>
      </c>
      <c r="QD70" s="2" t="s">
        <v>150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138</v>
      </c>
      <c r="QP70" s="2" t="s">
        <v>150</v>
      </c>
      <c r="QQ70" s="2" t="s">
        <v>178</v>
      </c>
      <c r="QR70" s="2" t="s">
        <v>132</v>
      </c>
      <c r="QS70" s="2" t="s">
        <v>141</v>
      </c>
      <c r="QT70" s="2" t="s">
        <v>132</v>
      </c>
      <c r="QU70" s="4"/>
      <c r="QV70" s="8"/>
      <c r="QW70" s="4"/>
      <c r="QX70" s="8"/>
      <c r="QY70" s="7"/>
      <c r="QZ70" s="7"/>
      <c r="RA70" s="2" t="s">
        <v>132</v>
      </c>
      <c r="RB70" s="2" t="s">
        <v>132</v>
      </c>
      <c r="RC70" s="2" t="s">
        <v>132</v>
      </c>
      <c r="RD70" s="2" t="s">
        <v>132</v>
      </c>
      <c r="RE70" s="2" t="s">
        <v>132</v>
      </c>
      <c r="RF70" s="2" t="s">
        <v>132</v>
      </c>
      <c r="RG70" s="4"/>
      <c r="RH70" s="8"/>
      <c r="RI70" s="4"/>
      <c r="RJ70" s="8"/>
      <c r="RK70" s="7"/>
      <c r="RL70" s="7"/>
      <c r="RM70" s="2" t="s">
        <v>176</v>
      </c>
      <c r="RN70" s="2" t="s">
        <v>150</v>
      </c>
      <c r="RO70" s="2" t="s">
        <v>132</v>
      </c>
      <c r="RP70" s="2" t="s">
        <v>132</v>
      </c>
      <c r="RQ70" s="2" t="s">
        <v>141</v>
      </c>
      <c r="RR70" s="2" t="s">
        <v>132</v>
      </c>
    </row>
    <row r="71">
      <c r="A71" s="2" t="s">
        <v>1141</v>
      </c>
      <c r="B71" s="2" t="s">
        <v>121</v>
      </c>
      <c r="C71" s="2" t="s">
        <v>122</v>
      </c>
      <c r="D71" s="2" t="s">
        <v>1033</v>
      </c>
      <c r="E71" s="2" t="s">
        <v>1034</v>
      </c>
      <c r="F71" s="2" t="s">
        <v>1142</v>
      </c>
      <c r="G71" s="2" t="s">
        <v>1142</v>
      </c>
      <c r="H71" s="2" t="s">
        <v>1142</v>
      </c>
      <c r="I71" s="2" t="s">
        <v>1143</v>
      </c>
      <c r="J71" s="2" t="s">
        <v>127</v>
      </c>
      <c r="K71" s="2" t="s">
        <v>1144</v>
      </c>
      <c r="L71" s="3">
        <v>67</v>
      </c>
      <c r="M71" s="3">
        <v>70.35</v>
      </c>
      <c r="N71" s="3">
        <v>139.99</v>
      </c>
      <c r="O71" s="2" t="s">
        <v>218</v>
      </c>
      <c r="P71" s="2" t="s">
        <v>219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286</v>
      </c>
      <c r="V71" s="2" t="s">
        <v>247</v>
      </c>
      <c r="W71" s="2" t="s">
        <v>135</v>
      </c>
      <c r="X71" s="2" t="s">
        <v>411</v>
      </c>
      <c r="Y71" s="2" t="s">
        <v>412</v>
      </c>
      <c r="Z71" s="4">
        <v>46</v>
      </c>
      <c r="AA71" s="4">
        <f>=ROUNDDOWN(46,0)</f>
      </c>
      <c r="AB71" s="5">
        <v>1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>
        <v>17</v>
      </c>
      <c r="AQ71" s="8">
        <v>1249.89</v>
      </c>
      <c r="AR71" s="4"/>
      <c r="AS71" s="8"/>
      <c r="AT71" s="7"/>
      <c r="AU71" s="7"/>
      <c r="AV71" s="4">
        <v>17</v>
      </c>
      <c r="AW71" s="8">
        <v>1249.89</v>
      </c>
      <c r="AX71" s="4"/>
      <c r="AY71" s="8"/>
      <c r="AZ71" s="7"/>
      <c r="BA71" s="7"/>
      <c r="BB71" s="7">
        <v>1</v>
      </c>
      <c r="BC71" s="4">
        <v>17</v>
      </c>
      <c r="BD71" s="8">
        <v>1249.89</v>
      </c>
      <c r="BE71" s="4"/>
      <c r="BF71" s="8"/>
      <c r="BG71" s="7"/>
      <c r="BH71" s="7"/>
      <c r="BI71" s="7">
        <v>1</v>
      </c>
      <c r="BJ71" s="4">
        <v>17</v>
      </c>
      <c r="BK71" s="8">
        <v>1249.89</v>
      </c>
      <c r="BL71" s="2" t="s">
        <v>1145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129</v>
      </c>
      <c r="BW71" s="2" t="s">
        <v>414</v>
      </c>
      <c r="BX71" s="2" t="s">
        <v>132</v>
      </c>
      <c r="BY71" s="2" t="s">
        <v>141</v>
      </c>
      <c r="BZ71" s="2" t="s">
        <v>132</v>
      </c>
      <c r="CA71" s="4">
        <v>8</v>
      </c>
      <c r="CB71" s="8">
        <v>562.8</v>
      </c>
      <c r="CC71" s="4"/>
      <c r="CD71" s="8"/>
      <c r="CE71" s="7"/>
      <c r="CF71" s="7"/>
      <c r="CG71" s="2" t="s">
        <v>138</v>
      </c>
      <c r="CH71" s="2" t="s">
        <v>129</v>
      </c>
      <c r="CI71" s="2" t="s">
        <v>416</v>
      </c>
      <c r="CJ71" s="2" t="s">
        <v>497</v>
      </c>
      <c r="CK71" s="2" t="s">
        <v>141</v>
      </c>
      <c r="CL71" s="2" t="s">
        <v>132</v>
      </c>
      <c r="CM71" s="4">
        <v>7</v>
      </c>
      <c r="CN71" s="8">
        <v>539.35</v>
      </c>
      <c r="CO71" s="4"/>
      <c r="CP71" s="8"/>
      <c r="CQ71" s="7"/>
      <c r="CR71" s="7"/>
      <c r="CS71" s="2" t="s">
        <v>138</v>
      </c>
      <c r="CT71" s="2" t="s">
        <v>129</v>
      </c>
      <c r="CU71" s="2" t="s">
        <v>132</v>
      </c>
      <c r="CV71" s="2" t="s">
        <v>437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129</v>
      </c>
      <c r="DG71" s="2" t="s">
        <v>419</v>
      </c>
      <c r="DH71" s="2" t="s">
        <v>132</v>
      </c>
      <c r="DI71" s="2" t="s">
        <v>141</v>
      </c>
      <c r="DJ71" s="2" t="s">
        <v>132</v>
      </c>
      <c r="DK71" s="4"/>
      <c r="DL71" s="8"/>
      <c r="DM71" s="4"/>
      <c r="DN71" s="8"/>
      <c r="DO71" s="7"/>
      <c r="DP71" s="7"/>
      <c r="DQ71" s="2" t="s">
        <v>138</v>
      </c>
      <c r="DR71" s="2" t="s">
        <v>129</v>
      </c>
      <c r="DS71" s="2" t="s">
        <v>1146</v>
      </c>
      <c r="DT71" s="2" t="s">
        <v>911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196</v>
      </c>
      <c r="ED71" s="2" t="s">
        <v>129</v>
      </c>
      <c r="EE71" s="2" t="s">
        <v>132</v>
      </c>
      <c r="EF71" s="2" t="s">
        <v>132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138</v>
      </c>
      <c r="EP71" s="2" t="s">
        <v>129</v>
      </c>
      <c r="EQ71" s="2" t="s">
        <v>423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138</v>
      </c>
      <c r="FB71" s="2" t="s">
        <v>129</v>
      </c>
      <c r="FC71" s="2" t="s">
        <v>329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168</v>
      </c>
      <c r="FN71" s="2" t="s">
        <v>129</v>
      </c>
      <c r="FO71" s="2" t="s">
        <v>132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129</v>
      </c>
      <c r="GA71" s="2" t="s">
        <v>425</v>
      </c>
      <c r="GB71" s="2" t="s">
        <v>132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129</v>
      </c>
      <c r="GM71" s="2" t="s">
        <v>519</v>
      </c>
      <c r="GN71" s="2" t="s">
        <v>1147</v>
      </c>
      <c r="GO71" s="2" t="s">
        <v>141</v>
      </c>
      <c r="GP71" s="2" t="s">
        <v>132</v>
      </c>
      <c r="GQ71" s="4"/>
      <c r="GR71" s="8"/>
      <c r="GS71" s="4"/>
      <c r="GT71" s="8"/>
      <c r="GU71" s="7"/>
      <c r="GV71" s="7"/>
      <c r="GW71" s="2" t="s">
        <v>138</v>
      </c>
      <c r="GX71" s="2" t="s">
        <v>129</v>
      </c>
      <c r="GY71" s="2" t="s">
        <v>427</v>
      </c>
      <c r="GZ71" s="2" t="s">
        <v>774</v>
      </c>
      <c r="HA71" s="2" t="s">
        <v>141</v>
      </c>
      <c r="HB71" s="2" t="s">
        <v>132</v>
      </c>
      <c r="HC71" s="4">
        <v>2</v>
      </c>
      <c r="HD71" s="8">
        <v>147.74</v>
      </c>
      <c r="HE71" s="4"/>
      <c r="HF71" s="8"/>
      <c r="HG71" s="7"/>
      <c r="HH71" s="7"/>
      <c r="HI71" s="2" t="s">
        <v>138</v>
      </c>
      <c r="HJ71" s="2" t="s">
        <v>129</v>
      </c>
      <c r="HK71" s="2" t="s">
        <v>337</v>
      </c>
      <c r="HL71" s="2" t="s">
        <v>700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138</v>
      </c>
      <c r="HV71" s="2" t="s">
        <v>129</v>
      </c>
      <c r="HW71" s="2" t="s">
        <v>932</v>
      </c>
      <c r="HX71" s="2" t="s">
        <v>973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168</v>
      </c>
      <c r="IH71" s="2" t="s">
        <v>129</v>
      </c>
      <c r="II71" s="2" t="s">
        <v>132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138</v>
      </c>
      <c r="IT71" s="2" t="s">
        <v>150</v>
      </c>
      <c r="IU71" s="2" t="s">
        <v>238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138</v>
      </c>
      <c r="JF71" s="2" t="s">
        <v>129</v>
      </c>
      <c r="JG71" s="2" t="s">
        <v>416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138</v>
      </c>
      <c r="JR71" s="2" t="s">
        <v>150</v>
      </c>
      <c r="JS71" s="2" t="s">
        <v>419</v>
      </c>
      <c r="JT71" s="2" t="s">
        <v>1148</v>
      </c>
      <c r="JU71" s="2" t="s">
        <v>141</v>
      </c>
      <c r="JV71" s="2" t="s">
        <v>132</v>
      </c>
      <c r="JW71" s="4"/>
      <c r="JX71" s="8"/>
      <c r="JY71" s="4"/>
      <c r="JZ71" s="8"/>
      <c r="KA71" s="7"/>
      <c r="KB71" s="7"/>
      <c r="KC71" s="2" t="s">
        <v>132</v>
      </c>
      <c r="KD71" s="2" t="s">
        <v>132</v>
      </c>
      <c r="KE71" s="2" t="s">
        <v>132</v>
      </c>
      <c r="KF71" s="2" t="s">
        <v>132</v>
      </c>
      <c r="KG71" s="2" t="s">
        <v>132</v>
      </c>
      <c r="KH71" s="2" t="s">
        <v>132</v>
      </c>
      <c r="KI71" s="4"/>
      <c r="KJ71" s="8"/>
      <c r="KK71" s="4"/>
      <c r="KL71" s="8"/>
      <c r="KM71" s="7"/>
      <c r="KN71" s="7"/>
      <c r="KO71" s="2" t="s">
        <v>241</v>
      </c>
      <c r="KP71" s="2" t="s">
        <v>129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168</v>
      </c>
      <c r="LB71" s="2" t="s">
        <v>129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168</v>
      </c>
      <c r="LN71" s="2" t="s">
        <v>150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176</v>
      </c>
      <c r="LZ71" s="2" t="s">
        <v>129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168</v>
      </c>
      <c r="ML71" s="2" t="s">
        <v>129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168</v>
      </c>
      <c r="MX71" s="2" t="s">
        <v>129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176</v>
      </c>
      <c r="NJ71" s="2" t="s">
        <v>129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176</v>
      </c>
      <c r="NV71" s="2" t="s">
        <v>129</v>
      </c>
      <c r="NW71" s="2" t="s">
        <v>132</v>
      </c>
      <c r="NX71" s="2" t="s">
        <v>132</v>
      </c>
      <c r="NY71" s="2" t="s">
        <v>141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241</v>
      </c>
      <c r="OT71" s="2" t="s">
        <v>129</v>
      </c>
      <c r="OU71" s="2" t="s">
        <v>177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168</v>
      </c>
      <c r="PF71" s="2" t="s">
        <v>129</v>
      </c>
      <c r="PG71" s="2" t="s">
        <v>132</v>
      </c>
      <c r="PH71" s="2" t="s">
        <v>132</v>
      </c>
      <c r="PI71" s="2" t="s">
        <v>141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168</v>
      </c>
      <c r="QD71" s="2" t="s">
        <v>129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138</v>
      </c>
      <c r="QP71" s="2" t="s">
        <v>129</v>
      </c>
      <c r="QQ71" s="2" t="s">
        <v>178</v>
      </c>
      <c r="QR71" s="2" t="s">
        <v>132</v>
      </c>
      <c r="QS71" s="2" t="s">
        <v>141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176</v>
      </c>
      <c r="RN71" s="2" t="s">
        <v>129</v>
      </c>
      <c r="RO71" s="2" t="s">
        <v>132</v>
      </c>
      <c r="RP71" s="2" t="s">
        <v>132</v>
      </c>
      <c r="RQ71" s="2" t="s">
        <v>141</v>
      </c>
      <c r="RR71" s="2" t="s">
        <v>132</v>
      </c>
    </row>
    <row r="72">
      <c r="A72" s="2" t="s">
        <v>1149</v>
      </c>
      <c r="B72" s="2" t="s">
        <v>121</v>
      </c>
      <c r="C72" s="2" t="s">
        <v>122</v>
      </c>
      <c r="D72" s="2" t="s">
        <v>1033</v>
      </c>
      <c r="E72" s="2" t="s">
        <v>1034</v>
      </c>
      <c r="F72" s="2" t="s">
        <v>1150</v>
      </c>
      <c r="G72" s="2" t="s">
        <v>1150</v>
      </c>
      <c r="H72" s="2" t="s">
        <v>1150</v>
      </c>
      <c r="I72" s="2" t="s">
        <v>1151</v>
      </c>
      <c r="J72" s="2" t="s">
        <v>127</v>
      </c>
      <c r="K72" s="2" t="s">
        <v>245</v>
      </c>
      <c r="L72" s="3">
        <v>43</v>
      </c>
      <c r="M72" s="3">
        <v>45.15</v>
      </c>
      <c r="N72" s="3">
        <v>89.99</v>
      </c>
      <c r="O72" s="2" t="s">
        <v>218</v>
      </c>
      <c r="P72" s="2" t="s">
        <v>219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286</v>
      </c>
      <c r="V72" s="2" t="s">
        <v>247</v>
      </c>
      <c r="W72" s="2" t="s">
        <v>135</v>
      </c>
      <c r="X72" s="2" t="s">
        <v>411</v>
      </c>
      <c r="Y72" s="2" t="s">
        <v>412</v>
      </c>
      <c r="Z72" s="4"/>
      <c r="AA72" s="4">
        <f>=ROUNDDOWN({0},0)</f>
      </c>
      <c r="AB72" s="5">
        <v>2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>
        <v>27</v>
      </c>
      <c r="AQ72" s="8">
        <v>1200.84</v>
      </c>
      <c r="AR72" s="4"/>
      <c r="AS72" s="8"/>
      <c r="AT72" s="7"/>
      <c r="AU72" s="7"/>
      <c r="AV72" s="4">
        <v>27</v>
      </c>
      <c r="AW72" s="8">
        <v>1200.84</v>
      </c>
      <c r="AX72" s="4"/>
      <c r="AY72" s="8"/>
      <c r="AZ72" s="7"/>
      <c r="BA72" s="7"/>
      <c r="BB72" s="7">
        <v>1</v>
      </c>
      <c r="BC72" s="4">
        <v>27</v>
      </c>
      <c r="BD72" s="8">
        <v>1200.84</v>
      </c>
      <c r="BE72" s="4"/>
      <c r="BF72" s="8"/>
      <c r="BG72" s="7"/>
      <c r="BH72" s="7"/>
      <c r="BI72" s="7">
        <v>1</v>
      </c>
      <c r="BJ72" s="4">
        <v>27</v>
      </c>
      <c r="BK72" s="8">
        <v>1200.84</v>
      </c>
      <c r="BL72" s="2" t="s">
        <v>1152</v>
      </c>
      <c r="BM72" s="7">
        <v>1</v>
      </c>
      <c r="BN72" s="7">
        <v>1</v>
      </c>
      <c r="BO72" s="4">
        <v>7</v>
      </c>
      <c r="BP72" s="8">
        <v>262.3</v>
      </c>
      <c r="BQ72" s="4"/>
      <c r="BR72" s="8"/>
      <c r="BS72" s="7"/>
      <c r="BT72" s="7"/>
      <c r="BU72" s="2" t="s">
        <v>138</v>
      </c>
      <c r="BV72" s="2" t="s">
        <v>150</v>
      </c>
      <c r="BW72" s="2" t="s">
        <v>414</v>
      </c>
      <c r="BX72" s="2" t="s">
        <v>211</v>
      </c>
      <c r="BY72" s="2" t="s">
        <v>141</v>
      </c>
      <c r="BZ72" s="2" t="s">
        <v>132</v>
      </c>
      <c r="CA72" s="4">
        <v>10</v>
      </c>
      <c r="CB72" s="8">
        <v>451.5</v>
      </c>
      <c r="CC72" s="4"/>
      <c r="CD72" s="8"/>
      <c r="CE72" s="7"/>
      <c r="CF72" s="7"/>
      <c r="CG72" s="2" t="s">
        <v>138</v>
      </c>
      <c r="CH72" s="2" t="s">
        <v>150</v>
      </c>
      <c r="CI72" s="2" t="s">
        <v>416</v>
      </c>
      <c r="CJ72" s="2" t="s">
        <v>1153</v>
      </c>
      <c r="CK72" s="2" t="s">
        <v>141</v>
      </c>
      <c r="CL72" s="2" t="s">
        <v>132</v>
      </c>
      <c r="CM72" s="4">
        <v>6</v>
      </c>
      <c r="CN72" s="8">
        <v>296.7</v>
      </c>
      <c r="CO72" s="4"/>
      <c r="CP72" s="8"/>
      <c r="CQ72" s="7"/>
      <c r="CR72" s="7"/>
      <c r="CS72" s="2" t="s">
        <v>138</v>
      </c>
      <c r="CT72" s="2" t="s">
        <v>150</v>
      </c>
      <c r="CU72" s="2" t="s">
        <v>132</v>
      </c>
      <c r="CV72" s="2" t="s">
        <v>437</v>
      </c>
      <c r="CW72" s="2" t="s">
        <v>141</v>
      </c>
      <c r="CX72" s="2" t="s">
        <v>132</v>
      </c>
      <c r="CY72" s="4">
        <v>2</v>
      </c>
      <c r="CZ72" s="8">
        <v>91.02</v>
      </c>
      <c r="DA72" s="4"/>
      <c r="DB72" s="8"/>
      <c r="DC72" s="7"/>
      <c r="DD72" s="7"/>
      <c r="DE72" s="2" t="s">
        <v>138</v>
      </c>
      <c r="DF72" s="2" t="s">
        <v>150</v>
      </c>
      <c r="DG72" s="2" t="s">
        <v>419</v>
      </c>
      <c r="DH72" s="2" t="s">
        <v>1154</v>
      </c>
      <c r="DI72" s="2" t="s">
        <v>141</v>
      </c>
      <c r="DJ72" s="2" t="s">
        <v>132</v>
      </c>
      <c r="DK72" s="4">
        <v>2</v>
      </c>
      <c r="DL72" s="8">
        <v>99.32</v>
      </c>
      <c r="DM72" s="4"/>
      <c r="DN72" s="8"/>
      <c r="DO72" s="7"/>
      <c r="DP72" s="7"/>
      <c r="DQ72" s="2" t="s">
        <v>138</v>
      </c>
      <c r="DR72" s="2" t="s">
        <v>150</v>
      </c>
      <c r="DS72" s="2" t="s">
        <v>1146</v>
      </c>
      <c r="DT72" s="2" t="s">
        <v>1155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273</v>
      </c>
      <c r="ED72" s="2" t="s">
        <v>150</v>
      </c>
      <c r="EE72" s="2" t="s">
        <v>132</v>
      </c>
      <c r="EF72" s="2" t="s">
        <v>132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138</v>
      </c>
      <c r="EP72" s="2" t="s">
        <v>150</v>
      </c>
      <c r="EQ72" s="2" t="s">
        <v>423</v>
      </c>
      <c r="ER72" s="2" t="s">
        <v>876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150</v>
      </c>
      <c r="FC72" s="2" t="s">
        <v>329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138</v>
      </c>
      <c r="FN72" s="2" t="s">
        <v>150</v>
      </c>
      <c r="FO72" s="2" t="s">
        <v>231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150</v>
      </c>
      <c r="GA72" s="2" t="s">
        <v>425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138</v>
      </c>
      <c r="GL72" s="2" t="s">
        <v>150</v>
      </c>
      <c r="GM72" s="2" t="s">
        <v>519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150</v>
      </c>
      <c r="GY72" s="2" t="s">
        <v>427</v>
      </c>
      <c r="GZ72" s="2" t="s">
        <v>132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150</v>
      </c>
      <c r="HK72" s="2" t="s">
        <v>337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138</v>
      </c>
      <c r="HV72" s="2" t="s">
        <v>150</v>
      </c>
      <c r="HW72" s="2" t="s">
        <v>932</v>
      </c>
      <c r="HX72" s="2" t="s">
        <v>1156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168</v>
      </c>
      <c r="IH72" s="2" t="s">
        <v>150</v>
      </c>
      <c r="II72" s="2" t="s">
        <v>132</v>
      </c>
      <c r="IJ72" s="2" t="s">
        <v>132</v>
      </c>
      <c r="IK72" s="2" t="s">
        <v>141</v>
      </c>
      <c r="IL72" s="2" t="s">
        <v>132</v>
      </c>
      <c r="IM72" s="4"/>
      <c r="IN72" s="8"/>
      <c r="IO72" s="4"/>
      <c r="IP72" s="8"/>
      <c r="IQ72" s="7"/>
      <c r="IR72" s="7"/>
      <c r="IS72" s="2" t="s">
        <v>138</v>
      </c>
      <c r="IT72" s="2" t="s">
        <v>150</v>
      </c>
      <c r="IU72" s="2" t="s">
        <v>238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138</v>
      </c>
      <c r="JF72" s="2" t="s">
        <v>150</v>
      </c>
      <c r="JG72" s="2" t="s">
        <v>416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138</v>
      </c>
      <c r="JR72" s="2" t="s">
        <v>150</v>
      </c>
      <c r="JS72" s="2" t="s">
        <v>419</v>
      </c>
      <c r="JT72" s="2" t="s">
        <v>132</v>
      </c>
      <c r="JU72" s="2" t="s">
        <v>141</v>
      </c>
      <c r="JV72" s="2" t="s">
        <v>132</v>
      </c>
      <c r="JW72" s="4"/>
      <c r="JX72" s="8"/>
      <c r="JY72" s="4"/>
      <c r="JZ72" s="8"/>
      <c r="KA72" s="7"/>
      <c r="KB72" s="7"/>
      <c r="KC72" s="2" t="s">
        <v>132</v>
      </c>
      <c r="KD72" s="2" t="s">
        <v>132</v>
      </c>
      <c r="KE72" s="2" t="s">
        <v>132</v>
      </c>
      <c r="KF72" s="2" t="s">
        <v>132</v>
      </c>
      <c r="KG72" s="2" t="s">
        <v>132</v>
      </c>
      <c r="KH72" s="2" t="s">
        <v>132</v>
      </c>
      <c r="KI72" s="4"/>
      <c r="KJ72" s="8"/>
      <c r="KK72" s="4"/>
      <c r="KL72" s="8"/>
      <c r="KM72" s="7"/>
      <c r="KN72" s="7"/>
      <c r="KO72" s="2" t="s">
        <v>241</v>
      </c>
      <c r="KP72" s="2" t="s">
        <v>150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168</v>
      </c>
      <c r="LB72" s="2" t="s">
        <v>150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168</v>
      </c>
      <c r="LN72" s="2" t="s">
        <v>150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176</v>
      </c>
      <c r="LZ72" s="2" t="s">
        <v>150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168</v>
      </c>
      <c r="ML72" s="2" t="s">
        <v>150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168</v>
      </c>
      <c r="MX72" s="2" t="s">
        <v>150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176</v>
      </c>
      <c r="NJ72" s="2" t="s">
        <v>150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176</v>
      </c>
      <c r="NV72" s="2" t="s">
        <v>150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132</v>
      </c>
      <c r="OH72" s="2" t="s">
        <v>132</v>
      </c>
      <c r="OI72" s="2" t="s">
        <v>132</v>
      </c>
      <c r="OJ72" s="2" t="s">
        <v>132</v>
      </c>
      <c r="OK72" s="2" t="s">
        <v>132</v>
      </c>
      <c r="OL72" s="2" t="s">
        <v>132</v>
      </c>
      <c r="OM72" s="4"/>
      <c r="ON72" s="8"/>
      <c r="OO72" s="4"/>
      <c r="OP72" s="8"/>
      <c r="OQ72" s="7"/>
      <c r="OR72" s="7"/>
      <c r="OS72" s="2" t="s">
        <v>176</v>
      </c>
      <c r="OT72" s="2" t="s">
        <v>150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168</v>
      </c>
      <c r="PF72" s="2" t="s">
        <v>150</v>
      </c>
      <c r="PG72" s="2" t="s">
        <v>132</v>
      </c>
      <c r="PH72" s="2" t="s">
        <v>132</v>
      </c>
      <c r="PI72" s="2" t="s">
        <v>141</v>
      </c>
      <c r="PJ72" s="2" t="s">
        <v>132</v>
      </c>
      <c r="PK72" s="4"/>
      <c r="PL72" s="8"/>
      <c r="PM72" s="4"/>
      <c r="PN72" s="8"/>
      <c r="PO72" s="7"/>
      <c r="PP72" s="7"/>
      <c r="PQ72" s="2" t="s">
        <v>132</v>
      </c>
      <c r="PR72" s="2" t="s">
        <v>132</v>
      </c>
      <c r="PS72" s="2" t="s">
        <v>132</v>
      </c>
      <c r="PT72" s="2" t="s">
        <v>132</v>
      </c>
      <c r="PU72" s="2" t="s">
        <v>132</v>
      </c>
      <c r="PV72" s="2" t="s">
        <v>132</v>
      </c>
      <c r="PW72" s="4"/>
      <c r="PX72" s="8"/>
      <c r="PY72" s="4"/>
      <c r="PZ72" s="8"/>
      <c r="QA72" s="7"/>
      <c r="QB72" s="7"/>
      <c r="QC72" s="2" t="s">
        <v>168</v>
      </c>
      <c r="QD72" s="2" t="s">
        <v>150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138</v>
      </c>
      <c r="QP72" s="2" t="s">
        <v>150</v>
      </c>
      <c r="QQ72" s="2" t="s">
        <v>178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132</v>
      </c>
      <c r="RB72" s="2" t="s">
        <v>132</v>
      </c>
      <c r="RC72" s="2" t="s">
        <v>132</v>
      </c>
      <c r="RD72" s="2" t="s">
        <v>132</v>
      </c>
      <c r="RE72" s="2" t="s">
        <v>132</v>
      </c>
      <c r="RF72" s="2" t="s">
        <v>132</v>
      </c>
      <c r="RG72" s="4"/>
      <c r="RH72" s="8"/>
      <c r="RI72" s="4"/>
      <c r="RJ72" s="8"/>
      <c r="RK72" s="7"/>
      <c r="RL72" s="7"/>
      <c r="RM72" s="2" t="s">
        <v>176</v>
      </c>
      <c r="RN72" s="2" t="s">
        <v>150</v>
      </c>
      <c r="RO72" s="2" t="s">
        <v>132</v>
      </c>
      <c r="RP72" s="2" t="s">
        <v>132</v>
      </c>
      <c r="RQ72" s="2" t="s">
        <v>141</v>
      </c>
      <c r="RR72" s="2" t="s">
        <v>132</v>
      </c>
    </row>
    <row r="73">
      <c r="A73" s="2" t="s">
        <v>1157</v>
      </c>
      <c r="B73" s="2" t="s">
        <v>121</v>
      </c>
      <c r="C73" s="2" t="s">
        <v>122</v>
      </c>
      <c r="D73" s="2" t="s">
        <v>1033</v>
      </c>
      <c r="E73" s="2" t="s">
        <v>1034</v>
      </c>
      <c r="F73" s="2" t="s">
        <v>1158</v>
      </c>
      <c r="G73" s="2" t="s">
        <v>1158</v>
      </c>
      <c r="H73" s="2" t="s">
        <v>1158</v>
      </c>
      <c r="I73" s="2" t="s">
        <v>1159</v>
      </c>
      <c r="J73" s="2" t="s">
        <v>127</v>
      </c>
      <c r="K73" s="2" t="s">
        <v>1144</v>
      </c>
      <c r="L73" s="3">
        <v>71</v>
      </c>
      <c r="M73" s="3">
        <v>74.55</v>
      </c>
      <c r="N73" s="3">
        <v>149.99</v>
      </c>
      <c r="O73" s="2" t="s">
        <v>218</v>
      </c>
      <c r="P73" s="2" t="s">
        <v>219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286</v>
      </c>
      <c r="V73" s="2" t="s">
        <v>247</v>
      </c>
      <c r="W73" s="2" t="s">
        <v>410</v>
      </c>
      <c r="X73" s="2" t="s">
        <v>411</v>
      </c>
      <c r="Y73" s="2" t="s">
        <v>412</v>
      </c>
      <c r="Z73" s="4">
        <v>54</v>
      </c>
      <c r="AA73" s="4">
        <f>=ROUNDDOWN(27,0)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>
        <v>12</v>
      </c>
      <c r="AQ73" s="8">
        <v>894.6</v>
      </c>
      <c r="AR73" s="4"/>
      <c r="AS73" s="8"/>
      <c r="AT73" s="7"/>
      <c r="AU73" s="7"/>
      <c r="AV73" s="4">
        <v>12</v>
      </c>
      <c r="AW73" s="8">
        <v>894.6</v>
      </c>
      <c r="AX73" s="4"/>
      <c r="AY73" s="8"/>
      <c r="AZ73" s="7"/>
      <c r="BA73" s="7"/>
      <c r="BB73" s="7">
        <v>1</v>
      </c>
      <c r="BC73" s="4">
        <v>12</v>
      </c>
      <c r="BD73" s="8">
        <v>894.6</v>
      </c>
      <c r="BE73" s="4"/>
      <c r="BF73" s="8"/>
      <c r="BG73" s="7"/>
      <c r="BH73" s="7"/>
      <c r="BI73" s="7">
        <v>1</v>
      </c>
      <c r="BJ73" s="4">
        <v>12</v>
      </c>
      <c r="BK73" s="8">
        <v>894.6</v>
      </c>
      <c r="BL73" s="2" t="s">
        <v>1160</v>
      </c>
      <c r="BM73" s="7">
        <v>1</v>
      </c>
      <c r="BN73" s="7">
        <v>1</v>
      </c>
      <c r="BO73" s="4">
        <v>2</v>
      </c>
      <c r="BP73" s="8">
        <v>120.7</v>
      </c>
      <c r="BQ73" s="4"/>
      <c r="BR73" s="8"/>
      <c r="BS73" s="7"/>
      <c r="BT73" s="7"/>
      <c r="BU73" s="2" t="s">
        <v>138</v>
      </c>
      <c r="BV73" s="2" t="s">
        <v>129</v>
      </c>
      <c r="BW73" s="2" t="s">
        <v>414</v>
      </c>
      <c r="BX73" s="2" t="s">
        <v>931</v>
      </c>
      <c r="BY73" s="2" t="s">
        <v>141</v>
      </c>
      <c r="BZ73" s="2" t="s">
        <v>132</v>
      </c>
      <c r="CA73" s="4">
        <v>6</v>
      </c>
      <c r="CB73" s="8">
        <v>447.3</v>
      </c>
      <c r="CC73" s="4"/>
      <c r="CD73" s="8"/>
      <c r="CE73" s="7"/>
      <c r="CF73" s="7"/>
      <c r="CG73" s="2" t="s">
        <v>138</v>
      </c>
      <c r="CH73" s="2" t="s">
        <v>129</v>
      </c>
      <c r="CI73" s="2" t="s">
        <v>416</v>
      </c>
      <c r="CJ73" s="2" t="s">
        <v>1161</v>
      </c>
      <c r="CK73" s="2" t="s">
        <v>141</v>
      </c>
      <c r="CL73" s="2" t="s">
        <v>132</v>
      </c>
      <c r="CM73" s="4">
        <v>4</v>
      </c>
      <c r="CN73" s="8">
        <v>326.6</v>
      </c>
      <c r="CO73" s="4"/>
      <c r="CP73" s="8"/>
      <c r="CQ73" s="7"/>
      <c r="CR73" s="7"/>
      <c r="CS73" s="2" t="s">
        <v>138</v>
      </c>
      <c r="CT73" s="2" t="s">
        <v>129</v>
      </c>
      <c r="CU73" s="2" t="s">
        <v>132</v>
      </c>
      <c r="CV73" s="2" t="s">
        <v>437</v>
      </c>
      <c r="CW73" s="2" t="s">
        <v>141</v>
      </c>
      <c r="CX73" s="2" t="s">
        <v>132</v>
      </c>
      <c r="CY73" s="4"/>
      <c r="CZ73" s="8"/>
      <c r="DA73" s="4"/>
      <c r="DB73" s="8"/>
      <c r="DC73" s="7"/>
      <c r="DD73" s="7"/>
      <c r="DE73" s="2" t="s">
        <v>138</v>
      </c>
      <c r="DF73" s="2" t="s">
        <v>129</v>
      </c>
      <c r="DG73" s="2" t="s">
        <v>419</v>
      </c>
      <c r="DH73" s="2" t="s">
        <v>496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1146</v>
      </c>
      <c r="DT73" s="2" t="s">
        <v>1162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273</v>
      </c>
      <c r="ED73" s="2" t="s">
        <v>129</v>
      </c>
      <c r="EE73" s="2" t="s">
        <v>132</v>
      </c>
      <c r="EF73" s="2" t="s">
        <v>132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138</v>
      </c>
      <c r="EP73" s="2" t="s">
        <v>129</v>
      </c>
      <c r="EQ73" s="2" t="s">
        <v>423</v>
      </c>
      <c r="ER73" s="2" t="s">
        <v>711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168</v>
      </c>
      <c r="FB73" s="2" t="s">
        <v>129</v>
      </c>
      <c r="FC73" s="2" t="s">
        <v>132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168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138</v>
      </c>
      <c r="FZ73" s="2" t="s">
        <v>129</v>
      </c>
      <c r="GA73" s="2" t="s">
        <v>425</v>
      </c>
      <c r="GB73" s="2" t="s">
        <v>857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138</v>
      </c>
      <c r="GL73" s="2" t="s">
        <v>129</v>
      </c>
      <c r="GM73" s="2" t="s">
        <v>519</v>
      </c>
      <c r="GN73" s="2" t="s">
        <v>1163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138</v>
      </c>
      <c r="GX73" s="2" t="s">
        <v>129</v>
      </c>
      <c r="GY73" s="2" t="s">
        <v>427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129</v>
      </c>
      <c r="HK73" s="2" t="s">
        <v>337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138</v>
      </c>
      <c r="HV73" s="2" t="s">
        <v>129</v>
      </c>
      <c r="HW73" s="2" t="s">
        <v>932</v>
      </c>
      <c r="HX73" s="2" t="s">
        <v>498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168</v>
      </c>
      <c r="IH73" s="2" t="s">
        <v>129</v>
      </c>
      <c r="II73" s="2" t="s">
        <v>132</v>
      </c>
      <c r="IJ73" s="2" t="s">
        <v>132</v>
      </c>
      <c r="IK73" s="2" t="s">
        <v>141</v>
      </c>
      <c r="IL73" s="2" t="s">
        <v>132</v>
      </c>
      <c r="IM73" s="4"/>
      <c r="IN73" s="8"/>
      <c r="IO73" s="4"/>
      <c r="IP73" s="8"/>
      <c r="IQ73" s="7"/>
      <c r="IR73" s="7"/>
      <c r="IS73" s="2" t="s">
        <v>138</v>
      </c>
      <c r="IT73" s="2" t="s">
        <v>150</v>
      </c>
      <c r="IU73" s="2" t="s">
        <v>238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138</v>
      </c>
      <c r="JF73" s="2" t="s">
        <v>129</v>
      </c>
      <c r="JG73" s="2" t="s">
        <v>416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138</v>
      </c>
      <c r="JR73" s="2" t="s">
        <v>150</v>
      </c>
      <c r="JS73" s="2" t="s">
        <v>419</v>
      </c>
      <c r="JT73" s="2" t="s">
        <v>132</v>
      </c>
      <c r="JU73" s="2" t="s">
        <v>141</v>
      </c>
      <c r="JV73" s="2" t="s">
        <v>132</v>
      </c>
      <c r="JW73" s="4"/>
      <c r="JX73" s="8"/>
      <c r="JY73" s="4"/>
      <c r="JZ73" s="8"/>
      <c r="KA73" s="7"/>
      <c r="KB73" s="7"/>
      <c r="KC73" s="2" t="s">
        <v>132</v>
      </c>
      <c r="KD73" s="2" t="s">
        <v>132</v>
      </c>
      <c r="KE73" s="2" t="s">
        <v>132</v>
      </c>
      <c r="KF73" s="2" t="s">
        <v>132</v>
      </c>
      <c r="KG73" s="2" t="s">
        <v>132</v>
      </c>
      <c r="KH73" s="2" t="s">
        <v>132</v>
      </c>
      <c r="KI73" s="4"/>
      <c r="KJ73" s="8"/>
      <c r="KK73" s="4"/>
      <c r="KL73" s="8"/>
      <c r="KM73" s="7"/>
      <c r="KN73" s="7"/>
      <c r="KO73" s="2" t="s">
        <v>241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168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168</v>
      </c>
      <c r="LN73" s="2" t="s">
        <v>150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176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168</v>
      </c>
      <c r="ML73" s="2" t="s">
        <v>129</v>
      </c>
      <c r="MM73" s="2" t="s">
        <v>132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168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176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176</v>
      </c>
      <c r="NV73" s="2" t="s">
        <v>129</v>
      </c>
      <c r="NW73" s="2" t="s">
        <v>132</v>
      </c>
      <c r="NX73" s="2" t="s">
        <v>132</v>
      </c>
      <c r="NY73" s="2" t="s">
        <v>141</v>
      </c>
      <c r="NZ73" s="2" t="s">
        <v>132</v>
      </c>
      <c r="OA73" s="4"/>
      <c r="OB73" s="8"/>
      <c r="OC73" s="4"/>
      <c r="OD73" s="8"/>
      <c r="OE73" s="7"/>
      <c r="OF73" s="7"/>
      <c r="OG73" s="2" t="s">
        <v>132</v>
      </c>
      <c r="OH73" s="2" t="s">
        <v>132</v>
      </c>
      <c r="OI73" s="2" t="s">
        <v>132</v>
      </c>
      <c r="OJ73" s="2" t="s">
        <v>132</v>
      </c>
      <c r="OK73" s="2" t="s">
        <v>132</v>
      </c>
      <c r="OL73" s="2" t="s">
        <v>132</v>
      </c>
      <c r="OM73" s="4"/>
      <c r="ON73" s="8"/>
      <c r="OO73" s="4"/>
      <c r="OP73" s="8"/>
      <c r="OQ73" s="7"/>
      <c r="OR73" s="7"/>
      <c r="OS73" s="2" t="s">
        <v>241</v>
      </c>
      <c r="OT73" s="2" t="s">
        <v>129</v>
      </c>
      <c r="OU73" s="2" t="s">
        <v>177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168</v>
      </c>
      <c r="PF73" s="2" t="s">
        <v>129</v>
      </c>
      <c r="PG73" s="2" t="s">
        <v>132</v>
      </c>
      <c r="PH73" s="2" t="s">
        <v>132</v>
      </c>
      <c r="PI73" s="2" t="s">
        <v>141</v>
      </c>
      <c r="PJ73" s="2" t="s">
        <v>132</v>
      </c>
      <c r="PK73" s="4"/>
      <c r="PL73" s="8"/>
      <c r="PM73" s="4"/>
      <c r="PN73" s="8"/>
      <c r="PO73" s="7"/>
      <c r="PP73" s="7"/>
      <c r="PQ73" s="2" t="s">
        <v>132</v>
      </c>
      <c r="PR73" s="2" t="s">
        <v>132</v>
      </c>
      <c r="PS73" s="2" t="s">
        <v>132</v>
      </c>
      <c r="PT73" s="2" t="s">
        <v>132</v>
      </c>
      <c r="PU73" s="2" t="s">
        <v>132</v>
      </c>
      <c r="PV73" s="2" t="s">
        <v>132</v>
      </c>
      <c r="PW73" s="4"/>
      <c r="PX73" s="8"/>
      <c r="PY73" s="4"/>
      <c r="PZ73" s="8"/>
      <c r="QA73" s="7"/>
      <c r="QB73" s="7"/>
      <c r="QC73" s="2" t="s">
        <v>168</v>
      </c>
      <c r="QD73" s="2" t="s">
        <v>129</v>
      </c>
      <c r="QE73" s="2" t="s">
        <v>132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138</v>
      </c>
      <c r="QP73" s="2" t="s">
        <v>129</v>
      </c>
      <c r="QQ73" s="2" t="s">
        <v>178</v>
      </c>
      <c r="QR73" s="2" t="s">
        <v>132</v>
      </c>
      <c r="QS73" s="2" t="s">
        <v>141</v>
      </c>
      <c r="QT73" s="2" t="s">
        <v>132</v>
      </c>
      <c r="QU73" s="4"/>
      <c r="QV73" s="8"/>
      <c r="QW73" s="4"/>
      <c r="QX73" s="8"/>
      <c r="QY73" s="7"/>
      <c r="QZ73" s="7"/>
      <c r="RA73" s="2" t="s">
        <v>132</v>
      </c>
      <c r="RB73" s="2" t="s">
        <v>132</v>
      </c>
      <c r="RC73" s="2" t="s">
        <v>132</v>
      </c>
      <c r="RD73" s="2" t="s">
        <v>132</v>
      </c>
      <c r="RE73" s="2" t="s">
        <v>132</v>
      </c>
      <c r="RF73" s="2" t="s">
        <v>132</v>
      </c>
      <c r="RG73" s="4"/>
      <c r="RH73" s="8"/>
      <c r="RI73" s="4"/>
      <c r="RJ73" s="8"/>
      <c r="RK73" s="7"/>
      <c r="RL73" s="7"/>
      <c r="RM73" s="2" t="s">
        <v>176</v>
      </c>
      <c r="RN73" s="2" t="s">
        <v>129</v>
      </c>
      <c r="RO73" s="2" t="s">
        <v>132</v>
      </c>
      <c r="RP73" s="2" t="s">
        <v>132</v>
      </c>
      <c r="RQ73" s="2" t="s">
        <v>141</v>
      </c>
      <c r="RR73" s="2" t="s">
        <v>132</v>
      </c>
    </row>
    <row r="74">
      <c r="A74" s="2" t="s">
        <v>1164</v>
      </c>
      <c r="B74" s="2" t="s">
        <v>121</v>
      </c>
      <c r="C74" s="2" t="s">
        <v>122</v>
      </c>
      <c r="D74" s="2" t="s">
        <v>1033</v>
      </c>
      <c r="E74" s="2" t="s">
        <v>1034</v>
      </c>
      <c r="F74" s="2" t="s">
        <v>1165</v>
      </c>
      <c r="G74" s="2" t="s">
        <v>1165</v>
      </c>
      <c r="H74" s="2" t="s">
        <v>1165</v>
      </c>
      <c r="I74" s="2" t="s">
        <v>1166</v>
      </c>
      <c r="J74" s="2" t="s">
        <v>127</v>
      </c>
      <c r="K74" s="2" t="s">
        <v>1144</v>
      </c>
      <c r="L74" s="3">
        <v>81</v>
      </c>
      <c r="M74" s="3">
        <v>85.05</v>
      </c>
      <c r="N74" s="3">
        <v>189.99</v>
      </c>
      <c r="O74" s="2" t="s">
        <v>218</v>
      </c>
      <c r="P74" s="2" t="s">
        <v>219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286</v>
      </c>
      <c r="V74" s="2" t="s">
        <v>247</v>
      </c>
      <c r="W74" s="2" t="s">
        <v>135</v>
      </c>
      <c r="X74" s="2" t="s">
        <v>411</v>
      </c>
      <c r="Y74" s="2" t="s">
        <v>412</v>
      </c>
      <c r="Z74" s="4">
        <v>74</v>
      </c>
      <c r="AA74" s="4">
        <f>=ROUNDDOWN(37,0)</f>
      </c>
      <c r="AB74" s="5">
        <v>2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>
        <v>9</v>
      </c>
      <c r="AQ74" s="8">
        <v>783.36</v>
      </c>
      <c r="AR74" s="4"/>
      <c r="AS74" s="8"/>
      <c r="AT74" s="7"/>
      <c r="AU74" s="7"/>
      <c r="AV74" s="4">
        <v>9</v>
      </c>
      <c r="AW74" s="8">
        <v>783.36</v>
      </c>
      <c r="AX74" s="4"/>
      <c r="AY74" s="8"/>
      <c r="AZ74" s="7"/>
      <c r="BA74" s="7"/>
      <c r="BB74" s="7">
        <v>1</v>
      </c>
      <c r="BC74" s="4">
        <v>9</v>
      </c>
      <c r="BD74" s="8">
        <v>783.36</v>
      </c>
      <c r="BE74" s="4"/>
      <c r="BF74" s="8"/>
      <c r="BG74" s="7"/>
      <c r="BH74" s="7"/>
      <c r="BI74" s="7">
        <v>1</v>
      </c>
      <c r="BJ74" s="4">
        <v>9</v>
      </c>
      <c r="BK74" s="8">
        <v>783.36</v>
      </c>
      <c r="BL74" s="2" t="s">
        <v>1167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138</v>
      </c>
      <c r="BV74" s="2" t="s">
        <v>129</v>
      </c>
      <c r="BW74" s="2" t="s">
        <v>414</v>
      </c>
      <c r="BX74" s="2" t="s">
        <v>1168</v>
      </c>
      <c r="BY74" s="2" t="s">
        <v>141</v>
      </c>
      <c r="BZ74" s="2" t="s">
        <v>132</v>
      </c>
      <c r="CA74" s="4">
        <v>6</v>
      </c>
      <c r="CB74" s="8">
        <v>510.3</v>
      </c>
      <c r="CC74" s="4"/>
      <c r="CD74" s="8"/>
      <c r="CE74" s="7"/>
      <c r="CF74" s="7"/>
      <c r="CG74" s="2" t="s">
        <v>138</v>
      </c>
      <c r="CH74" s="2" t="s">
        <v>129</v>
      </c>
      <c r="CI74" s="2" t="s">
        <v>416</v>
      </c>
      <c r="CJ74" s="2" t="s">
        <v>1169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138</v>
      </c>
      <c r="CT74" s="2" t="s">
        <v>129</v>
      </c>
      <c r="CU74" s="2" t="s">
        <v>132</v>
      </c>
      <c r="CV74" s="2" t="s">
        <v>1170</v>
      </c>
      <c r="CW74" s="2" t="s">
        <v>141</v>
      </c>
      <c r="CX74" s="2" t="s">
        <v>132</v>
      </c>
      <c r="CY74" s="4">
        <v>3</v>
      </c>
      <c r="CZ74" s="8">
        <v>273.06</v>
      </c>
      <c r="DA74" s="4"/>
      <c r="DB74" s="8"/>
      <c r="DC74" s="7"/>
      <c r="DD74" s="7"/>
      <c r="DE74" s="2" t="s">
        <v>138</v>
      </c>
      <c r="DF74" s="2" t="s">
        <v>129</v>
      </c>
      <c r="DG74" s="2" t="s">
        <v>419</v>
      </c>
      <c r="DH74" s="2" t="s">
        <v>1171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138</v>
      </c>
      <c r="DR74" s="2" t="s">
        <v>129</v>
      </c>
      <c r="DS74" s="2" t="s">
        <v>1146</v>
      </c>
      <c r="DT74" s="2" t="s">
        <v>132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273</v>
      </c>
      <c r="ED74" s="2" t="s">
        <v>129</v>
      </c>
      <c r="EE74" s="2" t="s">
        <v>132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138</v>
      </c>
      <c r="EP74" s="2" t="s">
        <v>129</v>
      </c>
      <c r="EQ74" s="2" t="s">
        <v>423</v>
      </c>
      <c r="ER74" s="2" t="s">
        <v>424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138</v>
      </c>
      <c r="FB74" s="2" t="s">
        <v>129</v>
      </c>
      <c r="FC74" s="2" t="s">
        <v>329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168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138</v>
      </c>
      <c r="FZ74" s="2" t="s">
        <v>129</v>
      </c>
      <c r="GA74" s="2" t="s">
        <v>425</v>
      </c>
      <c r="GB74" s="2" t="s">
        <v>132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138</v>
      </c>
      <c r="GL74" s="2" t="s">
        <v>129</v>
      </c>
      <c r="GM74" s="2" t="s">
        <v>519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168</v>
      </c>
      <c r="GX74" s="2" t="s">
        <v>129</v>
      </c>
      <c r="GY74" s="2" t="s">
        <v>132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129</v>
      </c>
      <c r="HK74" s="2" t="s">
        <v>337</v>
      </c>
      <c r="HL74" s="2" t="s">
        <v>1172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138</v>
      </c>
      <c r="HV74" s="2" t="s">
        <v>129</v>
      </c>
      <c r="HW74" s="2" t="s">
        <v>932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168</v>
      </c>
      <c r="IH74" s="2" t="s">
        <v>129</v>
      </c>
      <c r="II74" s="2" t="s">
        <v>132</v>
      </c>
      <c r="IJ74" s="2" t="s">
        <v>132</v>
      </c>
      <c r="IK74" s="2" t="s">
        <v>141</v>
      </c>
      <c r="IL74" s="2" t="s">
        <v>132</v>
      </c>
      <c r="IM74" s="4"/>
      <c r="IN74" s="8"/>
      <c r="IO74" s="4"/>
      <c r="IP74" s="8"/>
      <c r="IQ74" s="7"/>
      <c r="IR74" s="7"/>
      <c r="IS74" s="2" t="s">
        <v>138</v>
      </c>
      <c r="IT74" s="2" t="s">
        <v>150</v>
      </c>
      <c r="IU74" s="2" t="s">
        <v>238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138</v>
      </c>
      <c r="JF74" s="2" t="s">
        <v>129</v>
      </c>
      <c r="JG74" s="2" t="s">
        <v>416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138</v>
      </c>
      <c r="JR74" s="2" t="s">
        <v>150</v>
      </c>
      <c r="JS74" s="2" t="s">
        <v>419</v>
      </c>
      <c r="JT74" s="2" t="s">
        <v>132</v>
      </c>
      <c r="JU74" s="2" t="s">
        <v>141</v>
      </c>
      <c r="JV74" s="2" t="s">
        <v>132</v>
      </c>
      <c r="JW74" s="4"/>
      <c r="JX74" s="8"/>
      <c r="JY74" s="4"/>
      <c r="JZ74" s="8"/>
      <c r="KA74" s="7"/>
      <c r="KB74" s="7"/>
      <c r="KC74" s="2" t="s">
        <v>132</v>
      </c>
      <c r="KD74" s="2" t="s">
        <v>132</v>
      </c>
      <c r="KE74" s="2" t="s">
        <v>132</v>
      </c>
      <c r="KF74" s="2" t="s">
        <v>132</v>
      </c>
      <c r="KG74" s="2" t="s">
        <v>132</v>
      </c>
      <c r="KH74" s="2" t="s">
        <v>132</v>
      </c>
      <c r="KI74" s="4"/>
      <c r="KJ74" s="8"/>
      <c r="KK74" s="4"/>
      <c r="KL74" s="8"/>
      <c r="KM74" s="7"/>
      <c r="KN74" s="7"/>
      <c r="KO74" s="2" t="s">
        <v>241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168</v>
      </c>
      <c r="LB74" s="2" t="s">
        <v>129</v>
      </c>
      <c r="LC74" s="2" t="s">
        <v>132</v>
      </c>
      <c r="LD74" s="2" t="s">
        <v>132</v>
      </c>
      <c r="LE74" s="2" t="s">
        <v>141</v>
      </c>
      <c r="LF74" s="2" t="s">
        <v>132</v>
      </c>
      <c r="LG74" s="4"/>
      <c r="LH74" s="8"/>
      <c r="LI74" s="4"/>
      <c r="LJ74" s="8"/>
      <c r="LK74" s="7"/>
      <c r="LL74" s="7"/>
      <c r="LM74" s="2" t="s">
        <v>168</v>
      </c>
      <c r="LN74" s="2" t="s">
        <v>150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176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168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168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176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176</v>
      </c>
      <c r="NV74" s="2" t="s">
        <v>129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241</v>
      </c>
      <c r="OT74" s="2" t="s">
        <v>129</v>
      </c>
      <c r="OU74" s="2" t="s">
        <v>177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168</v>
      </c>
      <c r="PF74" s="2" t="s">
        <v>129</v>
      </c>
      <c r="PG74" s="2" t="s">
        <v>132</v>
      </c>
      <c r="PH74" s="2" t="s">
        <v>132</v>
      </c>
      <c r="PI74" s="2" t="s">
        <v>141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168</v>
      </c>
      <c r="QD74" s="2" t="s">
        <v>129</v>
      </c>
      <c r="QE74" s="2" t="s">
        <v>132</v>
      </c>
      <c r="QF74" s="2" t="s">
        <v>132</v>
      </c>
      <c r="QG74" s="2" t="s">
        <v>141</v>
      </c>
      <c r="QH74" s="2" t="s">
        <v>132</v>
      </c>
      <c r="QI74" s="4"/>
      <c r="QJ74" s="8"/>
      <c r="QK74" s="4"/>
      <c r="QL74" s="8"/>
      <c r="QM74" s="7"/>
      <c r="QN74" s="7"/>
      <c r="QO74" s="2" t="s">
        <v>138</v>
      </c>
      <c r="QP74" s="2" t="s">
        <v>129</v>
      </c>
      <c r="QQ74" s="2" t="s">
        <v>178</v>
      </c>
      <c r="QR74" s="2" t="s">
        <v>132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176</v>
      </c>
      <c r="RN74" s="2" t="s">
        <v>129</v>
      </c>
      <c r="RO74" s="2" t="s">
        <v>132</v>
      </c>
      <c r="RP74" s="2" t="s">
        <v>132</v>
      </c>
      <c r="RQ74" s="2" t="s">
        <v>141</v>
      </c>
      <c r="RR74" s="2" t="s">
        <v>132</v>
      </c>
    </row>
    <row r="75">
      <c r="A75" s="2" t="s">
        <v>1173</v>
      </c>
      <c r="B75" s="2" t="s">
        <v>121</v>
      </c>
      <c r="C75" s="2" t="s">
        <v>122</v>
      </c>
      <c r="D75" s="2" t="s">
        <v>1033</v>
      </c>
      <c r="E75" s="2" t="s">
        <v>1034</v>
      </c>
      <c r="F75" s="2" t="s">
        <v>1174</v>
      </c>
      <c r="G75" s="2" t="s">
        <v>1174</v>
      </c>
      <c r="H75" s="2" t="s">
        <v>1174</v>
      </c>
      <c r="I75" s="2" t="s">
        <v>1175</v>
      </c>
      <c r="J75" s="2" t="s">
        <v>127</v>
      </c>
      <c r="K75" s="2" t="s">
        <v>1176</v>
      </c>
      <c r="L75" s="3">
        <v>56.05</v>
      </c>
      <c r="M75" s="3">
        <v>58.85</v>
      </c>
      <c r="N75" s="3">
        <v>117.99</v>
      </c>
      <c r="O75" s="2" t="s">
        <v>218</v>
      </c>
      <c r="P75" s="2" t="s">
        <v>219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286</v>
      </c>
      <c r="V75" s="2" t="s">
        <v>247</v>
      </c>
      <c r="W75" s="2" t="s">
        <v>135</v>
      </c>
      <c r="X75" s="2" t="s">
        <v>132</v>
      </c>
      <c r="Y75" s="2" t="s">
        <v>1177</v>
      </c>
      <c r="Z75" s="4">
        <v>96</v>
      </c>
      <c r="AA75" s="4">
        <f>=ROUNDDOWN(96,0)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3</v>
      </c>
      <c r="AQ75" s="8">
        <v>176.55</v>
      </c>
      <c r="AR75" s="4"/>
      <c r="AS75" s="8"/>
      <c r="AT75" s="7"/>
      <c r="AU75" s="7"/>
      <c r="AV75" s="4">
        <v>3</v>
      </c>
      <c r="AW75" s="8">
        <v>176.55</v>
      </c>
      <c r="AX75" s="4"/>
      <c r="AY75" s="8"/>
      <c r="AZ75" s="7"/>
      <c r="BA75" s="7"/>
      <c r="BB75" s="7">
        <v>1</v>
      </c>
      <c r="BC75" s="4">
        <v>3</v>
      </c>
      <c r="BD75" s="8">
        <v>176.55</v>
      </c>
      <c r="BE75" s="4"/>
      <c r="BF75" s="8"/>
      <c r="BG75" s="7"/>
      <c r="BH75" s="7"/>
      <c r="BI75" s="7">
        <v>1</v>
      </c>
      <c r="BJ75" s="4">
        <v>3</v>
      </c>
      <c r="BK75" s="8">
        <v>176.55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138</v>
      </c>
      <c r="BV75" s="2" t="s">
        <v>129</v>
      </c>
      <c r="BW75" s="2" t="s">
        <v>1178</v>
      </c>
      <c r="BX75" s="2" t="s">
        <v>854</v>
      </c>
      <c r="BY75" s="2" t="s">
        <v>141</v>
      </c>
      <c r="BZ75" s="2" t="s">
        <v>132</v>
      </c>
      <c r="CA75" s="4">
        <v>3</v>
      </c>
      <c r="CB75" s="8">
        <v>176.55</v>
      </c>
      <c r="CC75" s="4"/>
      <c r="CD75" s="8"/>
      <c r="CE75" s="7"/>
      <c r="CF75" s="7"/>
      <c r="CG75" s="2" t="s">
        <v>138</v>
      </c>
      <c r="CH75" s="2" t="s">
        <v>129</v>
      </c>
      <c r="CI75" s="2" t="s">
        <v>677</v>
      </c>
      <c r="CJ75" s="2" t="s">
        <v>437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132</v>
      </c>
      <c r="CV75" s="2" t="s">
        <v>132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138</v>
      </c>
      <c r="DF75" s="2" t="s">
        <v>129</v>
      </c>
      <c r="DG75" s="2" t="s">
        <v>1179</v>
      </c>
      <c r="DH75" s="2" t="s">
        <v>264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138</v>
      </c>
      <c r="DR75" s="2" t="s">
        <v>129</v>
      </c>
      <c r="DS75" s="2" t="s">
        <v>1179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273</v>
      </c>
      <c r="ED75" s="2" t="s">
        <v>129</v>
      </c>
      <c r="EE75" s="2" t="s">
        <v>132</v>
      </c>
      <c r="EF75" s="2" t="s">
        <v>132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138</v>
      </c>
      <c r="EP75" s="2" t="s">
        <v>129</v>
      </c>
      <c r="EQ75" s="2" t="s">
        <v>327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168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168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332</v>
      </c>
      <c r="GB75" s="2" t="s">
        <v>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138</v>
      </c>
      <c r="GL75" s="2" t="s">
        <v>129</v>
      </c>
      <c r="GM75" s="2" t="s">
        <v>334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168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138</v>
      </c>
      <c r="HJ75" s="2" t="s">
        <v>129</v>
      </c>
      <c r="HK75" s="2" t="s">
        <v>683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273</v>
      </c>
      <c r="HV75" s="2" t="s">
        <v>129</v>
      </c>
      <c r="HW75" s="2" t="s">
        <v>132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168</v>
      </c>
      <c r="IH75" s="2" t="s">
        <v>129</v>
      </c>
      <c r="II75" s="2" t="s">
        <v>132</v>
      </c>
      <c r="IJ75" s="2" t="s">
        <v>132</v>
      </c>
      <c r="IK75" s="2" t="s">
        <v>141</v>
      </c>
      <c r="IL75" s="2" t="s">
        <v>132</v>
      </c>
      <c r="IM75" s="4"/>
      <c r="IN75" s="8"/>
      <c r="IO75" s="4"/>
      <c r="IP75" s="8"/>
      <c r="IQ75" s="7"/>
      <c r="IR75" s="7"/>
      <c r="IS75" s="2" t="s">
        <v>138</v>
      </c>
      <c r="IT75" s="2" t="s">
        <v>150</v>
      </c>
      <c r="IU75" s="2" t="s">
        <v>402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138</v>
      </c>
      <c r="JF75" s="2" t="s">
        <v>129</v>
      </c>
      <c r="JG75" s="2" t="s">
        <v>677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138</v>
      </c>
      <c r="JR75" s="2" t="s">
        <v>150</v>
      </c>
      <c r="JS75" s="2" t="s">
        <v>677</v>
      </c>
      <c r="JT75" s="2" t="s">
        <v>132</v>
      </c>
      <c r="JU75" s="2" t="s">
        <v>141</v>
      </c>
      <c r="JV75" s="2" t="s">
        <v>132</v>
      </c>
      <c r="JW75" s="4"/>
      <c r="JX75" s="8"/>
      <c r="JY75" s="4"/>
      <c r="JZ75" s="8"/>
      <c r="KA75" s="7"/>
      <c r="KB75" s="7"/>
      <c r="KC75" s="2" t="s">
        <v>132</v>
      </c>
      <c r="KD75" s="2" t="s">
        <v>132</v>
      </c>
      <c r="KE75" s="2" t="s">
        <v>132</v>
      </c>
      <c r="KF75" s="2" t="s">
        <v>132</v>
      </c>
      <c r="KG75" s="2" t="s">
        <v>132</v>
      </c>
      <c r="KH75" s="2" t="s">
        <v>132</v>
      </c>
      <c r="KI75" s="4"/>
      <c r="KJ75" s="8"/>
      <c r="KK75" s="4"/>
      <c r="KL75" s="8"/>
      <c r="KM75" s="7"/>
      <c r="KN75" s="7"/>
      <c r="KO75" s="2" t="s">
        <v>138</v>
      </c>
      <c r="KP75" s="2" t="s">
        <v>174</v>
      </c>
      <c r="KQ75" s="2" t="s">
        <v>1180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168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168</v>
      </c>
      <c r="LN75" s="2" t="s">
        <v>150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176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168</v>
      </c>
      <c r="ML75" s="2" t="s">
        <v>129</v>
      </c>
      <c r="MM75" s="2" t="s">
        <v>132</v>
      </c>
      <c r="MN75" s="2" t="s">
        <v>132</v>
      </c>
      <c r="MO75" s="2" t="s">
        <v>141</v>
      </c>
      <c r="MP75" s="2" t="s">
        <v>132</v>
      </c>
      <c r="MQ75" s="4"/>
      <c r="MR75" s="8"/>
      <c r="MS75" s="4"/>
      <c r="MT75" s="8"/>
      <c r="MU75" s="7"/>
      <c r="MV75" s="7"/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2" t="s">
        <v>132</v>
      </c>
      <c r="NC75" s="4"/>
      <c r="ND75" s="8"/>
      <c r="NE75" s="4"/>
      <c r="NF75" s="8"/>
      <c r="NG75" s="7"/>
      <c r="NH75" s="7"/>
      <c r="NI75" s="2" t="s">
        <v>176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176</v>
      </c>
      <c r="NV75" s="2" t="s">
        <v>129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168</v>
      </c>
      <c r="OH75" s="2" t="s">
        <v>150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241</v>
      </c>
      <c r="OT75" s="2" t="s">
        <v>129</v>
      </c>
      <c r="OU75" s="2" t="s">
        <v>177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168</v>
      </c>
      <c r="PF75" s="2" t="s">
        <v>129</v>
      </c>
      <c r="PG75" s="2" t="s">
        <v>132</v>
      </c>
      <c r="PH75" s="2" t="s">
        <v>132</v>
      </c>
      <c r="PI75" s="2" t="s">
        <v>141</v>
      </c>
      <c r="PJ75" s="2" t="s">
        <v>132</v>
      </c>
      <c r="PK75" s="4"/>
      <c r="PL75" s="8"/>
      <c r="PM75" s="4"/>
      <c r="PN75" s="8"/>
      <c r="PO75" s="7"/>
      <c r="PP75" s="7"/>
      <c r="PQ75" s="2" t="s">
        <v>132</v>
      </c>
      <c r="PR75" s="2" t="s">
        <v>132</v>
      </c>
      <c r="PS75" s="2" t="s">
        <v>132</v>
      </c>
      <c r="PT75" s="2" t="s">
        <v>132</v>
      </c>
      <c r="PU75" s="2" t="s">
        <v>132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168</v>
      </c>
      <c r="RB75" s="2" t="s">
        <v>150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176</v>
      </c>
      <c r="RN75" s="2" t="s">
        <v>129</v>
      </c>
      <c r="RO75" s="2" t="s">
        <v>132</v>
      </c>
      <c r="RP75" s="2" t="s">
        <v>132</v>
      </c>
      <c r="RQ75" s="2" t="s">
        <v>141</v>
      </c>
      <c r="RR75" s="2" t="s">
        <v>132</v>
      </c>
    </row>
    <row r="76">
      <c r="A76" s="2" t="s">
        <v>1181</v>
      </c>
      <c r="B76" s="2" t="s">
        <v>121</v>
      </c>
      <c r="C76" s="2" t="s">
        <v>122</v>
      </c>
      <c r="D76" s="2" t="s">
        <v>1033</v>
      </c>
      <c r="E76" s="2" t="s">
        <v>1034</v>
      </c>
      <c r="F76" s="2" t="s">
        <v>1182</v>
      </c>
      <c r="G76" s="2" t="s">
        <v>1182</v>
      </c>
      <c r="H76" s="2" t="s">
        <v>1182</v>
      </c>
      <c r="I76" s="2" t="s">
        <v>1183</v>
      </c>
      <c r="J76" s="2" t="s">
        <v>127</v>
      </c>
      <c r="K76" s="2" t="s">
        <v>1184</v>
      </c>
      <c r="L76" s="3">
        <v>41.08</v>
      </c>
      <c r="M76" s="3">
        <v>43.13</v>
      </c>
      <c r="N76" s="3">
        <v>89.99</v>
      </c>
      <c r="O76" s="2" t="s">
        <v>218</v>
      </c>
      <c r="P76" s="2" t="s">
        <v>219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286</v>
      </c>
      <c r="V76" s="2" t="s">
        <v>247</v>
      </c>
      <c r="W76" s="2" t="s">
        <v>492</v>
      </c>
      <c r="X76" s="2" t="s">
        <v>132</v>
      </c>
      <c r="Y76" s="2" t="s">
        <v>318</v>
      </c>
      <c r="Z76" s="4">
        <v>149</v>
      </c>
      <c r="AA76" s="4">
        <f>=ROUNDDOWN(248.333333333333,0)</f>
      </c>
      <c r="AB76" s="5">
        <v>0.6</v>
      </c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3</v>
      </c>
      <c r="AQ76" s="8">
        <v>152.87</v>
      </c>
      <c r="AR76" s="4"/>
      <c r="AS76" s="8"/>
      <c r="AT76" s="7"/>
      <c r="AU76" s="7"/>
      <c r="AV76" s="4">
        <v>3</v>
      </c>
      <c r="AW76" s="8">
        <v>152.87</v>
      </c>
      <c r="AX76" s="4"/>
      <c r="AY76" s="8"/>
      <c r="AZ76" s="7"/>
      <c r="BA76" s="7"/>
      <c r="BB76" s="7">
        <v>1</v>
      </c>
      <c r="BC76" s="4">
        <v>3</v>
      </c>
      <c r="BD76" s="8">
        <v>152.87</v>
      </c>
      <c r="BE76" s="4"/>
      <c r="BF76" s="8"/>
      <c r="BG76" s="7"/>
      <c r="BH76" s="7"/>
      <c r="BI76" s="7">
        <v>1</v>
      </c>
      <c r="BJ76" s="4">
        <v>3</v>
      </c>
      <c r="BK76" s="8">
        <v>152.87</v>
      </c>
      <c r="BL76" s="2" t="s">
        <v>1185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138</v>
      </c>
      <c r="BV76" s="2" t="s">
        <v>129</v>
      </c>
      <c r="BW76" s="2" t="s">
        <v>320</v>
      </c>
      <c r="BX76" s="2" t="s">
        <v>951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318</v>
      </c>
      <c r="CJ76" s="2" t="s">
        <v>1186</v>
      </c>
      <c r="CK76" s="2" t="s">
        <v>141</v>
      </c>
      <c r="CL76" s="2" t="s">
        <v>132</v>
      </c>
      <c r="CM76" s="4">
        <v>2</v>
      </c>
      <c r="CN76" s="8">
        <v>108.1</v>
      </c>
      <c r="CO76" s="4"/>
      <c r="CP76" s="8"/>
      <c r="CQ76" s="7"/>
      <c r="CR76" s="7"/>
      <c r="CS76" s="2" t="s">
        <v>138</v>
      </c>
      <c r="CT76" s="2" t="s">
        <v>129</v>
      </c>
      <c r="CU76" s="2" t="s">
        <v>132</v>
      </c>
      <c r="CV76" s="2" t="s">
        <v>132</v>
      </c>
      <c r="CW76" s="2" t="s">
        <v>141</v>
      </c>
      <c r="CX76" s="2" t="s">
        <v>132</v>
      </c>
      <c r="CY76" s="4">
        <v>1</v>
      </c>
      <c r="CZ76" s="8">
        <v>44.77</v>
      </c>
      <c r="DA76" s="4"/>
      <c r="DB76" s="8"/>
      <c r="DC76" s="7"/>
      <c r="DD76" s="7"/>
      <c r="DE76" s="2" t="s">
        <v>138</v>
      </c>
      <c r="DF76" s="2" t="s">
        <v>129</v>
      </c>
      <c r="DG76" s="2" t="s">
        <v>322</v>
      </c>
      <c r="DH76" s="2" t="s">
        <v>1187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886</v>
      </c>
      <c r="DT76" s="2" t="s">
        <v>911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273</v>
      </c>
      <c r="ED76" s="2" t="s">
        <v>129</v>
      </c>
      <c r="EE76" s="2" t="s">
        <v>132</v>
      </c>
      <c r="EF76" s="2" t="s">
        <v>132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138</v>
      </c>
      <c r="EP76" s="2" t="s">
        <v>129</v>
      </c>
      <c r="EQ76" s="2" t="s">
        <v>327</v>
      </c>
      <c r="ER76" s="2" t="s">
        <v>935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138</v>
      </c>
      <c r="FB76" s="2" t="s">
        <v>129</v>
      </c>
      <c r="FC76" s="2" t="s">
        <v>329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168</v>
      </c>
      <c r="FN76" s="2" t="s">
        <v>129</v>
      </c>
      <c r="FO76" s="2" t="s">
        <v>132</v>
      </c>
      <c r="FP76" s="2" t="s">
        <v>132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332</v>
      </c>
      <c r="GB76" s="2" t="s">
        <v>132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138</v>
      </c>
      <c r="GL76" s="2" t="s">
        <v>129</v>
      </c>
      <c r="GM76" s="2" t="s">
        <v>1188</v>
      </c>
      <c r="GN76" s="2" t="s">
        <v>132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168</v>
      </c>
      <c r="GX76" s="2" t="s">
        <v>129</v>
      </c>
      <c r="GY76" s="2" t="s">
        <v>132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138</v>
      </c>
      <c r="HJ76" s="2" t="s">
        <v>129</v>
      </c>
      <c r="HK76" s="2" t="s">
        <v>337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138</v>
      </c>
      <c r="HV76" s="2" t="s">
        <v>129</v>
      </c>
      <c r="HW76" s="2" t="s">
        <v>400</v>
      </c>
      <c r="HX76" s="2" t="s">
        <v>1189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168</v>
      </c>
      <c r="IH76" s="2" t="s">
        <v>129</v>
      </c>
      <c r="II76" s="2" t="s">
        <v>132</v>
      </c>
      <c r="IJ76" s="2" t="s">
        <v>132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138</v>
      </c>
      <c r="IT76" s="2" t="s">
        <v>150</v>
      </c>
      <c r="IU76" s="2" t="s">
        <v>402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138</v>
      </c>
      <c r="JF76" s="2" t="s">
        <v>129</v>
      </c>
      <c r="JG76" s="2" t="s">
        <v>340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138</v>
      </c>
      <c r="JR76" s="2" t="s">
        <v>150</v>
      </c>
      <c r="JS76" s="2" t="s">
        <v>341</v>
      </c>
      <c r="JT76" s="2" t="s">
        <v>1190</v>
      </c>
      <c r="JU76" s="2" t="s">
        <v>141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138</v>
      </c>
      <c r="KP76" s="2" t="s">
        <v>174</v>
      </c>
      <c r="KQ76" s="2" t="s">
        <v>343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168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168</v>
      </c>
      <c r="LN76" s="2" t="s">
        <v>150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176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168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168</v>
      </c>
      <c r="MX76" s="2" t="s">
        <v>129</v>
      </c>
      <c r="MY76" s="2" t="s">
        <v>132</v>
      </c>
      <c r="MZ76" s="2" t="s">
        <v>132</v>
      </c>
      <c r="NA76" s="2" t="s">
        <v>141</v>
      </c>
      <c r="NB76" s="2" t="s">
        <v>132</v>
      </c>
      <c r="NC76" s="4"/>
      <c r="ND76" s="8"/>
      <c r="NE76" s="4"/>
      <c r="NF76" s="8"/>
      <c r="NG76" s="7"/>
      <c r="NH76" s="7"/>
      <c r="NI76" s="2" t="s">
        <v>176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176</v>
      </c>
      <c r="NV76" s="2" t="s">
        <v>129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168</v>
      </c>
      <c r="OH76" s="2" t="s">
        <v>150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241</v>
      </c>
      <c r="OT76" s="2" t="s">
        <v>129</v>
      </c>
      <c r="OU76" s="2" t="s">
        <v>177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168</v>
      </c>
      <c r="PF76" s="2" t="s">
        <v>129</v>
      </c>
      <c r="PG76" s="2" t="s">
        <v>132</v>
      </c>
      <c r="PH76" s="2" t="s">
        <v>132</v>
      </c>
      <c r="PI76" s="2" t="s">
        <v>141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168</v>
      </c>
      <c r="QD76" s="2" t="s">
        <v>129</v>
      </c>
      <c r="QE76" s="2" t="s">
        <v>132</v>
      </c>
      <c r="QF76" s="2" t="s">
        <v>132</v>
      </c>
      <c r="QG76" s="2" t="s">
        <v>141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168</v>
      </c>
      <c r="RB76" s="2" t="s">
        <v>150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176</v>
      </c>
      <c r="RN76" s="2" t="s">
        <v>129</v>
      </c>
      <c r="RO76" s="2" t="s">
        <v>132</v>
      </c>
      <c r="RP76" s="2" t="s">
        <v>132</v>
      </c>
      <c r="RQ76" s="2" t="s">
        <v>141</v>
      </c>
      <c r="RR76" s="2" t="s">
        <v>132</v>
      </c>
    </row>
    <row r="77">
      <c r="A77" s="2" t="s">
        <v>1191</v>
      </c>
      <c r="B77" s="2" t="s">
        <v>121</v>
      </c>
      <c r="C77" s="2" t="s">
        <v>122</v>
      </c>
      <c r="D77" s="2" t="s">
        <v>1033</v>
      </c>
      <c r="E77" s="2" t="s">
        <v>1034</v>
      </c>
      <c r="F77" s="2" t="s">
        <v>1192</v>
      </c>
      <c r="G77" s="2" t="s">
        <v>1192</v>
      </c>
      <c r="H77" s="2" t="s">
        <v>1192</v>
      </c>
      <c r="I77" s="2" t="s">
        <v>1193</v>
      </c>
      <c r="J77" s="2" t="s">
        <v>127</v>
      </c>
      <c r="K77" s="2" t="s">
        <v>523</v>
      </c>
      <c r="L77" s="3">
        <v>41.04</v>
      </c>
      <c r="M77" s="3">
        <v>43.09</v>
      </c>
      <c r="N77" s="3">
        <v>89</v>
      </c>
      <c r="O77" s="2" t="s">
        <v>915</v>
      </c>
      <c r="P77" s="2" t="s">
        <v>219</v>
      </c>
      <c r="Q77" s="2" t="s">
        <v>131</v>
      </c>
      <c r="R77" s="2" t="s">
        <v>132</v>
      </c>
      <c r="S77" s="2" t="s">
        <v>1194</v>
      </c>
      <c r="T77" s="2" t="s">
        <v>132</v>
      </c>
      <c r="U77" s="2" t="s">
        <v>132</v>
      </c>
      <c r="V77" s="2" t="s">
        <v>134</v>
      </c>
      <c r="W77" s="2" t="s">
        <v>135</v>
      </c>
      <c r="X77" s="2" t="s">
        <v>132</v>
      </c>
      <c r="Y77" s="2" t="s">
        <v>220</v>
      </c>
      <c r="Z77" s="4"/>
      <c r="AA77" s="4">
        <f>=ROUNDDOWN({0},0)</f>
      </c>
      <c r="AB77" s="5"/>
      <c r="AC77" s="2" t="s">
        <v>132</v>
      </c>
      <c r="AD77" s="4"/>
      <c r="AE77" s="4"/>
      <c r="AF77" s="6"/>
      <c r="AG77" s="6"/>
      <c r="AH77" s="7"/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>
        <v>7</v>
      </c>
      <c r="AQ77" s="8">
        <v>72.4</v>
      </c>
      <c r="AR77" s="4"/>
      <c r="AS77" s="8"/>
      <c r="AT77" s="7"/>
      <c r="AU77" s="7"/>
      <c r="AV77" s="4">
        <v>7</v>
      </c>
      <c r="AW77" s="8">
        <v>72.4</v>
      </c>
      <c r="AX77" s="4"/>
      <c r="AY77" s="8"/>
      <c r="AZ77" s="7"/>
      <c r="BA77" s="7"/>
      <c r="BB77" s="7">
        <v>1</v>
      </c>
      <c r="BC77" s="4">
        <v>7</v>
      </c>
      <c r="BD77" s="8">
        <v>72.4</v>
      </c>
      <c r="BE77" s="4"/>
      <c r="BF77" s="8"/>
      <c r="BG77" s="7"/>
      <c r="BH77" s="7"/>
      <c r="BI77" s="7">
        <v>1</v>
      </c>
      <c r="BJ77" s="4">
        <v>7</v>
      </c>
      <c r="BK77" s="8">
        <v>72.4</v>
      </c>
      <c r="BL77" s="2" t="s">
        <v>1195</v>
      </c>
      <c r="BM77" s="7">
        <v>1</v>
      </c>
      <c r="BN77" s="7">
        <v>1</v>
      </c>
      <c r="BO77" s="4">
        <v>7</v>
      </c>
      <c r="BP77" s="8">
        <v>72.4</v>
      </c>
      <c r="BQ77" s="4"/>
      <c r="BR77" s="8"/>
      <c r="BS77" s="7"/>
      <c r="BT77" s="7"/>
      <c r="BU77" s="2" t="s">
        <v>138</v>
      </c>
      <c r="BV77" s="2" t="s">
        <v>150</v>
      </c>
      <c r="BW77" s="2" t="s">
        <v>139</v>
      </c>
      <c r="BX77" s="2" t="s">
        <v>225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138</v>
      </c>
      <c r="CH77" s="2" t="s">
        <v>150</v>
      </c>
      <c r="CI77" s="2" t="s">
        <v>142</v>
      </c>
      <c r="CJ77" s="2" t="s">
        <v>1196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352</v>
      </c>
      <c r="CT77" s="2" t="s">
        <v>150</v>
      </c>
      <c r="CU77" s="2" t="s">
        <v>132</v>
      </c>
      <c r="CV77" s="2" t="s">
        <v>1197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138</v>
      </c>
      <c r="DF77" s="2" t="s">
        <v>150</v>
      </c>
      <c r="DG77" s="2" t="s">
        <v>147</v>
      </c>
      <c r="DH77" s="2" t="s">
        <v>1198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138</v>
      </c>
      <c r="DR77" s="2" t="s">
        <v>150</v>
      </c>
      <c r="DS77" s="2" t="s">
        <v>171</v>
      </c>
      <c r="DT77" s="2" t="s">
        <v>726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138</v>
      </c>
      <c r="ED77" s="2" t="s">
        <v>150</v>
      </c>
      <c r="EE77" s="2" t="s">
        <v>227</v>
      </c>
      <c r="EF77" s="2" t="s">
        <v>1199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138</v>
      </c>
      <c r="EP77" s="2" t="s">
        <v>150</v>
      </c>
      <c r="EQ77" s="2" t="s">
        <v>153</v>
      </c>
      <c r="ER77" s="2" t="s">
        <v>1055</v>
      </c>
      <c r="ES77" s="2" t="s">
        <v>141</v>
      </c>
      <c r="ET77" s="2" t="s">
        <v>132</v>
      </c>
      <c r="EU77" s="4"/>
      <c r="EV77" s="8"/>
      <c r="EW77" s="4"/>
      <c r="EX77" s="8"/>
      <c r="EY77" s="7"/>
      <c r="EZ77" s="7"/>
      <c r="FA77" s="2" t="s">
        <v>168</v>
      </c>
      <c r="FB77" s="2" t="s">
        <v>150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168</v>
      </c>
      <c r="FN77" s="2" t="s">
        <v>150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138</v>
      </c>
      <c r="FZ77" s="2" t="s">
        <v>150</v>
      </c>
      <c r="GA77" s="2" t="s">
        <v>575</v>
      </c>
      <c r="GB77" s="2" t="s">
        <v>1200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352</v>
      </c>
      <c r="GL77" s="2" t="s">
        <v>150</v>
      </c>
      <c r="GM77" s="2" t="s">
        <v>161</v>
      </c>
      <c r="GN77" s="2" t="s">
        <v>167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168</v>
      </c>
      <c r="GX77" s="2" t="s">
        <v>150</v>
      </c>
      <c r="GY77" s="2" t="s">
        <v>132</v>
      </c>
      <c r="GZ77" s="2" t="s">
        <v>132</v>
      </c>
      <c r="HA77" s="2" t="s">
        <v>141</v>
      </c>
      <c r="HB77" s="2" t="s">
        <v>132</v>
      </c>
      <c r="HC77" s="4"/>
      <c r="HD77" s="8"/>
      <c r="HE77" s="4"/>
      <c r="HF77" s="8"/>
      <c r="HG77" s="7"/>
      <c r="HH77" s="7"/>
      <c r="HI77" s="2" t="s">
        <v>138</v>
      </c>
      <c r="HJ77" s="2" t="s">
        <v>150</v>
      </c>
      <c r="HK77" s="2" t="s">
        <v>165</v>
      </c>
      <c r="HL77" s="2" t="s">
        <v>730</v>
      </c>
      <c r="HM77" s="2" t="s">
        <v>141</v>
      </c>
      <c r="HN77" s="2" t="s">
        <v>132</v>
      </c>
      <c r="HO77" s="4"/>
      <c r="HP77" s="8"/>
      <c r="HQ77" s="4"/>
      <c r="HR77" s="8"/>
      <c r="HS77" s="7"/>
      <c r="HT77" s="7"/>
      <c r="HU77" s="2" t="s">
        <v>138</v>
      </c>
      <c r="HV77" s="2" t="s">
        <v>150</v>
      </c>
      <c r="HW77" s="2" t="s">
        <v>166</v>
      </c>
      <c r="HX77" s="2" t="s">
        <v>363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168</v>
      </c>
      <c r="IT77" s="2" t="s">
        <v>150</v>
      </c>
      <c r="IU77" s="2" t="s">
        <v>132</v>
      </c>
      <c r="IV77" s="2" t="s">
        <v>132</v>
      </c>
      <c r="IW77" s="2" t="s">
        <v>141</v>
      </c>
      <c r="IX77" s="2" t="s">
        <v>132</v>
      </c>
      <c r="IY77" s="4"/>
      <c r="IZ77" s="8"/>
      <c r="JA77" s="4"/>
      <c r="JB77" s="8"/>
      <c r="JC77" s="7"/>
      <c r="JD77" s="7"/>
      <c r="JE77" s="2" t="s">
        <v>138</v>
      </c>
      <c r="JF77" s="2" t="s">
        <v>150</v>
      </c>
      <c r="JG77" s="2" t="s">
        <v>142</v>
      </c>
      <c r="JH77" s="2" t="s">
        <v>1201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138</v>
      </c>
      <c r="JR77" s="2" t="s">
        <v>150</v>
      </c>
      <c r="JS77" s="2" t="s">
        <v>172</v>
      </c>
      <c r="JT77" s="2" t="s">
        <v>132</v>
      </c>
      <c r="JU77" s="2" t="s">
        <v>141</v>
      </c>
      <c r="JV77" s="2" t="s">
        <v>132</v>
      </c>
      <c r="JW77" s="4"/>
      <c r="JX77" s="8"/>
      <c r="JY77" s="4"/>
      <c r="JZ77" s="8"/>
      <c r="KA77" s="7"/>
      <c r="KB77" s="7"/>
      <c r="KC77" s="2" t="s">
        <v>132</v>
      </c>
      <c r="KD77" s="2" t="s">
        <v>132</v>
      </c>
      <c r="KE77" s="2" t="s">
        <v>132</v>
      </c>
      <c r="KF77" s="2" t="s">
        <v>132</v>
      </c>
      <c r="KG77" s="2" t="s">
        <v>132</v>
      </c>
      <c r="KH77" s="2" t="s">
        <v>132</v>
      </c>
      <c r="KI77" s="4"/>
      <c r="KJ77" s="8"/>
      <c r="KK77" s="4"/>
      <c r="KL77" s="8"/>
      <c r="KM77" s="7"/>
      <c r="KN77" s="7"/>
      <c r="KO77" s="2" t="s">
        <v>138</v>
      </c>
      <c r="KP77" s="2" t="s">
        <v>150</v>
      </c>
      <c r="KQ77" s="2" t="s">
        <v>175</v>
      </c>
      <c r="KR77" s="2" t="s">
        <v>1202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168</v>
      </c>
      <c r="LB77" s="2" t="s">
        <v>150</v>
      </c>
      <c r="LC77" s="2" t="s">
        <v>132</v>
      </c>
      <c r="LD77" s="2" t="s">
        <v>132</v>
      </c>
      <c r="LE77" s="2" t="s">
        <v>141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176</v>
      </c>
      <c r="LZ77" s="2" t="s">
        <v>150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168</v>
      </c>
      <c r="ML77" s="2" t="s">
        <v>150</v>
      </c>
      <c r="MM77" s="2" t="s">
        <v>132</v>
      </c>
      <c r="MN77" s="2" t="s">
        <v>132</v>
      </c>
      <c r="MO77" s="2" t="s">
        <v>141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176</v>
      </c>
      <c r="NV77" s="2" t="s">
        <v>150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168</v>
      </c>
      <c r="OH77" s="2" t="s">
        <v>150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176</v>
      </c>
      <c r="OT77" s="2" t="s">
        <v>150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168</v>
      </c>
      <c r="PF77" s="2" t="s">
        <v>150</v>
      </c>
      <c r="PG77" s="2" t="s">
        <v>132</v>
      </c>
      <c r="PH77" s="2" t="s">
        <v>132</v>
      </c>
      <c r="PI77" s="2" t="s">
        <v>141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138</v>
      </c>
      <c r="RB77" s="2" t="s">
        <v>150</v>
      </c>
      <c r="RC77" s="2" t="s">
        <v>179</v>
      </c>
      <c r="RD77" s="2" t="s">
        <v>1203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176</v>
      </c>
      <c r="RN77" s="2" t="s">
        <v>150</v>
      </c>
      <c r="RO77" s="2" t="s">
        <v>132</v>
      </c>
      <c r="RP77" s="2" t="s">
        <v>132</v>
      </c>
      <c r="RQ77" s="2" t="s">
        <v>141</v>
      </c>
      <c r="RR77" s="2" t="s">
        <v>132</v>
      </c>
    </row>
    <row r="78">
      <c r="A78" s="2" t="s">
        <v>1204</v>
      </c>
      <c r="B78" s="2" t="s">
        <v>121</v>
      </c>
      <c r="C78" s="2" t="s">
        <v>122</v>
      </c>
      <c r="D78" s="2" t="s">
        <v>1033</v>
      </c>
      <c r="E78" s="2" t="s">
        <v>1034</v>
      </c>
      <c r="F78" s="2" t="s">
        <v>1205</v>
      </c>
      <c r="G78" s="2" t="s">
        <v>1205</v>
      </c>
      <c r="H78" s="2" t="s">
        <v>1205</v>
      </c>
      <c r="I78" s="2" t="s">
        <v>1206</v>
      </c>
      <c r="J78" s="2" t="s">
        <v>127</v>
      </c>
      <c r="K78" s="2" t="s">
        <v>1207</v>
      </c>
      <c r="L78" s="3">
        <v>62</v>
      </c>
      <c r="M78" s="3">
        <v>65.1</v>
      </c>
      <c r="N78" s="3">
        <v>129.99</v>
      </c>
      <c r="O78" s="2" t="s">
        <v>218</v>
      </c>
      <c r="P78" s="2" t="s">
        <v>219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286</v>
      </c>
      <c r="V78" s="2" t="s">
        <v>247</v>
      </c>
      <c r="W78" s="2" t="s">
        <v>135</v>
      </c>
      <c r="X78" s="2" t="s">
        <v>411</v>
      </c>
      <c r="Y78" s="2" t="s">
        <v>412</v>
      </c>
      <c r="Z78" s="4">
        <v>84</v>
      </c>
      <c r="AA78" s="4">
        <f>=ROUNDDOWN(840,0)</f>
      </c>
      <c r="AB78" s="5">
        <v>0.1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>
        <v>1</v>
      </c>
      <c r="AQ78" s="8">
        <v>71.61</v>
      </c>
      <c r="AR78" s="4"/>
      <c r="AS78" s="8"/>
      <c r="AT78" s="7"/>
      <c r="AU78" s="7"/>
      <c r="AV78" s="4">
        <v>1</v>
      </c>
      <c r="AW78" s="8">
        <v>71.61</v>
      </c>
      <c r="AX78" s="4"/>
      <c r="AY78" s="8"/>
      <c r="AZ78" s="7"/>
      <c r="BA78" s="7"/>
      <c r="BB78" s="7">
        <v>1</v>
      </c>
      <c r="BC78" s="4">
        <v>1</v>
      </c>
      <c r="BD78" s="8">
        <v>71.61</v>
      </c>
      <c r="BE78" s="4"/>
      <c r="BF78" s="8"/>
      <c r="BG78" s="7"/>
      <c r="BH78" s="7"/>
      <c r="BI78" s="7">
        <v>1</v>
      </c>
      <c r="BJ78" s="4">
        <v>1</v>
      </c>
      <c r="BK78" s="8">
        <v>71.61</v>
      </c>
      <c r="BL78" s="2" t="s">
        <v>20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138</v>
      </c>
      <c r="BV78" s="2" t="s">
        <v>129</v>
      </c>
      <c r="BW78" s="2" t="s">
        <v>414</v>
      </c>
      <c r="BX78" s="2" t="s">
        <v>132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138</v>
      </c>
      <c r="CH78" s="2" t="s">
        <v>129</v>
      </c>
      <c r="CI78" s="2" t="s">
        <v>416</v>
      </c>
      <c r="CJ78" s="2" t="s">
        <v>1161</v>
      </c>
      <c r="CK78" s="2" t="s">
        <v>141</v>
      </c>
      <c r="CL78" s="2" t="s">
        <v>132</v>
      </c>
      <c r="CM78" s="4"/>
      <c r="CN78" s="8"/>
      <c r="CO78" s="4"/>
      <c r="CP78" s="8"/>
      <c r="CQ78" s="7"/>
      <c r="CR78" s="7"/>
      <c r="CS78" s="2" t="s">
        <v>241</v>
      </c>
      <c r="CT78" s="2" t="s">
        <v>129</v>
      </c>
      <c r="CU78" s="2" t="s">
        <v>132</v>
      </c>
      <c r="CV78" s="2" t="s">
        <v>132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138</v>
      </c>
      <c r="DF78" s="2" t="s">
        <v>129</v>
      </c>
      <c r="DG78" s="2" t="s">
        <v>419</v>
      </c>
      <c r="DH78" s="2" t="s">
        <v>132</v>
      </c>
      <c r="DI78" s="2" t="s">
        <v>141</v>
      </c>
      <c r="DJ78" s="2" t="s">
        <v>132</v>
      </c>
      <c r="DK78" s="4">
        <v>1</v>
      </c>
      <c r="DL78" s="8">
        <v>71.61</v>
      </c>
      <c r="DM78" s="4"/>
      <c r="DN78" s="8"/>
      <c r="DO78" s="7"/>
      <c r="DP78" s="7"/>
      <c r="DQ78" s="2" t="s">
        <v>138</v>
      </c>
      <c r="DR78" s="2" t="s">
        <v>129</v>
      </c>
      <c r="DS78" s="2" t="s">
        <v>1146</v>
      </c>
      <c r="DT78" s="2" t="s">
        <v>441</v>
      </c>
      <c r="DU78" s="2" t="s">
        <v>141</v>
      </c>
      <c r="DV78" s="2" t="s">
        <v>132</v>
      </c>
      <c r="DW78" s="4"/>
      <c r="DX78" s="8"/>
      <c r="DY78" s="4"/>
      <c r="DZ78" s="8"/>
      <c r="EA78" s="7"/>
      <c r="EB78" s="7"/>
      <c r="EC78" s="2" t="s">
        <v>138</v>
      </c>
      <c r="ED78" s="2" t="s">
        <v>129</v>
      </c>
      <c r="EE78" s="2" t="s">
        <v>440</v>
      </c>
      <c r="EF78" s="2" t="s">
        <v>132</v>
      </c>
      <c r="EG78" s="2" t="s">
        <v>141</v>
      </c>
      <c r="EH78" s="2" t="s">
        <v>132</v>
      </c>
      <c r="EI78" s="4"/>
      <c r="EJ78" s="8"/>
      <c r="EK78" s="4"/>
      <c r="EL78" s="8"/>
      <c r="EM78" s="7"/>
      <c r="EN78" s="7"/>
      <c r="EO78" s="2" t="s">
        <v>138</v>
      </c>
      <c r="EP78" s="2" t="s">
        <v>129</v>
      </c>
      <c r="EQ78" s="2" t="s">
        <v>423</v>
      </c>
      <c r="ER78" s="2" t="s">
        <v>132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138</v>
      </c>
      <c r="FB78" s="2" t="s">
        <v>129</v>
      </c>
      <c r="FC78" s="2" t="s">
        <v>329</v>
      </c>
      <c r="FD78" s="2" t="s">
        <v>132</v>
      </c>
      <c r="FE78" s="2" t="s">
        <v>141</v>
      </c>
      <c r="FF78" s="2" t="s">
        <v>132</v>
      </c>
      <c r="FG78" s="4"/>
      <c r="FH78" s="8"/>
      <c r="FI78" s="4"/>
      <c r="FJ78" s="8"/>
      <c r="FK78" s="7"/>
      <c r="FL78" s="7"/>
      <c r="FM78" s="2" t="s">
        <v>168</v>
      </c>
      <c r="FN78" s="2" t="s">
        <v>129</v>
      </c>
      <c r="FO78" s="2" t="s">
        <v>132</v>
      </c>
      <c r="FP78" s="2" t="s">
        <v>132</v>
      </c>
      <c r="FQ78" s="2" t="s">
        <v>141</v>
      </c>
      <c r="FR78" s="2" t="s">
        <v>132</v>
      </c>
      <c r="FS78" s="4"/>
      <c r="FT78" s="8"/>
      <c r="FU78" s="4"/>
      <c r="FV78" s="8"/>
      <c r="FW78" s="7"/>
      <c r="FX78" s="7"/>
      <c r="FY78" s="2" t="s">
        <v>138</v>
      </c>
      <c r="FZ78" s="2" t="s">
        <v>129</v>
      </c>
      <c r="GA78" s="2" t="s">
        <v>425</v>
      </c>
      <c r="GB78" s="2" t="s">
        <v>132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138</v>
      </c>
      <c r="GL78" s="2" t="s">
        <v>129</v>
      </c>
      <c r="GM78" s="2" t="s">
        <v>519</v>
      </c>
      <c r="GN78" s="2" t="s">
        <v>132</v>
      </c>
      <c r="GO78" s="2" t="s">
        <v>141</v>
      </c>
      <c r="GP78" s="2" t="s">
        <v>132</v>
      </c>
      <c r="GQ78" s="4"/>
      <c r="GR78" s="8"/>
      <c r="GS78" s="4"/>
      <c r="GT78" s="8"/>
      <c r="GU78" s="7"/>
      <c r="GV78" s="7"/>
      <c r="GW78" s="2" t="s">
        <v>168</v>
      </c>
      <c r="GX78" s="2" t="s">
        <v>129</v>
      </c>
      <c r="GY78" s="2" t="s">
        <v>132</v>
      </c>
      <c r="GZ78" s="2" t="s">
        <v>132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138</v>
      </c>
      <c r="HJ78" s="2" t="s">
        <v>129</v>
      </c>
      <c r="HK78" s="2" t="s">
        <v>337</v>
      </c>
      <c r="HL78" s="2" t="s">
        <v>132</v>
      </c>
      <c r="HM78" s="2" t="s">
        <v>141</v>
      </c>
      <c r="HN78" s="2" t="s">
        <v>132</v>
      </c>
      <c r="HO78" s="4"/>
      <c r="HP78" s="8"/>
      <c r="HQ78" s="4"/>
      <c r="HR78" s="8"/>
      <c r="HS78" s="7"/>
      <c r="HT78" s="7"/>
      <c r="HU78" s="2" t="s">
        <v>273</v>
      </c>
      <c r="HV78" s="2" t="s">
        <v>129</v>
      </c>
      <c r="HW78" s="2" t="s">
        <v>132</v>
      </c>
      <c r="HX78" s="2" t="s">
        <v>132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168</v>
      </c>
      <c r="IH78" s="2" t="s">
        <v>129</v>
      </c>
      <c r="II78" s="2" t="s">
        <v>132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138</v>
      </c>
      <c r="IT78" s="2" t="s">
        <v>150</v>
      </c>
      <c r="IU78" s="2" t="s">
        <v>238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138</v>
      </c>
      <c r="JF78" s="2" t="s">
        <v>129</v>
      </c>
      <c r="JG78" s="2" t="s">
        <v>416</v>
      </c>
      <c r="JH78" s="2" t="s">
        <v>132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138</v>
      </c>
      <c r="JR78" s="2" t="s">
        <v>150</v>
      </c>
      <c r="JS78" s="2" t="s">
        <v>419</v>
      </c>
      <c r="JT78" s="2" t="s">
        <v>132</v>
      </c>
      <c r="JU78" s="2" t="s">
        <v>141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241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168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168</v>
      </c>
      <c r="LN78" s="2" t="s">
        <v>150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176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168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168</v>
      </c>
      <c r="MX78" s="2" t="s">
        <v>129</v>
      </c>
      <c r="MY78" s="2" t="s">
        <v>132</v>
      </c>
      <c r="MZ78" s="2" t="s">
        <v>132</v>
      </c>
      <c r="NA78" s="2" t="s">
        <v>141</v>
      </c>
      <c r="NB78" s="2" t="s">
        <v>132</v>
      </c>
      <c r="NC78" s="4"/>
      <c r="ND78" s="8"/>
      <c r="NE78" s="4"/>
      <c r="NF78" s="8"/>
      <c r="NG78" s="7"/>
      <c r="NH78" s="7"/>
      <c r="NI78" s="2" t="s">
        <v>176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176</v>
      </c>
      <c r="NV78" s="2" t="s">
        <v>129</v>
      </c>
      <c r="NW78" s="2" t="s">
        <v>132</v>
      </c>
      <c r="NX78" s="2" t="s">
        <v>132</v>
      </c>
      <c r="NY78" s="2" t="s">
        <v>141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241</v>
      </c>
      <c r="OT78" s="2" t="s">
        <v>129</v>
      </c>
      <c r="OU78" s="2" t="s">
        <v>177</v>
      </c>
      <c r="OV78" s="2" t="s">
        <v>132</v>
      </c>
      <c r="OW78" s="2" t="s">
        <v>141</v>
      </c>
      <c r="OX78" s="2" t="s">
        <v>132</v>
      </c>
      <c r="OY78" s="4"/>
      <c r="OZ78" s="8"/>
      <c r="PA78" s="4"/>
      <c r="PB78" s="8"/>
      <c r="PC78" s="7"/>
      <c r="PD78" s="7"/>
      <c r="PE78" s="2" t="s">
        <v>168</v>
      </c>
      <c r="PF78" s="2" t="s">
        <v>129</v>
      </c>
      <c r="PG78" s="2" t="s">
        <v>132</v>
      </c>
      <c r="PH78" s="2" t="s">
        <v>132</v>
      </c>
      <c r="PI78" s="2" t="s">
        <v>141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168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176</v>
      </c>
      <c r="RN78" s="2" t="s">
        <v>129</v>
      </c>
      <c r="RO78" s="2" t="s">
        <v>132</v>
      </c>
      <c r="RP78" s="2" t="s">
        <v>132</v>
      </c>
      <c r="RQ78" s="2" t="s">
        <v>141</v>
      </c>
      <c r="RR78" s="2" t="s">
        <v>132</v>
      </c>
    </row>
    <row r="79">
      <c r="A79" s="2" t="s">
        <v>1208</v>
      </c>
      <c r="B79" s="2" t="s">
        <v>121</v>
      </c>
      <c r="C79" s="2" t="s">
        <v>122</v>
      </c>
      <c r="D79" s="2" t="s">
        <v>1033</v>
      </c>
      <c r="E79" s="2" t="s">
        <v>1034</v>
      </c>
      <c r="F79" s="2" t="s">
        <v>1209</v>
      </c>
      <c r="G79" s="2" t="s">
        <v>1209</v>
      </c>
      <c r="H79" s="2" t="s">
        <v>1209</v>
      </c>
      <c r="I79" s="2" t="s">
        <v>1210</v>
      </c>
      <c r="J79" s="2" t="s">
        <v>127</v>
      </c>
      <c r="K79" s="2" t="s">
        <v>939</v>
      </c>
      <c r="L79" s="3">
        <v>45.45</v>
      </c>
      <c r="M79" s="3">
        <v>47.72</v>
      </c>
      <c r="N79" s="3">
        <v>99.99</v>
      </c>
      <c r="O79" s="2" t="s">
        <v>218</v>
      </c>
      <c r="P79" s="2" t="s">
        <v>219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286</v>
      </c>
      <c r="V79" s="2" t="s">
        <v>247</v>
      </c>
      <c r="W79" s="2" t="s">
        <v>135</v>
      </c>
      <c r="X79" s="2" t="s">
        <v>132</v>
      </c>
      <c r="Y79" s="2" t="s">
        <v>1177</v>
      </c>
      <c r="Z79" s="4">
        <v>102</v>
      </c>
      <c r="AA79" s="4">
        <f>=ROUNDDOWN(127.5,0)</f>
      </c>
      <c r="AB79" s="5">
        <v>0.8</v>
      </c>
      <c r="AC79" s="2" t="s">
        <v>132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138</v>
      </c>
      <c r="BV79" s="2" t="s">
        <v>129</v>
      </c>
      <c r="BW79" s="2" t="s">
        <v>1178</v>
      </c>
      <c r="BX79" s="2" t="s">
        <v>132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138</v>
      </c>
      <c r="CH79" s="2" t="s">
        <v>129</v>
      </c>
      <c r="CI79" s="2" t="s">
        <v>677</v>
      </c>
      <c r="CJ79" s="2" t="s">
        <v>613</v>
      </c>
      <c r="CK79" s="2" t="s">
        <v>141</v>
      </c>
      <c r="CL79" s="2" t="s">
        <v>132</v>
      </c>
      <c r="CM79" s="4"/>
      <c r="CN79" s="8"/>
      <c r="CO79" s="4"/>
      <c r="CP79" s="8"/>
      <c r="CQ79" s="7"/>
      <c r="CR79" s="7"/>
      <c r="CS79" s="2" t="s">
        <v>138</v>
      </c>
      <c r="CT79" s="2" t="s">
        <v>129</v>
      </c>
      <c r="CU79" s="2" t="s">
        <v>132</v>
      </c>
      <c r="CV79" s="2" t="s">
        <v>132</v>
      </c>
      <c r="CW79" s="2" t="s">
        <v>141</v>
      </c>
      <c r="CX79" s="2" t="s">
        <v>132</v>
      </c>
      <c r="CY79" s="4"/>
      <c r="CZ79" s="8"/>
      <c r="DA79" s="4"/>
      <c r="DB79" s="8"/>
      <c r="DC79" s="7"/>
      <c r="DD79" s="7"/>
      <c r="DE79" s="2" t="s">
        <v>138</v>
      </c>
      <c r="DF79" s="2" t="s">
        <v>129</v>
      </c>
      <c r="DG79" s="2" t="s">
        <v>1179</v>
      </c>
      <c r="DH79" s="2" t="s">
        <v>132</v>
      </c>
      <c r="DI79" s="2" t="s">
        <v>141</v>
      </c>
      <c r="DJ79" s="2" t="s">
        <v>132</v>
      </c>
      <c r="DK79" s="4"/>
      <c r="DL79" s="8"/>
      <c r="DM79" s="4"/>
      <c r="DN79" s="8"/>
      <c r="DO79" s="7"/>
      <c r="DP79" s="7"/>
      <c r="DQ79" s="2" t="s">
        <v>138</v>
      </c>
      <c r="DR79" s="2" t="s">
        <v>129</v>
      </c>
      <c r="DS79" s="2" t="s">
        <v>1179</v>
      </c>
      <c r="DT79" s="2" t="s">
        <v>132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273</v>
      </c>
      <c r="ED79" s="2" t="s">
        <v>129</v>
      </c>
      <c r="EE79" s="2" t="s">
        <v>132</v>
      </c>
      <c r="EF79" s="2" t="s">
        <v>132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138</v>
      </c>
      <c r="EP79" s="2" t="s">
        <v>129</v>
      </c>
      <c r="EQ79" s="2" t="s">
        <v>327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138</v>
      </c>
      <c r="FB79" s="2" t="s">
        <v>129</v>
      </c>
      <c r="FC79" s="2" t="s">
        <v>329</v>
      </c>
      <c r="FD79" s="2" t="s">
        <v>132</v>
      </c>
      <c r="FE79" s="2" t="s">
        <v>141</v>
      </c>
      <c r="FF79" s="2" t="s">
        <v>132</v>
      </c>
      <c r="FG79" s="4"/>
      <c r="FH79" s="8"/>
      <c r="FI79" s="4"/>
      <c r="FJ79" s="8"/>
      <c r="FK79" s="7"/>
      <c r="FL79" s="7"/>
      <c r="FM79" s="2" t="s">
        <v>168</v>
      </c>
      <c r="FN79" s="2" t="s">
        <v>129</v>
      </c>
      <c r="FO79" s="2" t="s">
        <v>132</v>
      </c>
      <c r="FP79" s="2" t="s">
        <v>132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138</v>
      </c>
      <c r="FZ79" s="2" t="s">
        <v>129</v>
      </c>
      <c r="GA79" s="2" t="s">
        <v>332</v>
      </c>
      <c r="GB79" s="2" t="s">
        <v>132</v>
      </c>
      <c r="GC79" s="2" t="s">
        <v>141</v>
      </c>
      <c r="GD79" s="2" t="s">
        <v>132</v>
      </c>
      <c r="GE79" s="4"/>
      <c r="GF79" s="8"/>
      <c r="GG79" s="4"/>
      <c r="GH79" s="8"/>
      <c r="GI79" s="7"/>
      <c r="GJ79" s="7"/>
      <c r="GK79" s="2" t="s">
        <v>138</v>
      </c>
      <c r="GL79" s="2" t="s">
        <v>129</v>
      </c>
      <c r="GM79" s="2" t="s">
        <v>334</v>
      </c>
      <c r="GN79" s="2" t="s">
        <v>132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168</v>
      </c>
      <c r="GX79" s="2" t="s">
        <v>129</v>
      </c>
      <c r="GY79" s="2" t="s">
        <v>132</v>
      </c>
      <c r="GZ79" s="2" t="s">
        <v>132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138</v>
      </c>
      <c r="HJ79" s="2" t="s">
        <v>129</v>
      </c>
      <c r="HK79" s="2" t="s">
        <v>683</v>
      </c>
      <c r="HL79" s="2" t="s">
        <v>132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273</v>
      </c>
      <c r="HV79" s="2" t="s">
        <v>129</v>
      </c>
      <c r="HW79" s="2" t="s">
        <v>132</v>
      </c>
      <c r="HX79" s="2" t="s">
        <v>132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168</v>
      </c>
      <c r="IH79" s="2" t="s">
        <v>129</v>
      </c>
      <c r="II79" s="2" t="s">
        <v>132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138</v>
      </c>
      <c r="IT79" s="2" t="s">
        <v>150</v>
      </c>
      <c r="IU79" s="2" t="s">
        <v>402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138</v>
      </c>
      <c r="JF79" s="2" t="s">
        <v>129</v>
      </c>
      <c r="JG79" s="2" t="s">
        <v>677</v>
      </c>
      <c r="JH79" s="2" t="s">
        <v>132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138</v>
      </c>
      <c r="JR79" s="2" t="s">
        <v>150</v>
      </c>
      <c r="JS79" s="2" t="s">
        <v>677</v>
      </c>
      <c r="JT79" s="2" t="s">
        <v>132</v>
      </c>
      <c r="JU79" s="2" t="s">
        <v>141</v>
      </c>
      <c r="JV79" s="2" t="s">
        <v>132</v>
      </c>
      <c r="JW79" s="4"/>
      <c r="JX79" s="8"/>
      <c r="JY79" s="4"/>
      <c r="JZ79" s="8"/>
      <c r="KA79" s="7"/>
      <c r="KB79" s="7"/>
      <c r="KC79" s="2" t="s">
        <v>132</v>
      </c>
      <c r="KD79" s="2" t="s">
        <v>132</v>
      </c>
      <c r="KE79" s="2" t="s">
        <v>132</v>
      </c>
      <c r="KF79" s="2" t="s">
        <v>132</v>
      </c>
      <c r="KG79" s="2" t="s">
        <v>132</v>
      </c>
      <c r="KH79" s="2" t="s">
        <v>132</v>
      </c>
      <c r="KI79" s="4"/>
      <c r="KJ79" s="8"/>
      <c r="KK79" s="4"/>
      <c r="KL79" s="8"/>
      <c r="KM79" s="7"/>
      <c r="KN79" s="7"/>
      <c r="KO79" s="2" t="s">
        <v>138</v>
      </c>
      <c r="KP79" s="2" t="s">
        <v>174</v>
      </c>
      <c r="KQ79" s="2" t="s">
        <v>1180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168</v>
      </c>
      <c r="LB79" s="2" t="s">
        <v>129</v>
      </c>
      <c r="LC79" s="2" t="s">
        <v>132</v>
      </c>
      <c r="LD79" s="2" t="s">
        <v>132</v>
      </c>
      <c r="LE79" s="2" t="s">
        <v>141</v>
      </c>
      <c r="LF79" s="2" t="s">
        <v>132</v>
      </c>
      <c r="LG79" s="4"/>
      <c r="LH79" s="8"/>
      <c r="LI79" s="4"/>
      <c r="LJ79" s="8"/>
      <c r="LK79" s="7"/>
      <c r="LL79" s="7"/>
      <c r="LM79" s="2" t="s">
        <v>168</v>
      </c>
      <c r="LN79" s="2" t="s">
        <v>150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176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168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168</v>
      </c>
      <c r="MX79" s="2" t="s">
        <v>129</v>
      </c>
      <c r="MY79" s="2" t="s">
        <v>132</v>
      </c>
      <c r="MZ79" s="2" t="s">
        <v>132</v>
      </c>
      <c r="NA79" s="2" t="s">
        <v>141</v>
      </c>
      <c r="NB79" s="2" t="s">
        <v>132</v>
      </c>
      <c r="NC79" s="4"/>
      <c r="ND79" s="8"/>
      <c r="NE79" s="4"/>
      <c r="NF79" s="8"/>
      <c r="NG79" s="7"/>
      <c r="NH79" s="7"/>
      <c r="NI79" s="2" t="s">
        <v>176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176</v>
      </c>
      <c r="NV79" s="2" t="s">
        <v>129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168</v>
      </c>
      <c r="OH79" s="2" t="s">
        <v>150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241</v>
      </c>
      <c r="OT79" s="2" t="s">
        <v>129</v>
      </c>
      <c r="OU79" s="2" t="s">
        <v>177</v>
      </c>
      <c r="OV79" s="2" t="s">
        <v>132</v>
      </c>
      <c r="OW79" s="2" t="s">
        <v>141</v>
      </c>
      <c r="OX79" s="2" t="s">
        <v>132</v>
      </c>
      <c r="OY79" s="4"/>
      <c r="OZ79" s="8"/>
      <c r="PA79" s="4"/>
      <c r="PB79" s="8"/>
      <c r="PC79" s="7"/>
      <c r="PD79" s="7"/>
      <c r="PE79" s="2" t="s">
        <v>168</v>
      </c>
      <c r="PF79" s="2" t="s">
        <v>129</v>
      </c>
      <c r="PG79" s="2" t="s">
        <v>132</v>
      </c>
      <c r="PH79" s="2" t="s">
        <v>132</v>
      </c>
      <c r="PI79" s="2" t="s">
        <v>141</v>
      </c>
      <c r="PJ79" s="2" t="s">
        <v>132</v>
      </c>
      <c r="PK79" s="4"/>
      <c r="PL79" s="8"/>
      <c r="PM79" s="4"/>
      <c r="PN79" s="8"/>
      <c r="PO79" s="7"/>
      <c r="PP79" s="7"/>
      <c r="PQ79" s="2" t="s">
        <v>132</v>
      </c>
      <c r="PR79" s="2" t="s">
        <v>132</v>
      </c>
      <c r="PS79" s="2" t="s">
        <v>132</v>
      </c>
      <c r="PT79" s="2" t="s">
        <v>132</v>
      </c>
      <c r="PU79" s="2" t="s">
        <v>132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138</v>
      </c>
      <c r="QP79" s="2" t="s">
        <v>129</v>
      </c>
      <c r="QQ79" s="2" t="s">
        <v>178</v>
      </c>
      <c r="QR79" s="2" t="s">
        <v>132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168</v>
      </c>
      <c r="RB79" s="2" t="s">
        <v>150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176</v>
      </c>
      <c r="RN79" s="2" t="s">
        <v>129</v>
      </c>
      <c r="RO79" s="2" t="s">
        <v>132</v>
      </c>
      <c r="RP79" s="2" t="s">
        <v>132</v>
      </c>
      <c r="RQ79" s="2" t="s">
        <v>141</v>
      </c>
      <c r="RR79" s="2" t="s">
        <v>132</v>
      </c>
    </row>
    <row r="80">
      <c r="A80" s="2" t="s">
        <v>1211</v>
      </c>
      <c r="B80" s="2" t="s">
        <v>121</v>
      </c>
      <c r="C80" s="2" t="s">
        <v>122</v>
      </c>
      <c r="D80" s="2" t="s">
        <v>1033</v>
      </c>
      <c r="E80" s="2" t="s">
        <v>1034</v>
      </c>
      <c r="F80" s="2" t="s">
        <v>1212</v>
      </c>
      <c r="G80" s="2" t="s">
        <v>1212</v>
      </c>
      <c r="H80" s="2" t="s">
        <v>1212</v>
      </c>
      <c r="I80" s="2" t="s">
        <v>1213</v>
      </c>
      <c r="J80" s="2" t="s">
        <v>127</v>
      </c>
      <c r="K80" s="2" t="s">
        <v>1214</v>
      </c>
      <c r="L80" s="3">
        <v>85.81</v>
      </c>
      <c r="M80" s="3">
        <v>90.1</v>
      </c>
      <c r="N80" s="3">
        <v>179.99</v>
      </c>
      <c r="O80" s="2" t="s">
        <v>218</v>
      </c>
      <c r="P80" s="2" t="s">
        <v>219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286</v>
      </c>
      <c r="V80" s="2" t="s">
        <v>247</v>
      </c>
      <c r="W80" s="2" t="s">
        <v>135</v>
      </c>
      <c r="X80" s="2" t="s">
        <v>132</v>
      </c>
      <c r="Y80" s="2" t="s">
        <v>1215</v>
      </c>
      <c r="Z80" s="4">
        <v>180</v>
      </c>
      <c r="AA80" s="4">
        <f>=ROUNDDOWN({0},0)</f>
      </c>
      <c r="AB80" s="5"/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138</v>
      </c>
      <c r="BV80" s="2" t="s">
        <v>129</v>
      </c>
      <c r="BW80" s="2" t="s">
        <v>1216</v>
      </c>
      <c r="BX80" s="2" t="s">
        <v>1217</v>
      </c>
      <c r="BY80" s="2" t="s">
        <v>141</v>
      </c>
      <c r="BZ80" s="2" t="s">
        <v>132</v>
      </c>
      <c r="CA80" s="4"/>
      <c r="CB80" s="8"/>
      <c r="CC80" s="4"/>
      <c r="CD80" s="8"/>
      <c r="CE80" s="7"/>
      <c r="CF80" s="7"/>
      <c r="CG80" s="2" t="s">
        <v>138</v>
      </c>
      <c r="CH80" s="2" t="s">
        <v>129</v>
      </c>
      <c r="CI80" s="2" t="s">
        <v>1215</v>
      </c>
      <c r="CJ80" s="2" t="s">
        <v>387</v>
      </c>
      <c r="CK80" s="2" t="s">
        <v>141</v>
      </c>
      <c r="CL80" s="2" t="s">
        <v>132</v>
      </c>
      <c r="CM80" s="4"/>
      <c r="CN80" s="8"/>
      <c r="CO80" s="4"/>
      <c r="CP80" s="8"/>
      <c r="CQ80" s="7"/>
      <c r="CR80" s="7"/>
      <c r="CS80" s="2" t="s">
        <v>138</v>
      </c>
      <c r="CT80" s="2" t="s">
        <v>129</v>
      </c>
      <c r="CU80" s="2" t="s">
        <v>132</v>
      </c>
      <c r="CV80" s="2" t="s">
        <v>132</v>
      </c>
      <c r="CW80" s="2" t="s">
        <v>141</v>
      </c>
      <c r="CX80" s="2" t="s">
        <v>132</v>
      </c>
      <c r="CY80" s="4"/>
      <c r="CZ80" s="8"/>
      <c r="DA80" s="4"/>
      <c r="DB80" s="8"/>
      <c r="DC80" s="7"/>
      <c r="DD80" s="7"/>
      <c r="DE80" s="2" t="s">
        <v>138</v>
      </c>
      <c r="DF80" s="2" t="s">
        <v>129</v>
      </c>
      <c r="DG80" s="2" t="s">
        <v>1218</v>
      </c>
      <c r="DH80" s="2" t="s">
        <v>132</v>
      </c>
      <c r="DI80" s="2" t="s">
        <v>141</v>
      </c>
      <c r="DJ80" s="2" t="s">
        <v>132</v>
      </c>
      <c r="DK80" s="4"/>
      <c r="DL80" s="8"/>
      <c r="DM80" s="4"/>
      <c r="DN80" s="8"/>
      <c r="DO80" s="7"/>
      <c r="DP80" s="7"/>
      <c r="DQ80" s="2" t="s">
        <v>138</v>
      </c>
      <c r="DR80" s="2" t="s">
        <v>129</v>
      </c>
      <c r="DS80" s="2" t="s">
        <v>1215</v>
      </c>
      <c r="DT80" s="2" t="s">
        <v>1219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273</v>
      </c>
      <c r="ED80" s="2" t="s">
        <v>129</v>
      </c>
      <c r="EE80" s="2" t="s">
        <v>132</v>
      </c>
      <c r="EF80" s="2" t="s">
        <v>132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138</v>
      </c>
      <c r="EP80" s="2" t="s">
        <v>129</v>
      </c>
      <c r="EQ80" s="2" t="s">
        <v>327</v>
      </c>
      <c r="ER80" s="2" t="s">
        <v>1220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168</v>
      </c>
      <c r="FB80" s="2" t="s">
        <v>129</v>
      </c>
      <c r="FC80" s="2" t="s">
        <v>132</v>
      </c>
      <c r="FD80" s="2" t="s">
        <v>132</v>
      </c>
      <c r="FE80" s="2" t="s">
        <v>141</v>
      </c>
      <c r="FF80" s="2" t="s">
        <v>132</v>
      </c>
      <c r="FG80" s="4"/>
      <c r="FH80" s="8"/>
      <c r="FI80" s="4"/>
      <c r="FJ80" s="8"/>
      <c r="FK80" s="7"/>
      <c r="FL80" s="7"/>
      <c r="FM80" s="2" t="s">
        <v>168</v>
      </c>
      <c r="FN80" s="2" t="s">
        <v>129</v>
      </c>
      <c r="FO80" s="2" t="s">
        <v>132</v>
      </c>
      <c r="FP80" s="2" t="s">
        <v>132</v>
      </c>
      <c r="FQ80" s="2" t="s">
        <v>141</v>
      </c>
      <c r="FR80" s="2" t="s">
        <v>132</v>
      </c>
      <c r="FS80" s="4"/>
      <c r="FT80" s="8"/>
      <c r="FU80" s="4"/>
      <c r="FV80" s="8"/>
      <c r="FW80" s="7"/>
      <c r="FX80" s="7"/>
      <c r="FY80" s="2" t="s">
        <v>138</v>
      </c>
      <c r="FZ80" s="2" t="s">
        <v>150</v>
      </c>
      <c r="GA80" s="2" t="s">
        <v>1221</v>
      </c>
      <c r="GB80" s="2" t="s">
        <v>132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206</v>
      </c>
      <c r="GL80" s="2" t="s">
        <v>129</v>
      </c>
      <c r="GM80" s="2" t="s">
        <v>1222</v>
      </c>
      <c r="GN80" s="2" t="s">
        <v>464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168</v>
      </c>
      <c r="GX80" s="2" t="s">
        <v>129</v>
      </c>
      <c r="GY80" s="2" t="s">
        <v>132</v>
      </c>
      <c r="GZ80" s="2" t="s">
        <v>132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1223</v>
      </c>
      <c r="HL80" s="2" t="s">
        <v>132</v>
      </c>
      <c r="HM80" s="2" t="s">
        <v>141</v>
      </c>
      <c r="HN80" s="2" t="s">
        <v>132</v>
      </c>
      <c r="HO80" s="4"/>
      <c r="HP80" s="8"/>
      <c r="HQ80" s="4"/>
      <c r="HR80" s="8"/>
      <c r="HS80" s="7"/>
      <c r="HT80" s="7"/>
      <c r="HU80" s="2" t="s">
        <v>138</v>
      </c>
      <c r="HV80" s="2" t="s">
        <v>129</v>
      </c>
      <c r="HW80" s="2" t="s">
        <v>637</v>
      </c>
      <c r="HX80" s="2" t="s">
        <v>132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237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138</v>
      </c>
      <c r="IT80" s="2" t="s">
        <v>150</v>
      </c>
      <c r="IU80" s="2" t="s">
        <v>402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138</v>
      </c>
      <c r="JF80" s="2" t="s">
        <v>129</v>
      </c>
      <c r="JG80" s="2" t="s">
        <v>1215</v>
      </c>
      <c r="JH80" s="2" t="s">
        <v>132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138</v>
      </c>
      <c r="JR80" s="2" t="s">
        <v>150</v>
      </c>
      <c r="JS80" s="2" t="s">
        <v>608</v>
      </c>
      <c r="JT80" s="2" t="s">
        <v>1224</v>
      </c>
      <c r="JU80" s="2" t="s">
        <v>141</v>
      </c>
      <c r="JV80" s="2" t="s">
        <v>132</v>
      </c>
      <c r="JW80" s="4"/>
      <c r="JX80" s="8"/>
      <c r="JY80" s="4"/>
      <c r="JZ80" s="8"/>
      <c r="KA80" s="7"/>
      <c r="KB80" s="7"/>
      <c r="KC80" s="2" t="s">
        <v>132</v>
      </c>
      <c r="KD80" s="2" t="s">
        <v>132</v>
      </c>
      <c r="KE80" s="2" t="s">
        <v>132</v>
      </c>
      <c r="KF80" s="2" t="s">
        <v>132</v>
      </c>
      <c r="KG80" s="2" t="s">
        <v>132</v>
      </c>
      <c r="KH80" s="2" t="s">
        <v>132</v>
      </c>
      <c r="KI80" s="4"/>
      <c r="KJ80" s="8"/>
      <c r="KK80" s="4"/>
      <c r="KL80" s="8"/>
      <c r="KM80" s="7"/>
      <c r="KN80" s="7"/>
      <c r="KO80" s="2" t="s">
        <v>138</v>
      </c>
      <c r="KP80" s="2" t="s">
        <v>174</v>
      </c>
      <c r="KQ80" s="2" t="s">
        <v>1225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168</v>
      </c>
      <c r="LB80" s="2" t="s">
        <v>129</v>
      </c>
      <c r="LC80" s="2" t="s">
        <v>132</v>
      </c>
      <c r="LD80" s="2" t="s">
        <v>132</v>
      </c>
      <c r="LE80" s="2" t="s">
        <v>141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176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168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168</v>
      </c>
      <c r="MX80" s="2" t="s">
        <v>129</v>
      </c>
      <c r="MY80" s="2" t="s">
        <v>132</v>
      </c>
      <c r="MZ80" s="2" t="s">
        <v>132</v>
      </c>
      <c r="NA80" s="2" t="s">
        <v>141</v>
      </c>
      <c r="NB80" s="2" t="s">
        <v>132</v>
      </c>
      <c r="NC80" s="4"/>
      <c r="ND80" s="8"/>
      <c r="NE80" s="4"/>
      <c r="NF80" s="8"/>
      <c r="NG80" s="7"/>
      <c r="NH80" s="7"/>
      <c r="NI80" s="2" t="s">
        <v>176</v>
      </c>
      <c r="NJ80" s="2" t="s">
        <v>129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176</v>
      </c>
      <c r="NV80" s="2" t="s">
        <v>129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168</v>
      </c>
      <c r="OH80" s="2" t="s">
        <v>150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241</v>
      </c>
      <c r="OT80" s="2" t="s">
        <v>129</v>
      </c>
      <c r="OU80" s="2" t="s">
        <v>177</v>
      </c>
      <c r="OV80" s="2" t="s">
        <v>132</v>
      </c>
      <c r="OW80" s="2" t="s">
        <v>141</v>
      </c>
      <c r="OX80" s="2" t="s">
        <v>132</v>
      </c>
      <c r="OY80" s="4"/>
      <c r="OZ80" s="8"/>
      <c r="PA80" s="4"/>
      <c r="PB80" s="8"/>
      <c r="PC80" s="7"/>
      <c r="PD80" s="7"/>
      <c r="PE80" s="2" t="s">
        <v>168</v>
      </c>
      <c r="PF80" s="2" t="s">
        <v>129</v>
      </c>
      <c r="PG80" s="2" t="s">
        <v>132</v>
      </c>
      <c r="PH80" s="2" t="s">
        <v>132</v>
      </c>
      <c r="PI80" s="2" t="s">
        <v>141</v>
      </c>
      <c r="PJ80" s="2" t="s">
        <v>132</v>
      </c>
      <c r="PK80" s="4"/>
      <c r="PL80" s="8"/>
      <c r="PM80" s="4"/>
      <c r="PN80" s="8"/>
      <c r="PO80" s="7"/>
      <c r="PP80" s="7"/>
      <c r="PQ80" s="2" t="s">
        <v>132</v>
      </c>
      <c r="PR80" s="2" t="s">
        <v>132</v>
      </c>
      <c r="PS80" s="2" t="s">
        <v>132</v>
      </c>
      <c r="PT80" s="2" t="s">
        <v>132</v>
      </c>
      <c r="PU80" s="2" t="s">
        <v>132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168</v>
      </c>
      <c r="RB80" s="2" t="s">
        <v>150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176</v>
      </c>
      <c r="RN80" s="2" t="s">
        <v>129</v>
      </c>
      <c r="RO80" s="2" t="s">
        <v>132</v>
      </c>
      <c r="RP80" s="2" t="s">
        <v>132</v>
      </c>
      <c r="RQ80" s="2" t="s">
        <v>141</v>
      </c>
      <c r="RR80" s="2" t="s">
        <v>132</v>
      </c>
    </row>
    <row r="81">
      <c r="A81" s="2" t="s">
        <v>1226</v>
      </c>
      <c r="B81" s="2" t="s">
        <v>121</v>
      </c>
      <c r="C81" s="2" t="s">
        <v>122</v>
      </c>
      <c r="D81" s="2" t="s">
        <v>1227</v>
      </c>
      <c r="E81" s="2" t="s">
        <v>1228</v>
      </c>
      <c r="F81" s="2" t="s">
        <v>1212</v>
      </c>
      <c r="G81" s="2" t="s">
        <v>1212</v>
      </c>
      <c r="H81" s="2" t="s">
        <v>1212</v>
      </c>
      <c r="I81" s="2" t="s">
        <v>1229</v>
      </c>
      <c r="J81" s="2" t="s">
        <v>127</v>
      </c>
      <c r="K81" s="2" t="s">
        <v>128</v>
      </c>
      <c r="L81" s="3">
        <v>89.35</v>
      </c>
      <c r="M81" s="3">
        <v>93.82</v>
      </c>
      <c r="N81" s="3">
        <v>199.99</v>
      </c>
      <c r="O81" s="2" t="s">
        <v>129</v>
      </c>
      <c r="P81" s="2" t="s">
        <v>182</v>
      </c>
      <c r="Q81" s="2" t="s">
        <v>131</v>
      </c>
      <c r="R81" s="2" t="s">
        <v>132</v>
      </c>
      <c r="S81" s="2" t="s">
        <v>1230</v>
      </c>
      <c r="T81" s="2" t="s">
        <v>132</v>
      </c>
      <c r="U81" s="2" t="s">
        <v>132</v>
      </c>
      <c r="V81" s="2" t="s">
        <v>287</v>
      </c>
      <c r="W81" s="2" t="s">
        <v>135</v>
      </c>
      <c r="X81" s="2" t="s">
        <v>132</v>
      </c>
      <c r="Y81" s="2" t="s">
        <v>220</v>
      </c>
      <c r="Z81" s="4">
        <v>152</v>
      </c>
      <c r="AA81" s="4">
        <f>=ROUNDDOWN(52.4137931034483,0)</f>
      </c>
      <c r="AB81" s="5">
        <v>2.9</v>
      </c>
      <c r="AC81" s="2" t="s">
        <v>132</v>
      </c>
      <c r="AD81" s="4"/>
      <c r="AE81" s="4"/>
      <c r="AF81" s="6">
        <v>65</v>
      </c>
      <c r="AG81" s="6"/>
      <c r="AH81" s="7">
        <v>0.6087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56</v>
      </c>
      <c r="AQ81" s="8">
        <v>6007.93</v>
      </c>
      <c r="AR81" s="4"/>
      <c r="AS81" s="8"/>
      <c r="AT81" s="7"/>
      <c r="AU81" s="7"/>
      <c r="AV81" s="4">
        <v>56</v>
      </c>
      <c r="AW81" s="8">
        <v>6007.93</v>
      </c>
      <c r="AX81" s="4"/>
      <c r="AY81" s="8"/>
      <c r="AZ81" s="7"/>
      <c r="BA81" s="7"/>
      <c r="BB81" s="7">
        <v>1</v>
      </c>
      <c r="BC81" s="4">
        <v>88</v>
      </c>
      <c r="BD81" s="8">
        <v>9021.73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0.6659</v>
      </c>
      <c r="BJ81" s="4">
        <v>56</v>
      </c>
      <c r="BK81" s="8">
        <v>6007.93</v>
      </c>
      <c r="BL81" s="2" t="s">
        <v>1231</v>
      </c>
      <c r="BM81" s="7">
        <v>1</v>
      </c>
      <c r="BN81" s="7">
        <v>1</v>
      </c>
      <c r="BO81" s="4">
        <v>5</v>
      </c>
      <c r="BP81" s="8">
        <v>459.84</v>
      </c>
      <c r="BQ81" s="4"/>
      <c r="BR81" s="8"/>
      <c r="BS81" s="7"/>
      <c r="BT81" s="7"/>
      <c r="BU81" s="2" t="s">
        <v>138</v>
      </c>
      <c r="BV81" s="2" t="s">
        <v>129</v>
      </c>
      <c r="BW81" s="2" t="s">
        <v>142</v>
      </c>
      <c r="BX81" s="2" t="s">
        <v>1232</v>
      </c>
      <c r="BY81" s="2" t="s">
        <v>141</v>
      </c>
      <c r="BZ81" s="2" t="s">
        <v>132</v>
      </c>
      <c r="CA81" s="4">
        <v>2</v>
      </c>
      <c r="CB81" s="8">
        <v>187.64</v>
      </c>
      <c r="CC81" s="4"/>
      <c r="CD81" s="8"/>
      <c r="CE81" s="7"/>
      <c r="CF81" s="7"/>
      <c r="CG81" s="2" t="s">
        <v>138</v>
      </c>
      <c r="CH81" s="2" t="s">
        <v>129</v>
      </c>
      <c r="CI81" s="2" t="s">
        <v>142</v>
      </c>
      <c r="CJ81" s="2" t="s">
        <v>1233</v>
      </c>
      <c r="CK81" s="2" t="s">
        <v>141</v>
      </c>
      <c r="CL81" s="2" t="s">
        <v>132</v>
      </c>
      <c r="CM81" s="4">
        <v>6</v>
      </c>
      <c r="CN81" s="8">
        <v>721.08</v>
      </c>
      <c r="CO81" s="4"/>
      <c r="CP81" s="8"/>
      <c r="CQ81" s="7"/>
      <c r="CR81" s="7"/>
      <c r="CS81" s="2" t="s">
        <v>138</v>
      </c>
      <c r="CT81" s="2" t="s">
        <v>129</v>
      </c>
      <c r="CU81" s="2" t="s">
        <v>132</v>
      </c>
      <c r="CV81" s="2" t="s">
        <v>1234</v>
      </c>
      <c r="CW81" s="2" t="s">
        <v>141</v>
      </c>
      <c r="CX81" s="2" t="s">
        <v>132</v>
      </c>
      <c r="CY81" s="4">
        <v>10</v>
      </c>
      <c r="CZ81" s="8">
        <v>887</v>
      </c>
      <c r="DA81" s="4"/>
      <c r="DB81" s="8"/>
      <c r="DC81" s="7"/>
      <c r="DD81" s="7"/>
      <c r="DE81" s="2" t="s">
        <v>138</v>
      </c>
      <c r="DF81" s="2" t="s">
        <v>129</v>
      </c>
      <c r="DG81" s="2" t="s">
        <v>1235</v>
      </c>
      <c r="DH81" s="2" t="s">
        <v>1236</v>
      </c>
      <c r="DI81" s="2" t="s">
        <v>141</v>
      </c>
      <c r="DJ81" s="2" t="s">
        <v>132</v>
      </c>
      <c r="DK81" s="4">
        <v>1</v>
      </c>
      <c r="DL81" s="8">
        <v>120.34</v>
      </c>
      <c r="DM81" s="4"/>
      <c r="DN81" s="8"/>
      <c r="DO81" s="7"/>
      <c r="DP81" s="7"/>
      <c r="DQ81" s="2" t="s">
        <v>138</v>
      </c>
      <c r="DR81" s="2" t="s">
        <v>129</v>
      </c>
      <c r="DS81" s="2" t="s">
        <v>142</v>
      </c>
      <c r="DT81" s="2" t="s">
        <v>1237</v>
      </c>
      <c r="DU81" s="2" t="s">
        <v>141</v>
      </c>
      <c r="DV81" s="2" t="s">
        <v>132</v>
      </c>
      <c r="DW81" s="4"/>
      <c r="DX81" s="8"/>
      <c r="DY81" s="4"/>
      <c r="DZ81" s="8"/>
      <c r="EA81" s="7"/>
      <c r="EB81" s="7"/>
      <c r="EC81" s="2" t="s">
        <v>138</v>
      </c>
      <c r="ED81" s="2" t="s">
        <v>150</v>
      </c>
      <c r="EE81" s="2" t="s">
        <v>373</v>
      </c>
      <c r="EF81" s="2" t="s">
        <v>1238</v>
      </c>
      <c r="EG81" s="2" t="s">
        <v>141</v>
      </c>
      <c r="EH81" s="2" t="s">
        <v>132</v>
      </c>
      <c r="EI81" s="4">
        <v>14</v>
      </c>
      <c r="EJ81" s="8">
        <v>1774.5</v>
      </c>
      <c r="EK81" s="4"/>
      <c r="EL81" s="8"/>
      <c r="EM81" s="7"/>
      <c r="EN81" s="7"/>
      <c r="EO81" s="2" t="s">
        <v>138</v>
      </c>
      <c r="EP81" s="2" t="s">
        <v>129</v>
      </c>
      <c r="EQ81" s="2" t="s">
        <v>153</v>
      </c>
      <c r="ER81" s="2" t="s">
        <v>375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168</v>
      </c>
      <c r="FB81" s="2" t="s">
        <v>129</v>
      </c>
      <c r="FC81" s="2" t="s">
        <v>132</v>
      </c>
      <c r="FD81" s="2" t="s">
        <v>132</v>
      </c>
      <c r="FE81" s="2" t="s">
        <v>141</v>
      </c>
      <c r="FF81" s="2" t="s">
        <v>132</v>
      </c>
      <c r="FG81" s="4">
        <v>4</v>
      </c>
      <c r="FH81" s="8">
        <v>405.28</v>
      </c>
      <c r="FI81" s="4"/>
      <c r="FJ81" s="8"/>
      <c r="FK81" s="7"/>
      <c r="FL81" s="7"/>
      <c r="FM81" s="2" t="s">
        <v>138</v>
      </c>
      <c r="FN81" s="2" t="s">
        <v>129</v>
      </c>
      <c r="FO81" s="2" t="s">
        <v>1239</v>
      </c>
      <c r="FP81" s="2" t="s">
        <v>1239</v>
      </c>
      <c r="FQ81" s="2" t="s">
        <v>141</v>
      </c>
      <c r="FR81" s="2" t="s">
        <v>132</v>
      </c>
      <c r="FS81" s="4">
        <v>6</v>
      </c>
      <c r="FT81" s="8">
        <v>691.26</v>
      </c>
      <c r="FU81" s="4"/>
      <c r="FV81" s="8"/>
      <c r="FW81" s="7"/>
      <c r="FX81" s="7"/>
      <c r="FY81" s="2" t="s">
        <v>138</v>
      </c>
      <c r="FZ81" s="2" t="s">
        <v>129</v>
      </c>
      <c r="GA81" s="2" t="s">
        <v>575</v>
      </c>
      <c r="GB81" s="2" t="s">
        <v>1196</v>
      </c>
      <c r="GC81" s="2" t="s">
        <v>141</v>
      </c>
      <c r="GD81" s="2" t="s">
        <v>132</v>
      </c>
      <c r="GE81" s="4"/>
      <c r="GF81" s="8"/>
      <c r="GG81" s="4"/>
      <c r="GH81" s="8"/>
      <c r="GI81" s="7"/>
      <c r="GJ81" s="7"/>
      <c r="GK81" s="2" t="s">
        <v>206</v>
      </c>
      <c r="GL81" s="2" t="s">
        <v>129</v>
      </c>
      <c r="GM81" s="2" t="s">
        <v>161</v>
      </c>
      <c r="GN81" s="2" t="s">
        <v>843</v>
      </c>
      <c r="GO81" s="2" t="s">
        <v>141</v>
      </c>
      <c r="GP81" s="2" t="s">
        <v>132</v>
      </c>
      <c r="GQ81" s="4">
        <v>1</v>
      </c>
      <c r="GR81" s="8">
        <v>93.82</v>
      </c>
      <c r="GS81" s="4"/>
      <c r="GT81" s="8"/>
      <c r="GU81" s="7"/>
      <c r="GV81" s="7"/>
      <c r="GW81" s="2" t="s">
        <v>138</v>
      </c>
      <c r="GX81" s="2" t="s">
        <v>129</v>
      </c>
      <c r="GY81" s="2" t="s">
        <v>163</v>
      </c>
      <c r="GZ81" s="2" t="s">
        <v>1240</v>
      </c>
      <c r="HA81" s="2" t="s">
        <v>141</v>
      </c>
      <c r="HB81" s="2" t="s">
        <v>132</v>
      </c>
      <c r="HC81" s="4">
        <v>7</v>
      </c>
      <c r="HD81" s="8">
        <v>667.17</v>
      </c>
      <c r="HE81" s="4"/>
      <c r="HF81" s="8"/>
      <c r="HG81" s="7"/>
      <c r="HH81" s="7"/>
      <c r="HI81" s="2" t="s">
        <v>138</v>
      </c>
      <c r="HJ81" s="2" t="s">
        <v>129</v>
      </c>
      <c r="HK81" s="2" t="s">
        <v>1241</v>
      </c>
      <c r="HL81" s="2" t="s">
        <v>1196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138</v>
      </c>
      <c r="HV81" s="2" t="s">
        <v>129</v>
      </c>
      <c r="HW81" s="2" t="s">
        <v>607</v>
      </c>
      <c r="HX81" s="2" t="s">
        <v>1242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168</v>
      </c>
      <c r="IH81" s="2" t="s">
        <v>129</v>
      </c>
      <c r="II81" s="2" t="s">
        <v>132</v>
      </c>
      <c r="IJ81" s="2" t="s">
        <v>132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138</v>
      </c>
      <c r="IT81" s="2" t="s">
        <v>150</v>
      </c>
      <c r="IU81" s="2" t="s">
        <v>210</v>
      </c>
      <c r="IV81" s="2" t="s">
        <v>678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138</v>
      </c>
      <c r="JF81" s="2" t="s">
        <v>129</v>
      </c>
      <c r="JG81" s="2" t="s">
        <v>142</v>
      </c>
      <c r="JH81" s="2" t="s">
        <v>1243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138</v>
      </c>
      <c r="JR81" s="2" t="s">
        <v>150</v>
      </c>
      <c r="JS81" s="2" t="s">
        <v>172</v>
      </c>
      <c r="JT81" s="2" t="s">
        <v>1244</v>
      </c>
      <c r="JU81" s="2" t="s">
        <v>141</v>
      </c>
      <c r="JV81" s="2" t="s">
        <v>132</v>
      </c>
      <c r="JW81" s="4"/>
      <c r="JX81" s="8"/>
      <c r="JY81" s="4"/>
      <c r="JZ81" s="8"/>
      <c r="KA81" s="7"/>
      <c r="KB81" s="7"/>
      <c r="KC81" s="2" t="s">
        <v>132</v>
      </c>
      <c r="KD81" s="2" t="s">
        <v>132</v>
      </c>
      <c r="KE81" s="2" t="s">
        <v>132</v>
      </c>
      <c r="KF81" s="2" t="s">
        <v>132</v>
      </c>
      <c r="KG81" s="2" t="s">
        <v>132</v>
      </c>
      <c r="KH81" s="2" t="s">
        <v>132</v>
      </c>
      <c r="KI81" s="4"/>
      <c r="KJ81" s="8"/>
      <c r="KK81" s="4"/>
      <c r="KL81" s="8"/>
      <c r="KM81" s="7"/>
      <c r="KN81" s="7"/>
      <c r="KO81" s="2" t="s">
        <v>138</v>
      </c>
      <c r="KP81" s="2" t="s">
        <v>174</v>
      </c>
      <c r="KQ81" s="2" t="s">
        <v>175</v>
      </c>
      <c r="KR81" s="2" t="s">
        <v>1245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168</v>
      </c>
      <c r="LB81" s="2" t="s">
        <v>129</v>
      </c>
      <c r="LC81" s="2" t="s">
        <v>132</v>
      </c>
      <c r="LD81" s="2" t="s">
        <v>132</v>
      </c>
      <c r="LE81" s="2" t="s">
        <v>141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176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168</v>
      </c>
      <c r="ML81" s="2" t="s">
        <v>129</v>
      </c>
      <c r="MM81" s="2" t="s">
        <v>132</v>
      </c>
      <c r="MN81" s="2" t="s">
        <v>132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168</v>
      </c>
      <c r="MX81" s="2" t="s">
        <v>129</v>
      </c>
      <c r="MY81" s="2" t="s">
        <v>132</v>
      </c>
      <c r="MZ81" s="2" t="s">
        <v>132</v>
      </c>
      <c r="NA81" s="2" t="s">
        <v>141</v>
      </c>
      <c r="NB81" s="2" t="s">
        <v>132</v>
      </c>
      <c r="NC81" s="4"/>
      <c r="ND81" s="8"/>
      <c r="NE81" s="4"/>
      <c r="NF81" s="8"/>
      <c r="NG81" s="7"/>
      <c r="NH81" s="7"/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168</v>
      </c>
      <c r="NV81" s="2" t="s">
        <v>129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168</v>
      </c>
      <c r="OH81" s="2" t="s">
        <v>150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138</v>
      </c>
      <c r="OT81" s="2" t="s">
        <v>129</v>
      </c>
      <c r="OU81" s="2" t="s">
        <v>177</v>
      </c>
      <c r="OV81" s="2" t="s">
        <v>132</v>
      </c>
      <c r="OW81" s="2" t="s">
        <v>141</v>
      </c>
      <c r="OX81" s="2" t="s">
        <v>132</v>
      </c>
      <c r="OY81" s="4"/>
      <c r="OZ81" s="8"/>
      <c r="PA81" s="4"/>
      <c r="PB81" s="8"/>
      <c r="PC81" s="7"/>
      <c r="PD81" s="7"/>
      <c r="PE81" s="2" t="s">
        <v>168</v>
      </c>
      <c r="PF81" s="2" t="s">
        <v>129</v>
      </c>
      <c r="PG81" s="2" t="s">
        <v>132</v>
      </c>
      <c r="PH81" s="2" t="s">
        <v>132</v>
      </c>
      <c r="PI81" s="2" t="s">
        <v>141</v>
      </c>
      <c r="PJ81" s="2" t="s">
        <v>132</v>
      </c>
      <c r="PK81" s="4"/>
      <c r="PL81" s="8"/>
      <c r="PM81" s="4"/>
      <c r="PN81" s="8"/>
      <c r="PO81" s="7"/>
      <c r="PP81" s="7"/>
      <c r="PQ81" s="2" t="s">
        <v>132</v>
      </c>
      <c r="PR81" s="2" t="s">
        <v>132</v>
      </c>
      <c r="PS81" s="2" t="s">
        <v>132</v>
      </c>
      <c r="PT81" s="2" t="s">
        <v>132</v>
      </c>
      <c r="PU81" s="2" t="s">
        <v>132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138</v>
      </c>
      <c r="QP81" s="2" t="s">
        <v>129</v>
      </c>
      <c r="QQ81" s="2" t="s">
        <v>517</v>
      </c>
      <c r="QR81" s="2" t="s">
        <v>132</v>
      </c>
      <c r="QS81" s="2" t="s">
        <v>141</v>
      </c>
      <c r="QT81" s="2" t="s">
        <v>132</v>
      </c>
      <c r="QU81" s="4"/>
      <c r="QV81" s="8"/>
      <c r="QW81" s="4"/>
      <c r="QX81" s="8"/>
      <c r="QY81" s="7"/>
      <c r="QZ81" s="7"/>
      <c r="RA81" s="2" t="s">
        <v>138</v>
      </c>
      <c r="RB81" s="2" t="s">
        <v>150</v>
      </c>
      <c r="RC81" s="2" t="s">
        <v>179</v>
      </c>
      <c r="RD81" s="2" t="s">
        <v>213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176</v>
      </c>
      <c r="RN81" s="2" t="s">
        <v>129</v>
      </c>
      <c r="RO81" s="2" t="s">
        <v>132</v>
      </c>
      <c r="RP81" s="2" t="s">
        <v>132</v>
      </c>
      <c r="RQ81" s="2" t="s">
        <v>141</v>
      </c>
      <c r="RR81" s="2" t="s">
        <v>132</v>
      </c>
    </row>
    <row r="82">
      <c r="A82" s="2" t="s">
        <v>1246</v>
      </c>
      <c r="B82" s="2" t="s">
        <v>121</v>
      </c>
      <c r="C82" s="2" t="s">
        <v>122</v>
      </c>
      <c r="D82" s="2" t="s">
        <v>1227</v>
      </c>
      <c r="E82" s="2" t="s">
        <v>1228</v>
      </c>
      <c r="F82" s="2" t="s">
        <v>1212</v>
      </c>
      <c r="G82" s="2" t="s">
        <v>1212</v>
      </c>
      <c r="H82" s="2" t="s">
        <v>1212</v>
      </c>
      <c r="I82" s="2" t="s">
        <v>1229</v>
      </c>
      <c r="J82" s="2" t="s">
        <v>127</v>
      </c>
      <c r="K82" s="2" t="s">
        <v>181</v>
      </c>
      <c r="L82" s="3">
        <v>89.35</v>
      </c>
      <c r="M82" s="3">
        <v>93.82</v>
      </c>
      <c r="N82" s="3">
        <v>199.99</v>
      </c>
      <c r="O82" s="2" t="s">
        <v>129</v>
      </c>
      <c r="P82" s="2" t="s">
        <v>347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132</v>
      </c>
      <c r="V82" s="2" t="s">
        <v>287</v>
      </c>
      <c r="W82" s="2" t="s">
        <v>184</v>
      </c>
      <c r="X82" s="2" t="s">
        <v>132</v>
      </c>
      <c r="Y82" s="2" t="s">
        <v>655</v>
      </c>
      <c r="Z82" s="4">
        <v>134</v>
      </c>
      <c r="AA82" s="4">
        <f>=ROUNDDOWN(148.888888888889,0)</f>
      </c>
      <c r="AB82" s="5">
        <v>0.9</v>
      </c>
      <c r="AC82" s="2" t="s">
        <v>132</v>
      </c>
      <c r="AD82" s="4"/>
      <c r="AE82" s="4"/>
      <c r="AF82" s="6">
        <v>65</v>
      </c>
      <c r="AG82" s="6"/>
      <c r="AH82" s="7">
        <v>0.7609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32</v>
      </c>
      <c r="AQ82" s="8">
        <v>3013.8</v>
      </c>
      <c r="AR82" s="4"/>
      <c r="AS82" s="8"/>
      <c r="AT82" s="7"/>
      <c r="AU82" s="7"/>
      <c r="AV82" s="4">
        <v>32</v>
      </c>
      <c r="AW82" s="8">
        <v>3013.8</v>
      </c>
      <c r="AX82" s="4"/>
      <c r="AY82" s="8"/>
      <c r="AZ82" s="7"/>
      <c r="BA82" s="7"/>
      <c r="BB82" s="7">
        <v>1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>
        <v>0.3341</v>
      </c>
      <c r="BJ82" s="4">
        <v>32</v>
      </c>
      <c r="BK82" s="8">
        <v>3013.8</v>
      </c>
      <c r="BL82" s="2" t="s">
        <v>1247</v>
      </c>
      <c r="BM82" s="7">
        <v>1</v>
      </c>
      <c r="BN82" s="7">
        <v>1</v>
      </c>
      <c r="BO82" s="4">
        <v>6</v>
      </c>
      <c r="BP82" s="8">
        <v>572.36</v>
      </c>
      <c r="BQ82" s="4"/>
      <c r="BR82" s="8"/>
      <c r="BS82" s="7"/>
      <c r="BT82" s="7"/>
      <c r="BU82" s="2" t="s">
        <v>138</v>
      </c>
      <c r="BV82" s="2" t="s">
        <v>129</v>
      </c>
      <c r="BW82" s="2" t="s">
        <v>1248</v>
      </c>
      <c r="BX82" s="2" t="s">
        <v>1249</v>
      </c>
      <c r="BY82" s="2" t="s">
        <v>141</v>
      </c>
      <c r="BZ82" s="2" t="s">
        <v>132</v>
      </c>
      <c r="CA82" s="4">
        <v>7</v>
      </c>
      <c r="CB82" s="8">
        <v>595.77</v>
      </c>
      <c r="CC82" s="4"/>
      <c r="CD82" s="8"/>
      <c r="CE82" s="7"/>
      <c r="CF82" s="7"/>
      <c r="CG82" s="2" t="s">
        <v>138</v>
      </c>
      <c r="CH82" s="2" t="s">
        <v>129</v>
      </c>
      <c r="CI82" s="2" t="s">
        <v>1250</v>
      </c>
      <c r="CJ82" s="2" t="s">
        <v>1251</v>
      </c>
      <c r="CK82" s="2" t="s">
        <v>141</v>
      </c>
      <c r="CL82" s="2" t="s">
        <v>132</v>
      </c>
      <c r="CM82" s="4"/>
      <c r="CN82" s="8"/>
      <c r="CO82" s="4"/>
      <c r="CP82" s="8"/>
      <c r="CQ82" s="7"/>
      <c r="CR82" s="7"/>
      <c r="CS82" s="2" t="s">
        <v>241</v>
      </c>
      <c r="CT82" s="2" t="s">
        <v>150</v>
      </c>
      <c r="CU82" s="2" t="s">
        <v>132</v>
      </c>
      <c r="CV82" s="2" t="s">
        <v>599</v>
      </c>
      <c r="CW82" s="2" t="s">
        <v>141</v>
      </c>
      <c r="CX82" s="2" t="s">
        <v>132</v>
      </c>
      <c r="CY82" s="4">
        <v>8</v>
      </c>
      <c r="CZ82" s="8">
        <v>709.6</v>
      </c>
      <c r="DA82" s="4"/>
      <c r="DB82" s="8"/>
      <c r="DC82" s="7"/>
      <c r="DD82" s="7"/>
      <c r="DE82" s="2" t="s">
        <v>138</v>
      </c>
      <c r="DF82" s="2" t="s">
        <v>129</v>
      </c>
      <c r="DG82" s="2" t="s">
        <v>783</v>
      </c>
      <c r="DH82" s="2" t="s">
        <v>1252</v>
      </c>
      <c r="DI82" s="2" t="s">
        <v>141</v>
      </c>
      <c r="DJ82" s="2" t="s">
        <v>132</v>
      </c>
      <c r="DK82" s="4">
        <v>1</v>
      </c>
      <c r="DL82" s="8">
        <v>109.4</v>
      </c>
      <c r="DM82" s="4"/>
      <c r="DN82" s="8"/>
      <c r="DO82" s="7"/>
      <c r="DP82" s="7"/>
      <c r="DQ82" s="2" t="s">
        <v>138</v>
      </c>
      <c r="DR82" s="2" t="s">
        <v>129</v>
      </c>
      <c r="DS82" s="2" t="s">
        <v>1253</v>
      </c>
      <c r="DT82" s="2" t="s">
        <v>1254</v>
      </c>
      <c r="DU82" s="2" t="s">
        <v>141</v>
      </c>
      <c r="DV82" s="2" t="s">
        <v>132</v>
      </c>
      <c r="DW82" s="4">
        <v>2</v>
      </c>
      <c r="DX82" s="8">
        <v>207.38</v>
      </c>
      <c r="DY82" s="4"/>
      <c r="DZ82" s="8"/>
      <c r="EA82" s="7"/>
      <c r="EB82" s="7"/>
      <c r="EC82" s="2" t="s">
        <v>138</v>
      </c>
      <c r="ED82" s="2" t="s">
        <v>129</v>
      </c>
      <c r="EE82" s="2" t="s">
        <v>604</v>
      </c>
      <c r="EF82" s="2" t="s">
        <v>1093</v>
      </c>
      <c r="EG82" s="2" t="s">
        <v>141</v>
      </c>
      <c r="EH82" s="2" t="s">
        <v>132</v>
      </c>
      <c r="EI82" s="4">
        <v>2</v>
      </c>
      <c r="EJ82" s="8">
        <v>242.48</v>
      </c>
      <c r="EK82" s="4"/>
      <c r="EL82" s="8"/>
      <c r="EM82" s="7"/>
      <c r="EN82" s="7"/>
      <c r="EO82" s="2" t="s">
        <v>138</v>
      </c>
      <c r="EP82" s="2" t="s">
        <v>129</v>
      </c>
      <c r="EQ82" s="2" t="s">
        <v>197</v>
      </c>
      <c r="ER82" s="2" t="s">
        <v>1255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168</v>
      </c>
      <c r="FB82" s="2" t="s">
        <v>129</v>
      </c>
      <c r="FC82" s="2" t="s">
        <v>132</v>
      </c>
      <c r="FD82" s="2" t="s">
        <v>132</v>
      </c>
      <c r="FE82" s="2" t="s">
        <v>141</v>
      </c>
      <c r="FF82" s="2" t="s">
        <v>132</v>
      </c>
      <c r="FG82" s="4">
        <v>2</v>
      </c>
      <c r="FH82" s="8">
        <v>202.64</v>
      </c>
      <c r="FI82" s="4"/>
      <c r="FJ82" s="8"/>
      <c r="FK82" s="7"/>
      <c r="FL82" s="7"/>
      <c r="FM82" s="2" t="s">
        <v>138</v>
      </c>
      <c r="FN82" s="2" t="s">
        <v>129</v>
      </c>
      <c r="FO82" s="2" t="s">
        <v>1239</v>
      </c>
      <c r="FP82" s="2" t="s">
        <v>373</v>
      </c>
      <c r="FQ82" s="2" t="s">
        <v>141</v>
      </c>
      <c r="FR82" s="2" t="s">
        <v>132</v>
      </c>
      <c r="FS82" s="4">
        <v>1</v>
      </c>
      <c r="FT82" s="8">
        <v>115.21</v>
      </c>
      <c r="FU82" s="4"/>
      <c r="FV82" s="8"/>
      <c r="FW82" s="7"/>
      <c r="FX82" s="7"/>
      <c r="FY82" s="2" t="s">
        <v>138</v>
      </c>
      <c r="FZ82" s="2" t="s">
        <v>129</v>
      </c>
      <c r="GA82" s="2" t="s">
        <v>1256</v>
      </c>
      <c r="GB82" s="2" t="s">
        <v>197</v>
      </c>
      <c r="GC82" s="2" t="s">
        <v>141</v>
      </c>
      <c r="GD82" s="2" t="s">
        <v>132</v>
      </c>
      <c r="GE82" s="4">
        <v>1</v>
      </c>
      <c r="GF82" s="8">
        <v>101.32</v>
      </c>
      <c r="GG82" s="4"/>
      <c r="GH82" s="8"/>
      <c r="GI82" s="7"/>
      <c r="GJ82" s="7"/>
      <c r="GK82" s="2" t="s">
        <v>138</v>
      </c>
      <c r="GL82" s="2" t="s">
        <v>129</v>
      </c>
      <c r="GM82" s="2" t="s">
        <v>268</v>
      </c>
      <c r="GN82" s="2" t="s">
        <v>1257</v>
      </c>
      <c r="GO82" s="2" t="s">
        <v>141</v>
      </c>
      <c r="GP82" s="2" t="s">
        <v>132</v>
      </c>
      <c r="GQ82" s="4"/>
      <c r="GR82" s="8"/>
      <c r="GS82" s="4"/>
      <c r="GT82" s="8"/>
      <c r="GU82" s="7"/>
      <c r="GV82" s="7"/>
      <c r="GW82" s="2" t="s">
        <v>138</v>
      </c>
      <c r="GX82" s="2" t="s">
        <v>129</v>
      </c>
      <c r="GY82" s="2" t="s">
        <v>163</v>
      </c>
      <c r="GZ82" s="2" t="s">
        <v>1258</v>
      </c>
      <c r="HA82" s="2" t="s">
        <v>141</v>
      </c>
      <c r="HB82" s="2" t="s">
        <v>132</v>
      </c>
      <c r="HC82" s="4">
        <v>2</v>
      </c>
      <c r="HD82" s="8">
        <v>157.64</v>
      </c>
      <c r="HE82" s="4"/>
      <c r="HF82" s="8"/>
      <c r="HG82" s="7"/>
      <c r="HH82" s="7"/>
      <c r="HI82" s="2" t="s">
        <v>138</v>
      </c>
      <c r="HJ82" s="2" t="s">
        <v>129</v>
      </c>
      <c r="HK82" s="2" t="s">
        <v>786</v>
      </c>
      <c r="HL82" s="2" t="s">
        <v>1259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273</v>
      </c>
      <c r="HV82" s="2" t="s">
        <v>129</v>
      </c>
      <c r="HW82" s="2" t="s">
        <v>132</v>
      </c>
      <c r="HX82" s="2" t="s">
        <v>132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168</v>
      </c>
      <c r="IH82" s="2" t="s">
        <v>129</v>
      </c>
      <c r="II82" s="2" t="s">
        <v>132</v>
      </c>
      <c r="IJ82" s="2" t="s">
        <v>132</v>
      </c>
      <c r="IK82" s="2" t="s">
        <v>141</v>
      </c>
      <c r="IL82" s="2" t="s">
        <v>132</v>
      </c>
      <c r="IM82" s="4"/>
      <c r="IN82" s="8"/>
      <c r="IO82" s="4"/>
      <c r="IP82" s="8"/>
      <c r="IQ82" s="7"/>
      <c r="IR82" s="7"/>
      <c r="IS82" s="2" t="s">
        <v>138</v>
      </c>
      <c r="IT82" s="2" t="s">
        <v>150</v>
      </c>
      <c r="IU82" s="2" t="s">
        <v>238</v>
      </c>
      <c r="IV82" s="2" t="s">
        <v>132</v>
      </c>
      <c r="IW82" s="2" t="s">
        <v>141</v>
      </c>
      <c r="IX82" s="2" t="s">
        <v>132</v>
      </c>
      <c r="IY82" s="4"/>
      <c r="IZ82" s="8"/>
      <c r="JA82" s="4"/>
      <c r="JB82" s="8"/>
      <c r="JC82" s="7"/>
      <c r="JD82" s="7"/>
      <c r="JE82" s="2" t="s">
        <v>138</v>
      </c>
      <c r="JF82" s="2" t="s">
        <v>129</v>
      </c>
      <c r="JG82" s="2" t="s">
        <v>1250</v>
      </c>
      <c r="JH82" s="2" t="s">
        <v>1260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138</v>
      </c>
      <c r="JR82" s="2" t="s">
        <v>150</v>
      </c>
      <c r="JS82" s="2" t="s">
        <v>172</v>
      </c>
      <c r="JT82" s="2" t="s">
        <v>132</v>
      </c>
      <c r="JU82" s="2" t="s">
        <v>141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138</v>
      </c>
      <c r="KP82" s="2" t="s">
        <v>174</v>
      </c>
      <c r="KQ82" s="2" t="s">
        <v>1251</v>
      </c>
      <c r="KR82" s="2" t="s">
        <v>197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168</v>
      </c>
      <c r="LB82" s="2" t="s">
        <v>129</v>
      </c>
      <c r="LC82" s="2" t="s">
        <v>132</v>
      </c>
      <c r="LD82" s="2" t="s">
        <v>132</v>
      </c>
      <c r="LE82" s="2" t="s">
        <v>141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176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168</v>
      </c>
      <c r="ML82" s="2" t="s">
        <v>129</v>
      </c>
      <c r="MM82" s="2" t="s">
        <v>132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168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168</v>
      </c>
      <c r="NV82" s="2" t="s">
        <v>129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168</v>
      </c>
      <c r="OH82" s="2" t="s">
        <v>150</v>
      </c>
      <c r="OI82" s="2" t="s">
        <v>132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138</v>
      </c>
      <c r="OT82" s="2" t="s">
        <v>129</v>
      </c>
      <c r="OU82" s="2" t="s">
        <v>177</v>
      </c>
      <c r="OV82" s="2" t="s">
        <v>132</v>
      </c>
      <c r="OW82" s="2" t="s">
        <v>141</v>
      </c>
      <c r="OX82" s="2" t="s">
        <v>132</v>
      </c>
      <c r="OY82" s="4"/>
      <c r="OZ82" s="8"/>
      <c r="PA82" s="4"/>
      <c r="PB82" s="8"/>
      <c r="PC82" s="7"/>
      <c r="PD82" s="7"/>
      <c r="PE82" s="2" t="s">
        <v>168</v>
      </c>
      <c r="PF82" s="2" t="s">
        <v>129</v>
      </c>
      <c r="PG82" s="2" t="s">
        <v>132</v>
      </c>
      <c r="PH82" s="2" t="s">
        <v>132</v>
      </c>
      <c r="PI82" s="2" t="s">
        <v>141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138</v>
      </c>
      <c r="QP82" s="2" t="s">
        <v>129</v>
      </c>
      <c r="QQ82" s="2" t="s">
        <v>1261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138</v>
      </c>
      <c r="RB82" s="2" t="s">
        <v>150</v>
      </c>
      <c r="RC82" s="2" t="s">
        <v>313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168</v>
      </c>
      <c r="RN82" s="2" t="s">
        <v>129</v>
      </c>
      <c r="RO82" s="2" t="s">
        <v>132</v>
      </c>
      <c r="RP82" s="2" t="s">
        <v>132</v>
      </c>
      <c r="RQ82" s="2" t="s">
        <v>141</v>
      </c>
      <c r="RR82" s="2" t="s">
        <v>132</v>
      </c>
    </row>
    <row r="83">
      <c r="A83" s="2" t="s">
        <v>1262</v>
      </c>
      <c r="B83" s="2" t="s">
        <v>121</v>
      </c>
      <c r="C83" s="2" t="s">
        <v>122</v>
      </c>
      <c r="D83" s="2" t="s">
        <v>1227</v>
      </c>
      <c r="E83" s="2" t="s">
        <v>1228</v>
      </c>
      <c r="F83" s="2" t="s">
        <v>1035</v>
      </c>
      <c r="G83" s="2" t="s">
        <v>1035</v>
      </c>
      <c r="H83" s="2" t="s">
        <v>1035</v>
      </c>
      <c r="I83" s="2" t="s">
        <v>1263</v>
      </c>
      <c r="J83" s="2" t="s">
        <v>127</v>
      </c>
      <c r="K83" s="2" t="s">
        <v>128</v>
      </c>
      <c r="L83" s="3">
        <v>86.4</v>
      </c>
      <c r="M83" s="3">
        <v>90.72</v>
      </c>
      <c r="N83" s="3">
        <v>179.99</v>
      </c>
      <c r="O83" s="2" t="s">
        <v>129</v>
      </c>
      <c r="P83" s="2" t="s">
        <v>182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286</v>
      </c>
      <c r="V83" s="2" t="s">
        <v>247</v>
      </c>
      <c r="W83" s="2" t="s">
        <v>248</v>
      </c>
      <c r="X83" s="2" t="s">
        <v>132</v>
      </c>
      <c r="Y83" s="2" t="s">
        <v>1071</v>
      </c>
      <c r="Z83" s="4">
        <v>106</v>
      </c>
      <c r="AA83" s="4">
        <f>=ROUNDDOWN(35.3333333333333,0)</f>
      </c>
      <c r="AB83" s="5">
        <v>3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87</v>
      </c>
      <c r="AQ83" s="8">
        <v>8346.62</v>
      </c>
      <c r="AR83" s="4"/>
      <c r="AS83" s="8"/>
      <c r="AT83" s="7"/>
      <c r="AU83" s="7"/>
      <c r="AV83" s="4">
        <v>87</v>
      </c>
      <c r="AW83" s="8">
        <v>8346.62</v>
      </c>
      <c r="AX83" s="4"/>
      <c r="AY83" s="8"/>
      <c r="AZ83" s="7"/>
      <c r="BA83" s="7"/>
      <c r="BB83" s="7">
        <v>1</v>
      </c>
      <c r="BC83" s="4">
        <v>87</v>
      </c>
      <c r="BD83" s="8">
        <v>8346.62</v>
      </c>
      <c r="BE83" s="4"/>
      <c r="BF83" s="8"/>
      <c r="BG83" s="7"/>
      <c r="BH83" s="7"/>
      <c r="BI83" s="7">
        <v>1</v>
      </c>
      <c r="BJ83" s="4">
        <v>87</v>
      </c>
      <c r="BK83" s="8">
        <v>8346.62</v>
      </c>
      <c r="BL83" s="2" t="s">
        <v>1264</v>
      </c>
      <c r="BM83" s="7">
        <v>1</v>
      </c>
      <c r="BN83" s="7">
        <v>1</v>
      </c>
      <c r="BO83" s="4">
        <v>4</v>
      </c>
      <c r="BP83" s="8">
        <v>348.56</v>
      </c>
      <c r="BQ83" s="4"/>
      <c r="BR83" s="8"/>
      <c r="BS83" s="7"/>
      <c r="BT83" s="7"/>
      <c r="BU83" s="2" t="s">
        <v>138</v>
      </c>
      <c r="BV83" s="2" t="s">
        <v>129</v>
      </c>
      <c r="BW83" s="2" t="s">
        <v>1265</v>
      </c>
      <c r="BX83" s="2" t="s">
        <v>1266</v>
      </c>
      <c r="BY83" s="2" t="s">
        <v>141</v>
      </c>
      <c r="BZ83" s="2" t="s">
        <v>132</v>
      </c>
      <c r="CA83" s="4">
        <v>31</v>
      </c>
      <c r="CB83" s="8">
        <v>3112.68</v>
      </c>
      <c r="CC83" s="4"/>
      <c r="CD83" s="8"/>
      <c r="CE83" s="7"/>
      <c r="CF83" s="7"/>
      <c r="CG83" s="2" t="s">
        <v>138</v>
      </c>
      <c r="CH83" s="2" t="s">
        <v>129</v>
      </c>
      <c r="CI83" s="2" t="s">
        <v>1071</v>
      </c>
      <c r="CJ83" s="2" t="s">
        <v>295</v>
      </c>
      <c r="CK83" s="2" t="s">
        <v>141</v>
      </c>
      <c r="CL83" s="2" t="s">
        <v>132</v>
      </c>
      <c r="CM83" s="4"/>
      <c r="CN83" s="8"/>
      <c r="CO83" s="4"/>
      <c r="CP83" s="8"/>
      <c r="CQ83" s="7"/>
      <c r="CR83" s="7"/>
      <c r="CS83" s="2" t="s">
        <v>138</v>
      </c>
      <c r="CT83" s="2" t="s">
        <v>129</v>
      </c>
      <c r="CU83" s="2" t="s">
        <v>132</v>
      </c>
      <c r="CV83" s="2" t="s">
        <v>132</v>
      </c>
      <c r="CW83" s="2" t="s">
        <v>141</v>
      </c>
      <c r="CX83" s="2" t="s">
        <v>132</v>
      </c>
      <c r="CY83" s="4">
        <v>19</v>
      </c>
      <c r="CZ83" s="8">
        <v>1715.51</v>
      </c>
      <c r="DA83" s="4"/>
      <c r="DB83" s="8"/>
      <c r="DC83" s="7"/>
      <c r="DD83" s="7"/>
      <c r="DE83" s="2" t="s">
        <v>138</v>
      </c>
      <c r="DF83" s="2" t="s">
        <v>129</v>
      </c>
      <c r="DG83" s="2" t="s">
        <v>1076</v>
      </c>
      <c r="DH83" s="2" t="s">
        <v>1267</v>
      </c>
      <c r="DI83" s="2" t="s">
        <v>141</v>
      </c>
      <c r="DJ83" s="2" t="s">
        <v>132</v>
      </c>
      <c r="DK83" s="4">
        <v>4</v>
      </c>
      <c r="DL83" s="8">
        <v>441.08</v>
      </c>
      <c r="DM83" s="4"/>
      <c r="DN83" s="8"/>
      <c r="DO83" s="7"/>
      <c r="DP83" s="7"/>
      <c r="DQ83" s="2" t="s">
        <v>138</v>
      </c>
      <c r="DR83" s="2" t="s">
        <v>129</v>
      </c>
      <c r="DS83" s="2" t="s">
        <v>1268</v>
      </c>
      <c r="DT83" s="2" t="s">
        <v>1269</v>
      </c>
      <c r="DU83" s="2" t="s">
        <v>141</v>
      </c>
      <c r="DV83" s="2" t="s">
        <v>132</v>
      </c>
      <c r="DW83" s="4"/>
      <c r="DX83" s="8"/>
      <c r="DY83" s="4"/>
      <c r="DZ83" s="8"/>
      <c r="EA83" s="7"/>
      <c r="EB83" s="7"/>
      <c r="EC83" s="2" t="s">
        <v>138</v>
      </c>
      <c r="ED83" s="2" t="s">
        <v>150</v>
      </c>
      <c r="EE83" s="2" t="s">
        <v>1079</v>
      </c>
      <c r="EF83" s="2" t="s">
        <v>1270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138</v>
      </c>
      <c r="EP83" s="2" t="s">
        <v>129</v>
      </c>
      <c r="EQ83" s="2" t="s">
        <v>606</v>
      </c>
      <c r="ER83" s="2" t="s">
        <v>1271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168</v>
      </c>
      <c r="FB83" s="2" t="s">
        <v>129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>
        <v>2</v>
      </c>
      <c r="FH83" s="8">
        <v>146.98</v>
      </c>
      <c r="FI83" s="4"/>
      <c r="FJ83" s="8"/>
      <c r="FK83" s="7"/>
      <c r="FL83" s="7"/>
      <c r="FM83" s="2" t="s">
        <v>273</v>
      </c>
      <c r="FN83" s="2" t="s">
        <v>150</v>
      </c>
      <c r="FO83" s="2" t="s">
        <v>1272</v>
      </c>
      <c r="FP83" s="2" t="s">
        <v>1146</v>
      </c>
      <c r="FQ83" s="2" t="s">
        <v>141</v>
      </c>
      <c r="FR83" s="2" t="s">
        <v>132</v>
      </c>
      <c r="FS83" s="4">
        <v>2</v>
      </c>
      <c r="FT83" s="8">
        <v>190.52</v>
      </c>
      <c r="FU83" s="4"/>
      <c r="FV83" s="8"/>
      <c r="FW83" s="7"/>
      <c r="FX83" s="7"/>
      <c r="FY83" s="2" t="s">
        <v>138</v>
      </c>
      <c r="FZ83" s="2" t="s">
        <v>129</v>
      </c>
      <c r="GA83" s="2" t="s">
        <v>1273</v>
      </c>
      <c r="GB83" s="2" t="s">
        <v>1274</v>
      </c>
      <c r="GC83" s="2" t="s">
        <v>141</v>
      </c>
      <c r="GD83" s="2" t="s">
        <v>132</v>
      </c>
      <c r="GE83" s="4"/>
      <c r="GF83" s="8"/>
      <c r="GG83" s="4"/>
      <c r="GH83" s="8"/>
      <c r="GI83" s="7"/>
      <c r="GJ83" s="7"/>
      <c r="GK83" s="2" t="s">
        <v>138</v>
      </c>
      <c r="GL83" s="2" t="s">
        <v>129</v>
      </c>
      <c r="GM83" s="2" t="s">
        <v>1275</v>
      </c>
      <c r="GN83" s="2" t="s">
        <v>806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138</v>
      </c>
      <c r="GX83" s="2" t="s">
        <v>129</v>
      </c>
      <c r="GY83" s="2" t="s">
        <v>163</v>
      </c>
      <c r="GZ83" s="2" t="s">
        <v>1276</v>
      </c>
      <c r="HA83" s="2" t="s">
        <v>141</v>
      </c>
      <c r="HB83" s="2" t="s">
        <v>132</v>
      </c>
      <c r="HC83" s="4">
        <v>1</v>
      </c>
      <c r="HD83" s="8">
        <v>105.84</v>
      </c>
      <c r="HE83" s="4"/>
      <c r="HF83" s="8"/>
      <c r="HG83" s="7"/>
      <c r="HH83" s="7"/>
      <c r="HI83" s="2" t="s">
        <v>138</v>
      </c>
      <c r="HJ83" s="2" t="s">
        <v>129</v>
      </c>
      <c r="HK83" s="2" t="s">
        <v>1087</v>
      </c>
      <c r="HL83" s="2" t="s">
        <v>517</v>
      </c>
      <c r="HM83" s="2" t="s">
        <v>141</v>
      </c>
      <c r="HN83" s="2" t="s">
        <v>132</v>
      </c>
      <c r="HO83" s="4">
        <v>15</v>
      </c>
      <c r="HP83" s="8">
        <v>1469.7</v>
      </c>
      <c r="HQ83" s="4"/>
      <c r="HR83" s="8"/>
      <c r="HS83" s="7"/>
      <c r="HT83" s="7"/>
      <c r="HU83" s="2" t="s">
        <v>138</v>
      </c>
      <c r="HV83" s="2" t="s">
        <v>129</v>
      </c>
      <c r="HW83" s="2" t="s">
        <v>607</v>
      </c>
      <c r="HX83" s="2" t="s">
        <v>837</v>
      </c>
      <c r="HY83" s="2" t="s">
        <v>141</v>
      </c>
      <c r="HZ83" s="2" t="s">
        <v>132</v>
      </c>
      <c r="IA83" s="4">
        <v>8</v>
      </c>
      <c r="IB83" s="8">
        <v>725.76</v>
      </c>
      <c r="IC83" s="4"/>
      <c r="ID83" s="8"/>
      <c r="IE83" s="7"/>
      <c r="IF83" s="7"/>
      <c r="IG83" s="2" t="s">
        <v>138</v>
      </c>
      <c r="IH83" s="2" t="s">
        <v>129</v>
      </c>
      <c r="II83" s="2" t="s">
        <v>237</v>
      </c>
      <c r="IJ83" s="2" t="s">
        <v>819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138</v>
      </c>
      <c r="IT83" s="2" t="s">
        <v>150</v>
      </c>
      <c r="IU83" s="2" t="s">
        <v>402</v>
      </c>
      <c r="IV83" s="2" t="s">
        <v>132</v>
      </c>
      <c r="IW83" s="2" t="s">
        <v>141</v>
      </c>
      <c r="IX83" s="2" t="s">
        <v>132</v>
      </c>
      <c r="IY83" s="4">
        <v>1</v>
      </c>
      <c r="IZ83" s="8">
        <v>89.99</v>
      </c>
      <c r="JA83" s="4"/>
      <c r="JB83" s="8"/>
      <c r="JC83" s="7"/>
      <c r="JD83" s="7"/>
      <c r="JE83" s="2" t="s">
        <v>138</v>
      </c>
      <c r="JF83" s="2" t="s">
        <v>129</v>
      </c>
      <c r="JG83" s="2" t="s">
        <v>311</v>
      </c>
      <c r="JH83" s="2" t="s">
        <v>1277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138</v>
      </c>
      <c r="JR83" s="2" t="s">
        <v>150</v>
      </c>
      <c r="JS83" s="2" t="s">
        <v>584</v>
      </c>
      <c r="JT83" s="2" t="s">
        <v>1064</v>
      </c>
      <c r="JU83" s="2" t="s">
        <v>141</v>
      </c>
      <c r="JV83" s="2" t="s">
        <v>132</v>
      </c>
      <c r="JW83" s="4"/>
      <c r="JX83" s="8"/>
      <c r="JY83" s="4"/>
      <c r="JZ83" s="8"/>
      <c r="KA83" s="7"/>
      <c r="KB83" s="7"/>
      <c r="KC83" s="2" t="s">
        <v>132</v>
      </c>
      <c r="KD83" s="2" t="s">
        <v>132</v>
      </c>
      <c r="KE83" s="2" t="s">
        <v>132</v>
      </c>
      <c r="KF83" s="2" t="s">
        <v>132</v>
      </c>
      <c r="KG83" s="2" t="s">
        <v>132</v>
      </c>
      <c r="KH83" s="2" t="s">
        <v>132</v>
      </c>
      <c r="KI83" s="4"/>
      <c r="KJ83" s="8"/>
      <c r="KK83" s="4"/>
      <c r="KL83" s="8"/>
      <c r="KM83" s="7"/>
      <c r="KN83" s="7"/>
      <c r="KO83" s="2" t="s">
        <v>138</v>
      </c>
      <c r="KP83" s="2" t="s">
        <v>174</v>
      </c>
      <c r="KQ83" s="2" t="s">
        <v>1278</v>
      </c>
      <c r="KR83" s="2" t="s">
        <v>1279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168</v>
      </c>
      <c r="LB83" s="2" t="s">
        <v>129</v>
      </c>
      <c r="LC83" s="2" t="s">
        <v>132</v>
      </c>
      <c r="LD83" s="2" t="s">
        <v>132</v>
      </c>
      <c r="LE83" s="2" t="s">
        <v>141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176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168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168</v>
      </c>
      <c r="MX83" s="2" t="s">
        <v>129</v>
      </c>
      <c r="MY83" s="2" t="s">
        <v>132</v>
      </c>
      <c r="MZ83" s="2" t="s">
        <v>132</v>
      </c>
      <c r="NA83" s="2" t="s">
        <v>141</v>
      </c>
      <c r="NB83" s="2" t="s">
        <v>132</v>
      </c>
      <c r="NC83" s="4"/>
      <c r="ND83" s="8"/>
      <c r="NE83" s="4"/>
      <c r="NF83" s="8"/>
      <c r="NG83" s="7"/>
      <c r="NH83" s="7"/>
      <c r="NI83" s="2" t="s">
        <v>176</v>
      </c>
      <c r="NJ83" s="2" t="s">
        <v>129</v>
      </c>
      <c r="NK83" s="2" t="s">
        <v>132</v>
      </c>
      <c r="NL83" s="2" t="s">
        <v>132</v>
      </c>
      <c r="NM83" s="2" t="s">
        <v>141</v>
      </c>
      <c r="NN83" s="2" t="s">
        <v>132</v>
      </c>
      <c r="NO83" s="4"/>
      <c r="NP83" s="8"/>
      <c r="NQ83" s="4"/>
      <c r="NR83" s="8"/>
      <c r="NS83" s="7"/>
      <c r="NT83" s="7"/>
      <c r="NU83" s="2" t="s">
        <v>168</v>
      </c>
      <c r="NV83" s="2" t="s">
        <v>129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168</v>
      </c>
      <c r="OH83" s="2" t="s">
        <v>150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138</v>
      </c>
      <c r="OT83" s="2" t="s">
        <v>129</v>
      </c>
      <c r="OU83" s="2" t="s">
        <v>280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168</v>
      </c>
      <c r="PF83" s="2" t="s">
        <v>129</v>
      </c>
      <c r="PG83" s="2" t="s">
        <v>132</v>
      </c>
      <c r="PH83" s="2" t="s">
        <v>132</v>
      </c>
      <c r="PI83" s="2" t="s">
        <v>141</v>
      </c>
      <c r="PJ83" s="2" t="s">
        <v>132</v>
      </c>
      <c r="PK83" s="4"/>
      <c r="PL83" s="8"/>
      <c r="PM83" s="4"/>
      <c r="PN83" s="8"/>
      <c r="PO83" s="7"/>
      <c r="PP83" s="7"/>
      <c r="PQ83" s="2" t="s">
        <v>132</v>
      </c>
      <c r="PR83" s="2" t="s">
        <v>132</v>
      </c>
      <c r="PS83" s="2" t="s">
        <v>132</v>
      </c>
      <c r="PT83" s="2" t="s">
        <v>132</v>
      </c>
      <c r="PU83" s="2" t="s">
        <v>132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138</v>
      </c>
      <c r="QP83" s="2" t="s">
        <v>129</v>
      </c>
      <c r="QQ83" s="2" t="s">
        <v>178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241</v>
      </c>
      <c r="RB83" s="2" t="s">
        <v>150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176</v>
      </c>
      <c r="RN83" s="2" t="s">
        <v>129</v>
      </c>
      <c r="RO83" s="2" t="s">
        <v>132</v>
      </c>
      <c r="RP83" s="2" t="s">
        <v>132</v>
      </c>
      <c r="RQ83" s="2" t="s">
        <v>141</v>
      </c>
      <c r="RR83" s="2" t="s">
        <v>132</v>
      </c>
    </row>
    <row r="84">
      <c r="A84" s="2" t="s">
        <v>1280</v>
      </c>
      <c r="B84" s="2" t="s">
        <v>121</v>
      </c>
      <c r="C84" s="2" t="s">
        <v>122</v>
      </c>
      <c r="D84" s="2" t="s">
        <v>1227</v>
      </c>
      <c r="E84" s="2" t="s">
        <v>1228</v>
      </c>
      <c r="F84" s="2" t="s">
        <v>827</v>
      </c>
      <c r="G84" s="2" t="s">
        <v>827</v>
      </c>
      <c r="H84" s="2" t="s">
        <v>827</v>
      </c>
      <c r="I84" s="2" t="s">
        <v>1281</v>
      </c>
      <c r="J84" s="2" t="s">
        <v>127</v>
      </c>
      <c r="K84" s="2" t="s">
        <v>647</v>
      </c>
      <c r="L84" s="3">
        <v>129.06</v>
      </c>
      <c r="M84" s="3">
        <v>135.51</v>
      </c>
      <c r="N84" s="3">
        <v>284.99</v>
      </c>
      <c r="O84" s="2" t="s">
        <v>129</v>
      </c>
      <c r="P84" s="2" t="s">
        <v>182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132</v>
      </c>
      <c r="V84" s="2" t="s">
        <v>247</v>
      </c>
      <c r="W84" s="2" t="s">
        <v>248</v>
      </c>
      <c r="X84" s="2" t="s">
        <v>132</v>
      </c>
      <c r="Y84" s="2" t="s">
        <v>829</v>
      </c>
      <c r="Z84" s="4">
        <v>85</v>
      </c>
      <c r="AA84" s="4">
        <f>=ROUNDDOWN(42.5,0)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51</v>
      </c>
      <c r="AQ84" s="8">
        <v>6671.51</v>
      </c>
      <c r="AR84" s="4"/>
      <c r="AS84" s="8"/>
      <c r="AT84" s="7"/>
      <c r="AU84" s="7"/>
      <c r="AV84" s="4">
        <v>51</v>
      </c>
      <c r="AW84" s="8">
        <v>6671.51</v>
      </c>
      <c r="AX84" s="4"/>
      <c r="AY84" s="8"/>
      <c r="AZ84" s="7"/>
      <c r="BA84" s="7"/>
      <c r="BB84" s="7">
        <v>1</v>
      </c>
      <c r="BC84" s="4">
        <v>51</v>
      </c>
      <c r="BD84" s="8">
        <v>6671.51</v>
      </c>
      <c r="BE84" s="4"/>
      <c r="BF84" s="8"/>
      <c r="BG84" s="7"/>
      <c r="BH84" s="7"/>
      <c r="BI84" s="7">
        <v>1</v>
      </c>
      <c r="BJ84" s="4">
        <v>51</v>
      </c>
      <c r="BK84" s="8">
        <v>6671.51</v>
      </c>
      <c r="BL84" s="2" t="s">
        <v>1282</v>
      </c>
      <c r="BM84" s="7">
        <v>1</v>
      </c>
      <c r="BN84" s="7">
        <v>1</v>
      </c>
      <c r="BO84" s="4">
        <v>15</v>
      </c>
      <c r="BP84" s="8">
        <v>1422.14</v>
      </c>
      <c r="BQ84" s="4"/>
      <c r="BR84" s="8"/>
      <c r="BS84" s="7"/>
      <c r="BT84" s="7"/>
      <c r="BU84" s="2" t="s">
        <v>138</v>
      </c>
      <c r="BV84" s="2" t="s">
        <v>129</v>
      </c>
      <c r="BW84" s="2" t="s">
        <v>831</v>
      </c>
      <c r="BX84" s="2" t="s">
        <v>1283</v>
      </c>
      <c r="BY84" s="2" t="s">
        <v>141</v>
      </c>
      <c r="BZ84" s="2" t="s">
        <v>132</v>
      </c>
      <c r="CA84" s="4">
        <v>9</v>
      </c>
      <c r="CB84" s="8">
        <v>1273.96</v>
      </c>
      <c r="CC84" s="4"/>
      <c r="CD84" s="8"/>
      <c r="CE84" s="7"/>
      <c r="CF84" s="7"/>
      <c r="CG84" s="2" t="s">
        <v>138</v>
      </c>
      <c r="CH84" s="2" t="s">
        <v>129</v>
      </c>
      <c r="CI84" s="2" t="s">
        <v>254</v>
      </c>
      <c r="CJ84" s="2" t="s">
        <v>252</v>
      </c>
      <c r="CK84" s="2" t="s">
        <v>141</v>
      </c>
      <c r="CL84" s="2" t="s">
        <v>132</v>
      </c>
      <c r="CM84" s="4">
        <v>2</v>
      </c>
      <c r="CN84" s="8">
        <v>328.9</v>
      </c>
      <c r="CO84" s="4"/>
      <c r="CP84" s="8"/>
      <c r="CQ84" s="7"/>
      <c r="CR84" s="7"/>
      <c r="CS84" s="2" t="s">
        <v>138</v>
      </c>
      <c r="CT84" s="2" t="s">
        <v>129</v>
      </c>
      <c r="CU84" s="2" t="s">
        <v>132</v>
      </c>
      <c r="CV84" s="2" t="s">
        <v>599</v>
      </c>
      <c r="CW84" s="2" t="s">
        <v>141</v>
      </c>
      <c r="CX84" s="2" t="s">
        <v>132</v>
      </c>
      <c r="CY84" s="4">
        <v>7</v>
      </c>
      <c r="CZ84" s="8">
        <v>907.55</v>
      </c>
      <c r="DA84" s="4"/>
      <c r="DB84" s="8"/>
      <c r="DC84" s="7"/>
      <c r="DD84" s="7"/>
      <c r="DE84" s="2" t="s">
        <v>138</v>
      </c>
      <c r="DF84" s="2" t="s">
        <v>129</v>
      </c>
      <c r="DG84" s="2" t="s">
        <v>1284</v>
      </c>
      <c r="DH84" s="2" t="s">
        <v>834</v>
      </c>
      <c r="DI84" s="2" t="s">
        <v>141</v>
      </c>
      <c r="DJ84" s="2" t="s">
        <v>132</v>
      </c>
      <c r="DK84" s="4">
        <v>5</v>
      </c>
      <c r="DL84" s="8">
        <v>762.35</v>
      </c>
      <c r="DM84" s="4"/>
      <c r="DN84" s="8"/>
      <c r="DO84" s="7"/>
      <c r="DP84" s="7"/>
      <c r="DQ84" s="2" t="s">
        <v>138</v>
      </c>
      <c r="DR84" s="2" t="s">
        <v>129</v>
      </c>
      <c r="DS84" s="2" t="s">
        <v>1057</v>
      </c>
      <c r="DT84" s="2" t="s">
        <v>1285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138</v>
      </c>
      <c r="ED84" s="2" t="s">
        <v>150</v>
      </c>
      <c r="EE84" s="2" t="s">
        <v>373</v>
      </c>
      <c r="EF84" s="2" t="s">
        <v>1286</v>
      </c>
      <c r="EG84" s="2" t="s">
        <v>141</v>
      </c>
      <c r="EH84" s="2" t="s">
        <v>132</v>
      </c>
      <c r="EI84" s="4">
        <v>9</v>
      </c>
      <c r="EJ84" s="8">
        <v>1420.47</v>
      </c>
      <c r="EK84" s="4"/>
      <c r="EL84" s="8"/>
      <c r="EM84" s="7"/>
      <c r="EN84" s="7"/>
      <c r="EO84" s="2" t="s">
        <v>138</v>
      </c>
      <c r="EP84" s="2" t="s">
        <v>129</v>
      </c>
      <c r="EQ84" s="2" t="s">
        <v>1090</v>
      </c>
      <c r="ER84" s="2" t="s">
        <v>1287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168</v>
      </c>
      <c r="FB84" s="2" t="s">
        <v>129</v>
      </c>
      <c r="FC84" s="2" t="s">
        <v>132</v>
      </c>
      <c r="FD84" s="2" t="s">
        <v>132</v>
      </c>
      <c r="FE84" s="2" t="s">
        <v>141</v>
      </c>
      <c r="FF84" s="2" t="s">
        <v>132</v>
      </c>
      <c r="FG84" s="4">
        <v>2</v>
      </c>
      <c r="FH84" s="8">
        <v>292.7</v>
      </c>
      <c r="FI84" s="4"/>
      <c r="FJ84" s="8"/>
      <c r="FK84" s="7"/>
      <c r="FL84" s="7"/>
      <c r="FM84" s="2" t="s">
        <v>138</v>
      </c>
      <c r="FN84" s="2" t="s">
        <v>129</v>
      </c>
      <c r="FO84" s="2" t="s">
        <v>1239</v>
      </c>
      <c r="FP84" s="2" t="s">
        <v>1288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138</v>
      </c>
      <c r="FZ84" s="2" t="s">
        <v>129</v>
      </c>
      <c r="GA84" s="2" t="s">
        <v>840</v>
      </c>
      <c r="GB84" s="2" t="s">
        <v>1289</v>
      </c>
      <c r="GC84" s="2" t="s">
        <v>141</v>
      </c>
      <c r="GD84" s="2" t="s">
        <v>132</v>
      </c>
      <c r="GE84" s="4">
        <v>2</v>
      </c>
      <c r="GF84" s="8">
        <v>263.44</v>
      </c>
      <c r="GG84" s="4"/>
      <c r="GH84" s="8"/>
      <c r="GI84" s="7"/>
      <c r="GJ84" s="7"/>
      <c r="GK84" s="2" t="s">
        <v>138</v>
      </c>
      <c r="GL84" s="2" t="s">
        <v>129</v>
      </c>
      <c r="GM84" s="2" t="s">
        <v>268</v>
      </c>
      <c r="GN84" s="2" t="s">
        <v>795</v>
      </c>
      <c r="GO84" s="2" t="s">
        <v>141</v>
      </c>
      <c r="GP84" s="2" t="s">
        <v>132</v>
      </c>
      <c r="GQ84" s="4"/>
      <c r="GR84" s="8"/>
      <c r="GS84" s="4"/>
      <c r="GT84" s="8"/>
      <c r="GU84" s="7"/>
      <c r="GV84" s="7"/>
      <c r="GW84" s="2" t="s">
        <v>138</v>
      </c>
      <c r="GX84" s="2" t="s">
        <v>129</v>
      </c>
      <c r="GY84" s="2" t="s">
        <v>163</v>
      </c>
      <c r="GZ84" s="2" t="s">
        <v>1088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138</v>
      </c>
      <c r="HJ84" s="2" t="s">
        <v>129</v>
      </c>
      <c r="HK84" s="2" t="s">
        <v>271</v>
      </c>
      <c r="HL84" s="2" t="s">
        <v>279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273</v>
      </c>
      <c r="HV84" s="2" t="s">
        <v>129</v>
      </c>
      <c r="HW84" s="2" t="s">
        <v>132</v>
      </c>
      <c r="HX84" s="2" t="s">
        <v>132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168</v>
      </c>
      <c r="IH84" s="2" t="s">
        <v>129</v>
      </c>
      <c r="II84" s="2" t="s">
        <v>132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138</v>
      </c>
      <c r="IT84" s="2" t="s">
        <v>150</v>
      </c>
      <c r="IU84" s="2" t="s">
        <v>210</v>
      </c>
      <c r="IV84" s="2" t="s">
        <v>1290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138</v>
      </c>
      <c r="JF84" s="2" t="s">
        <v>129</v>
      </c>
      <c r="JG84" s="2" t="s">
        <v>254</v>
      </c>
      <c r="JH84" s="2" t="s">
        <v>1291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138</v>
      </c>
      <c r="JR84" s="2" t="s">
        <v>150</v>
      </c>
      <c r="JS84" s="2" t="s">
        <v>1292</v>
      </c>
      <c r="JT84" s="2" t="s">
        <v>740</v>
      </c>
      <c r="JU84" s="2" t="s">
        <v>141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138</v>
      </c>
      <c r="KP84" s="2" t="s">
        <v>174</v>
      </c>
      <c r="KQ84" s="2" t="s">
        <v>278</v>
      </c>
      <c r="KR84" s="2" t="s">
        <v>1293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168</v>
      </c>
      <c r="LB84" s="2" t="s">
        <v>129</v>
      </c>
      <c r="LC84" s="2" t="s">
        <v>132</v>
      </c>
      <c r="LD84" s="2" t="s">
        <v>132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176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168</v>
      </c>
      <c r="ML84" s="2" t="s">
        <v>129</v>
      </c>
      <c r="MM84" s="2" t="s">
        <v>132</v>
      </c>
      <c r="MN84" s="2" t="s">
        <v>132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168</v>
      </c>
      <c r="MX84" s="2" t="s">
        <v>129</v>
      </c>
      <c r="MY84" s="2" t="s">
        <v>132</v>
      </c>
      <c r="MZ84" s="2" t="s">
        <v>132</v>
      </c>
      <c r="NA84" s="2" t="s">
        <v>141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168</v>
      </c>
      <c r="NV84" s="2" t="s">
        <v>129</v>
      </c>
      <c r="NW84" s="2" t="s">
        <v>132</v>
      </c>
      <c r="NX84" s="2" t="s">
        <v>132</v>
      </c>
      <c r="NY84" s="2" t="s">
        <v>141</v>
      </c>
      <c r="NZ84" s="2" t="s">
        <v>132</v>
      </c>
      <c r="OA84" s="4"/>
      <c r="OB84" s="8"/>
      <c r="OC84" s="4"/>
      <c r="OD84" s="8"/>
      <c r="OE84" s="7"/>
      <c r="OF84" s="7"/>
      <c r="OG84" s="2" t="s">
        <v>168</v>
      </c>
      <c r="OH84" s="2" t="s">
        <v>150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138</v>
      </c>
      <c r="OT84" s="2" t="s">
        <v>129</v>
      </c>
      <c r="OU84" s="2" t="s">
        <v>177</v>
      </c>
      <c r="OV84" s="2" t="s">
        <v>132</v>
      </c>
      <c r="OW84" s="2" t="s">
        <v>141</v>
      </c>
      <c r="OX84" s="2" t="s">
        <v>132</v>
      </c>
      <c r="OY84" s="4"/>
      <c r="OZ84" s="8"/>
      <c r="PA84" s="4"/>
      <c r="PB84" s="8"/>
      <c r="PC84" s="7"/>
      <c r="PD84" s="7"/>
      <c r="PE84" s="2" t="s">
        <v>168</v>
      </c>
      <c r="PF84" s="2" t="s">
        <v>129</v>
      </c>
      <c r="PG84" s="2" t="s">
        <v>132</v>
      </c>
      <c r="PH84" s="2" t="s">
        <v>132</v>
      </c>
      <c r="PI84" s="2" t="s">
        <v>141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138</v>
      </c>
      <c r="QP84" s="2" t="s">
        <v>129</v>
      </c>
      <c r="QQ84" s="2" t="s">
        <v>178</v>
      </c>
      <c r="QR84" s="2" t="s">
        <v>1294</v>
      </c>
      <c r="QS84" s="2" t="s">
        <v>141</v>
      </c>
      <c r="QT84" s="2" t="s">
        <v>132</v>
      </c>
      <c r="QU84" s="4"/>
      <c r="QV84" s="8"/>
      <c r="QW84" s="4"/>
      <c r="QX84" s="8"/>
      <c r="QY84" s="7"/>
      <c r="QZ84" s="7"/>
      <c r="RA84" s="2" t="s">
        <v>138</v>
      </c>
      <c r="RB84" s="2" t="s">
        <v>150</v>
      </c>
      <c r="RC84" s="2" t="s">
        <v>313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176</v>
      </c>
      <c r="RN84" s="2" t="s">
        <v>129</v>
      </c>
      <c r="RO84" s="2" t="s">
        <v>132</v>
      </c>
      <c r="RP84" s="2" t="s">
        <v>132</v>
      </c>
      <c r="RQ84" s="2" t="s">
        <v>141</v>
      </c>
      <c r="RR84" s="2" t="s">
        <v>132</v>
      </c>
    </row>
    <row r="85">
      <c r="A85" s="2" t="s">
        <v>1295</v>
      </c>
      <c r="B85" s="2" t="s">
        <v>121</v>
      </c>
      <c r="C85" s="2" t="s">
        <v>122</v>
      </c>
      <c r="D85" s="2" t="s">
        <v>1227</v>
      </c>
      <c r="E85" s="2" t="s">
        <v>1228</v>
      </c>
      <c r="F85" s="2" t="s">
        <v>1296</v>
      </c>
      <c r="G85" s="2" t="s">
        <v>1296</v>
      </c>
      <c r="H85" s="2" t="s">
        <v>1296</v>
      </c>
      <c r="I85" s="2" t="s">
        <v>1297</v>
      </c>
      <c r="J85" s="2" t="s">
        <v>127</v>
      </c>
      <c r="K85" s="2" t="s">
        <v>447</v>
      </c>
      <c r="L85" s="3">
        <v>54.27</v>
      </c>
      <c r="M85" s="3">
        <v>56.98</v>
      </c>
      <c r="N85" s="3">
        <v>129.99</v>
      </c>
      <c r="O85" s="2" t="s">
        <v>129</v>
      </c>
      <c r="P85" s="2" t="s">
        <v>130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286</v>
      </c>
      <c r="V85" s="2" t="s">
        <v>247</v>
      </c>
      <c r="W85" s="2" t="s">
        <v>248</v>
      </c>
      <c r="X85" s="2" t="s">
        <v>132</v>
      </c>
      <c r="Y85" s="2" t="s">
        <v>387</v>
      </c>
      <c r="Z85" s="4">
        <v>238</v>
      </c>
      <c r="AA85" s="4">
        <f>=ROUNDDOWN(29.75,0)</f>
      </c>
      <c r="AB85" s="5">
        <v>8</v>
      </c>
      <c r="AC85" s="2" t="s">
        <v>132</v>
      </c>
      <c r="AD85" s="4"/>
      <c r="AE85" s="4"/>
      <c r="AF85" s="6">
        <v>65</v>
      </c>
      <c r="AG85" s="6"/>
      <c r="AH85" s="7">
        <v>0.7065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108</v>
      </c>
      <c r="AQ85" s="8">
        <v>6489.39</v>
      </c>
      <c r="AR85" s="4"/>
      <c r="AS85" s="8"/>
      <c r="AT85" s="7"/>
      <c r="AU85" s="7"/>
      <c r="AV85" s="4">
        <v>108</v>
      </c>
      <c r="AW85" s="8">
        <v>6489.39</v>
      </c>
      <c r="AX85" s="4"/>
      <c r="AY85" s="8"/>
      <c r="AZ85" s="7"/>
      <c r="BA85" s="7"/>
      <c r="BB85" s="7">
        <v>1</v>
      </c>
      <c r="BC85" s="4">
        <v>108</v>
      </c>
      <c r="BD85" s="8">
        <v>6489.39</v>
      </c>
      <c r="BE85" s="4"/>
      <c r="BF85" s="8"/>
      <c r="BG85" s="7"/>
      <c r="BH85" s="7"/>
      <c r="BI85" s="7">
        <v>1</v>
      </c>
      <c r="BJ85" s="4">
        <v>108</v>
      </c>
      <c r="BK85" s="8">
        <v>6489.39</v>
      </c>
      <c r="BL85" s="2" t="s">
        <v>1298</v>
      </c>
      <c r="BM85" s="7">
        <v>1</v>
      </c>
      <c r="BN85" s="7">
        <v>1</v>
      </c>
      <c r="BO85" s="4">
        <v>30</v>
      </c>
      <c r="BP85" s="8">
        <v>1597.01</v>
      </c>
      <c r="BQ85" s="4"/>
      <c r="BR85" s="8"/>
      <c r="BS85" s="7"/>
      <c r="BT85" s="7"/>
      <c r="BU85" s="2" t="s">
        <v>138</v>
      </c>
      <c r="BV85" s="2" t="s">
        <v>129</v>
      </c>
      <c r="BW85" s="2" t="s">
        <v>343</v>
      </c>
      <c r="BX85" s="2" t="s">
        <v>578</v>
      </c>
      <c r="BY85" s="2" t="s">
        <v>141</v>
      </c>
      <c r="BZ85" s="2" t="s">
        <v>132</v>
      </c>
      <c r="CA85" s="4">
        <v>7</v>
      </c>
      <c r="CB85" s="8">
        <v>415.39</v>
      </c>
      <c r="CC85" s="4"/>
      <c r="CD85" s="8"/>
      <c r="CE85" s="7"/>
      <c r="CF85" s="7"/>
      <c r="CG85" s="2" t="s">
        <v>138</v>
      </c>
      <c r="CH85" s="2" t="s">
        <v>129</v>
      </c>
      <c r="CI85" s="2" t="s">
        <v>387</v>
      </c>
      <c r="CJ85" s="2" t="s">
        <v>326</v>
      </c>
      <c r="CK85" s="2" t="s">
        <v>141</v>
      </c>
      <c r="CL85" s="2" t="s">
        <v>132</v>
      </c>
      <c r="CM85" s="4"/>
      <c r="CN85" s="8"/>
      <c r="CO85" s="4"/>
      <c r="CP85" s="8"/>
      <c r="CQ85" s="7"/>
      <c r="CR85" s="7"/>
      <c r="CS85" s="2" t="s">
        <v>138</v>
      </c>
      <c r="CT85" s="2" t="s">
        <v>129</v>
      </c>
      <c r="CU85" s="2" t="s">
        <v>132</v>
      </c>
      <c r="CV85" s="2" t="s">
        <v>132</v>
      </c>
      <c r="CW85" s="2" t="s">
        <v>141</v>
      </c>
      <c r="CX85" s="2" t="s">
        <v>132</v>
      </c>
      <c r="CY85" s="4">
        <v>40</v>
      </c>
      <c r="CZ85" s="8">
        <v>2439.2</v>
      </c>
      <c r="DA85" s="4"/>
      <c r="DB85" s="8"/>
      <c r="DC85" s="7"/>
      <c r="DD85" s="7"/>
      <c r="DE85" s="2" t="s">
        <v>138</v>
      </c>
      <c r="DF85" s="2" t="s">
        <v>129</v>
      </c>
      <c r="DG85" s="2" t="s">
        <v>343</v>
      </c>
      <c r="DH85" s="2" t="s">
        <v>818</v>
      </c>
      <c r="DI85" s="2" t="s">
        <v>141</v>
      </c>
      <c r="DJ85" s="2" t="s">
        <v>132</v>
      </c>
      <c r="DK85" s="4">
        <v>9</v>
      </c>
      <c r="DL85" s="8">
        <v>626.76</v>
      </c>
      <c r="DM85" s="4"/>
      <c r="DN85" s="8"/>
      <c r="DO85" s="7"/>
      <c r="DP85" s="7"/>
      <c r="DQ85" s="2" t="s">
        <v>138</v>
      </c>
      <c r="DR85" s="2" t="s">
        <v>129</v>
      </c>
      <c r="DS85" s="2" t="s">
        <v>1299</v>
      </c>
      <c r="DT85" s="2" t="s">
        <v>392</v>
      </c>
      <c r="DU85" s="2" t="s">
        <v>141</v>
      </c>
      <c r="DV85" s="2" t="s">
        <v>132</v>
      </c>
      <c r="DW85" s="4">
        <v>8</v>
      </c>
      <c r="DX85" s="8">
        <v>485.29</v>
      </c>
      <c r="DY85" s="4"/>
      <c r="DZ85" s="8"/>
      <c r="EA85" s="7"/>
      <c r="EB85" s="7"/>
      <c r="EC85" s="2" t="s">
        <v>138</v>
      </c>
      <c r="ED85" s="2" t="s">
        <v>129</v>
      </c>
      <c r="EE85" s="2" t="s">
        <v>343</v>
      </c>
      <c r="EF85" s="2" t="s">
        <v>321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138</v>
      </c>
      <c r="EP85" s="2" t="s">
        <v>129</v>
      </c>
      <c r="EQ85" s="2" t="s">
        <v>327</v>
      </c>
      <c r="ER85" s="2" t="s">
        <v>1082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168</v>
      </c>
      <c r="FB85" s="2" t="s">
        <v>129</v>
      </c>
      <c r="FC85" s="2" t="s">
        <v>132</v>
      </c>
      <c r="FD85" s="2" t="s">
        <v>132</v>
      </c>
      <c r="FE85" s="2" t="s">
        <v>141</v>
      </c>
      <c r="FF85" s="2" t="s">
        <v>132</v>
      </c>
      <c r="FG85" s="4">
        <v>2</v>
      </c>
      <c r="FH85" s="8">
        <v>123.08</v>
      </c>
      <c r="FI85" s="4"/>
      <c r="FJ85" s="8"/>
      <c r="FK85" s="7"/>
      <c r="FL85" s="7"/>
      <c r="FM85" s="2" t="s">
        <v>138</v>
      </c>
      <c r="FN85" s="2" t="s">
        <v>129</v>
      </c>
      <c r="FO85" s="2" t="s">
        <v>638</v>
      </c>
      <c r="FP85" s="2" t="s">
        <v>1300</v>
      </c>
      <c r="FQ85" s="2" t="s">
        <v>141</v>
      </c>
      <c r="FR85" s="2" t="s">
        <v>132</v>
      </c>
      <c r="FS85" s="4">
        <v>8</v>
      </c>
      <c r="FT85" s="8">
        <v>531.84</v>
      </c>
      <c r="FU85" s="4"/>
      <c r="FV85" s="8"/>
      <c r="FW85" s="7"/>
      <c r="FX85" s="7"/>
      <c r="FY85" s="2" t="s">
        <v>138</v>
      </c>
      <c r="FZ85" s="2" t="s">
        <v>129</v>
      </c>
      <c r="GA85" s="2" t="s">
        <v>332</v>
      </c>
      <c r="GB85" s="2" t="s">
        <v>695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206</v>
      </c>
      <c r="GL85" s="2" t="s">
        <v>129</v>
      </c>
      <c r="GM85" s="2" t="s">
        <v>1188</v>
      </c>
      <c r="GN85" s="2" t="s">
        <v>132</v>
      </c>
      <c r="GO85" s="2" t="s">
        <v>141</v>
      </c>
      <c r="GP85" s="2" t="s">
        <v>132</v>
      </c>
      <c r="GQ85" s="4"/>
      <c r="GR85" s="8"/>
      <c r="GS85" s="4"/>
      <c r="GT85" s="8"/>
      <c r="GU85" s="7"/>
      <c r="GV85" s="7"/>
      <c r="GW85" s="2" t="s">
        <v>138</v>
      </c>
      <c r="GX85" s="2" t="s">
        <v>129</v>
      </c>
      <c r="GY85" s="2" t="s">
        <v>427</v>
      </c>
      <c r="GZ85" s="2" t="s">
        <v>702</v>
      </c>
      <c r="HA85" s="2" t="s">
        <v>141</v>
      </c>
      <c r="HB85" s="2" t="s">
        <v>132</v>
      </c>
      <c r="HC85" s="4">
        <v>2</v>
      </c>
      <c r="HD85" s="8">
        <v>147.74</v>
      </c>
      <c r="HE85" s="4"/>
      <c r="HF85" s="8"/>
      <c r="HG85" s="7"/>
      <c r="HH85" s="7"/>
      <c r="HI85" s="2" t="s">
        <v>138</v>
      </c>
      <c r="HJ85" s="2" t="s">
        <v>129</v>
      </c>
      <c r="HK85" s="2" t="s">
        <v>713</v>
      </c>
      <c r="HL85" s="2" t="s">
        <v>1301</v>
      </c>
      <c r="HM85" s="2" t="s">
        <v>141</v>
      </c>
      <c r="HN85" s="2" t="s">
        <v>132</v>
      </c>
      <c r="HO85" s="4">
        <v>2</v>
      </c>
      <c r="HP85" s="8">
        <v>123.08</v>
      </c>
      <c r="HQ85" s="4"/>
      <c r="HR85" s="8"/>
      <c r="HS85" s="7"/>
      <c r="HT85" s="7"/>
      <c r="HU85" s="2" t="s">
        <v>138</v>
      </c>
      <c r="HV85" s="2" t="s">
        <v>129</v>
      </c>
      <c r="HW85" s="2" t="s">
        <v>338</v>
      </c>
      <c r="HX85" s="2" t="s">
        <v>1302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168</v>
      </c>
      <c r="IH85" s="2" t="s">
        <v>129</v>
      </c>
      <c r="II85" s="2" t="s">
        <v>132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138</v>
      </c>
      <c r="IT85" s="2" t="s">
        <v>150</v>
      </c>
      <c r="IU85" s="2" t="s">
        <v>402</v>
      </c>
      <c r="IV85" s="2" t="s">
        <v>793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138</v>
      </c>
      <c r="JF85" s="2" t="s">
        <v>129</v>
      </c>
      <c r="JG85" s="2" t="s">
        <v>343</v>
      </c>
      <c r="JH85" s="2" t="s">
        <v>1303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138</v>
      </c>
      <c r="JR85" s="2" t="s">
        <v>150</v>
      </c>
      <c r="JS85" s="2" t="s">
        <v>405</v>
      </c>
      <c r="JT85" s="2" t="s">
        <v>164</v>
      </c>
      <c r="JU85" s="2" t="s">
        <v>141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138</v>
      </c>
      <c r="KP85" s="2" t="s">
        <v>174</v>
      </c>
      <c r="KQ85" s="2" t="s">
        <v>459</v>
      </c>
      <c r="KR85" s="2" t="s">
        <v>1304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168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168</v>
      </c>
      <c r="LN85" s="2" t="s">
        <v>150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176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168</v>
      </c>
      <c r="ML85" s="2" t="s">
        <v>129</v>
      </c>
      <c r="MM85" s="2" t="s">
        <v>132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168</v>
      </c>
      <c r="MX85" s="2" t="s">
        <v>129</v>
      </c>
      <c r="MY85" s="2" t="s">
        <v>132</v>
      </c>
      <c r="MZ85" s="2" t="s">
        <v>132</v>
      </c>
      <c r="NA85" s="2" t="s">
        <v>141</v>
      </c>
      <c r="NB85" s="2" t="s">
        <v>132</v>
      </c>
      <c r="NC85" s="4"/>
      <c r="ND85" s="8"/>
      <c r="NE85" s="4"/>
      <c r="NF85" s="8"/>
      <c r="NG85" s="7"/>
      <c r="NH85" s="7"/>
      <c r="NI85" s="2" t="s">
        <v>176</v>
      </c>
      <c r="NJ85" s="2" t="s">
        <v>129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168</v>
      </c>
      <c r="NV85" s="2" t="s">
        <v>129</v>
      </c>
      <c r="NW85" s="2" t="s">
        <v>132</v>
      </c>
      <c r="NX85" s="2" t="s">
        <v>132</v>
      </c>
      <c r="NY85" s="2" t="s">
        <v>141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138</v>
      </c>
      <c r="OT85" s="2" t="s">
        <v>129</v>
      </c>
      <c r="OU85" s="2" t="s">
        <v>177</v>
      </c>
      <c r="OV85" s="2" t="s">
        <v>551</v>
      </c>
      <c r="OW85" s="2" t="s">
        <v>141</v>
      </c>
      <c r="OX85" s="2" t="s">
        <v>132</v>
      </c>
      <c r="OY85" s="4"/>
      <c r="OZ85" s="8"/>
      <c r="PA85" s="4"/>
      <c r="PB85" s="8"/>
      <c r="PC85" s="7"/>
      <c r="PD85" s="7"/>
      <c r="PE85" s="2" t="s">
        <v>168</v>
      </c>
      <c r="PF85" s="2" t="s">
        <v>129</v>
      </c>
      <c r="PG85" s="2" t="s">
        <v>132</v>
      </c>
      <c r="PH85" s="2" t="s">
        <v>132</v>
      </c>
      <c r="PI85" s="2" t="s">
        <v>141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168</v>
      </c>
      <c r="QD85" s="2" t="s">
        <v>129</v>
      </c>
      <c r="QE85" s="2" t="s">
        <v>132</v>
      </c>
      <c r="QF85" s="2" t="s">
        <v>132</v>
      </c>
      <c r="QG85" s="2" t="s">
        <v>141</v>
      </c>
      <c r="QH85" s="2" t="s">
        <v>132</v>
      </c>
      <c r="QI85" s="4"/>
      <c r="QJ85" s="8"/>
      <c r="QK85" s="4"/>
      <c r="QL85" s="8"/>
      <c r="QM85" s="7"/>
      <c r="QN85" s="7"/>
      <c r="QO85" s="2" t="s">
        <v>138</v>
      </c>
      <c r="QP85" s="2" t="s">
        <v>129</v>
      </c>
      <c r="QQ85" s="2" t="s">
        <v>1305</v>
      </c>
      <c r="QR85" s="2" t="s">
        <v>132</v>
      </c>
      <c r="QS85" s="2" t="s">
        <v>141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176</v>
      </c>
      <c r="RN85" s="2" t="s">
        <v>129</v>
      </c>
      <c r="RO85" s="2" t="s">
        <v>132</v>
      </c>
      <c r="RP85" s="2" t="s">
        <v>132</v>
      </c>
      <c r="RQ85" s="2" t="s">
        <v>141</v>
      </c>
      <c r="RR85" s="2" t="s">
        <v>132</v>
      </c>
    </row>
    <row r="86">
      <c r="A86" s="2" t="s">
        <v>1306</v>
      </c>
      <c r="B86" s="2" t="s">
        <v>121</v>
      </c>
      <c r="C86" s="2" t="s">
        <v>122</v>
      </c>
      <c r="D86" s="2" t="s">
        <v>1227</v>
      </c>
      <c r="E86" s="2" t="s">
        <v>1228</v>
      </c>
      <c r="F86" s="2" t="s">
        <v>1307</v>
      </c>
      <c r="G86" s="2" t="s">
        <v>1307</v>
      </c>
      <c r="H86" s="2" t="s">
        <v>1307</v>
      </c>
      <c r="I86" s="2" t="s">
        <v>1308</v>
      </c>
      <c r="J86" s="2" t="s">
        <v>127</v>
      </c>
      <c r="K86" s="2" t="s">
        <v>128</v>
      </c>
      <c r="L86" s="3">
        <v>127.24</v>
      </c>
      <c r="M86" s="3">
        <v>133.6</v>
      </c>
      <c r="N86" s="3">
        <v>289.99</v>
      </c>
      <c r="O86" s="2" t="s">
        <v>129</v>
      </c>
      <c r="P86" s="2" t="s">
        <v>182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132</v>
      </c>
      <c r="V86" s="2" t="s">
        <v>287</v>
      </c>
      <c r="W86" s="2" t="s">
        <v>248</v>
      </c>
      <c r="X86" s="2" t="s">
        <v>132</v>
      </c>
      <c r="Y86" s="2" t="s">
        <v>1309</v>
      </c>
      <c r="Z86" s="4">
        <v>49</v>
      </c>
      <c r="AA86" s="4">
        <f>=ROUNDDOWN(16.3333333333333,0)</f>
      </c>
      <c r="AB86" s="5">
        <v>3</v>
      </c>
      <c r="AC86" s="2" t="s">
        <v>250</v>
      </c>
      <c r="AD86" s="4">
        <v>100</v>
      </c>
      <c r="AE86" s="4">
        <v>100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28</v>
      </c>
      <c r="AQ86" s="8">
        <v>4250.82</v>
      </c>
      <c r="AR86" s="4"/>
      <c r="AS86" s="8"/>
      <c r="AT86" s="7"/>
      <c r="AU86" s="7"/>
      <c r="AV86" s="4">
        <v>28</v>
      </c>
      <c r="AW86" s="8">
        <v>4250.82</v>
      </c>
      <c r="AX86" s="4"/>
      <c r="AY86" s="8"/>
      <c r="AZ86" s="7"/>
      <c r="BA86" s="7"/>
      <c r="BB86" s="7">
        <v>1</v>
      </c>
      <c r="BC86" s="4">
        <v>28</v>
      </c>
      <c r="BD86" s="8">
        <v>4250.82</v>
      </c>
      <c r="BE86" s="4"/>
      <c r="BF86" s="8"/>
      <c r="BG86" s="7"/>
      <c r="BH86" s="7"/>
      <c r="BI86" s="7">
        <v>1</v>
      </c>
      <c r="BJ86" s="4">
        <v>28</v>
      </c>
      <c r="BK86" s="8">
        <v>4250.82</v>
      </c>
      <c r="BL86" s="2" t="s">
        <v>1310</v>
      </c>
      <c r="BM86" s="7">
        <v>1</v>
      </c>
      <c r="BN86" s="7">
        <v>1</v>
      </c>
      <c r="BO86" s="4">
        <v>3</v>
      </c>
      <c r="BP86" s="8">
        <v>360.47</v>
      </c>
      <c r="BQ86" s="4"/>
      <c r="BR86" s="8"/>
      <c r="BS86" s="7"/>
      <c r="BT86" s="7"/>
      <c r="BU86" s="2" t="s">
        <v>138</v>
      </c>
      <c r="BV86" s="2" t="s">
        <v>129</v>
      </c>
      <c r="BW86" s="2" t="s">
        <v>1065</v>
      </c>
      <c r="BX86" s="2" t="s">
        <v>1311</v>
      </c>
      <c r="BY86" s="2" t="s">
        <v>141</v>
      </c>
      <c r="BZ86" s="2" t="s">
        <v>132</v>
      </c>
      <c r="CA86" s="4">
        <v>9</v>
      </c>
      <c r="CB86" s="8">
        <v>1327.93</v>
      </c>
      <c r="CC86" s="4"/>
      <c r="CD86" s="8"/>
      <c r="CE86" s="7"/>
      <c r="CF86" s="7"/>
      <c r="CG86" s="2" t="s">
        <v>138</v>
      </c>
      <c r="CH86" s="2" t="s">
        <v>129</v>
      </c>
      <c r="CI86" s="2" t="s">
        <v>1312</v>
      </c>
      <c r="CJ86" s="2" t="s">
        <v>1313</v>
      </c>
      <c r="CK86" s="2" t="s">
        <v>141</v>
      </c>
      <c r="CL86" s="2" t="s">
        <v>132</v>
      </c>
      <c r="CM86" s="4"/>
      <c r="CN86" s="8"/>
      <c r="CO86" s="4"/>
      <c r="CP86" s="8"/>
      <c r="CQ86" s="7"/>
      <c r="CR86" s="7"/>
      <c r="CS86" s="2" t="s">
        <v>241</v>
      </c>
      <c r="CT86" s="2" t="s">
        <v>150</v>
      </c>
      <c r="CU86" s="2" t="s">
        <v>132</v>
      </c>
      <c r="CV86" s="2" t="s">
        <v>1314</v>
      </c>
      <c r="CW86" s="2" t="s">
        <v>141</v>
      </c>
      <c r="CX86" s="2" t="s">
        <v>132</v>
      </c>
      <c r="CY86" s="4">
        <v>4</v>
      </c>
      <c r="CZ86" s="8">
        <v>718</v>
      </c>
      <c r="DA86" s="4"/>
      <c r="DB86" s="8"/>
      <c r="DC86" s="7"/>
      <c r="DD86" s="7"/>
      <c r="DE86" s="2" t="s">
        <v>138</v>
      </c>
      <c r="DF86" s="2" t="s">
        <v>129</v>
      </c>
      <c r="DG86" s="2" t="s">
        <v>1315</v>
      </c>
      <c r="DH86" s="2" t="s">
        <v>842</v>
      </c>
      <c r="DI86" s="2" t="s">
        <v>141</v>
      </c>
      <c r="DJ86" s="2" t="s">
        <v>132</v>
      </c>
      <c r="DK86" s="4">
        <v>8</v>
      </c>
      <c r="DL86" s="8">
        <v>1225.28</v>
      </c>
      <c r="DM86" s="4"/>
      <c r="DN86" s="8"/>
      <c r="DO86" s="7"/>
      <c r="DP86" s="7"/>
      <c r="DQ86" s="2" t="s">
        <v>138</v>
      </c>
      <c r="DR86" s="2" t="s">
        <v>129</v>
      </c>
      <c r="DS86" s="2" t="s">
        <v>602</v>
      </c>
      <c r="DT86" s="2" t="s">
        <v>829</v>
      </c>
      <c r="DU86" s="2" t="s">
        <v>141</v>
      </c>
      <c r="DV86" s="2" t="s">
        <v>132</v>
      </c>
      <c r="DW86" s="4"/>
      <c r="DX86" s="8"/>
      <c r="DY86" s="4"/>
      <c r="DZ86" s="8"/>
      <c r="EA86" s="7"/>
      <c r="EB86" s="7"/>
      <c r="EC86" s="2" t="s">
        <v>273</v>
      </c>
      <c r="ED86" s="2" t="s">
        <v>129</v>
      </c>
      <c r="EE86" s="2" t="s">
        <v>132</v>
      </c>
      <c r="EF86" s="2" t="s">
        <v>132</v>
      </c>
      <c r="EG86" s="2" t="s">
        <v>141</v>
      </c>
      <c r="EH86" s="2" t="s">
        <v>132</v>
      </c>
      <c r="EI86" s="4">
        <v>1</v>
      </c>
      <c r="EJ86" s="8">
        <v>188.77</v>
      </c>
      <c r="EK86" s="4"/>
      <c r="EL86" s="8"/>
      <c r="EM86" s="7"/>
      <c r="EN86" s="7"/>
      <c r="EO86" s="2" t="s">
        <v>138</v>
      </c>
      <c r="EP86" s="2" t="s">
        <v>129</v>
      </c>
      <c r="EQ86" s="2" t="s">
        <v>197</v>
      </c>
      <c r="ER86" s="2" t="s">
        <v>1316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168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138</v>
      </c>
      <c r="FN86" s="2" t="s">
        <v>129</v>
      </c>
      <c r="FO86" s="2" t="s">
        <v>231</v>
      </c>
      <c r="FP86" s="2" t="s">
        <v>1039</v>
      </c>
      <c r="FQ86" s="2" t="s">
        <v>141</v>
      </c>
      <c r="FR86" s="2" t="s">
        <v>132</v>
      </c>
      <c r="FS86" s="4">
        <v>1</v>
      </c>
      <c r="FT86" s="8">
        <v>152.48</v>
      </c>
      <c r="FU86" s="4"/>
      <c r="FV86" s="8"/>
      <c r="FW86" s="7"/>
      <c r="FX86" s="7"/>
      <c r="FY86" s="2" t="s">
        <v>138</v>
      </c>
      <c r="FZ86" s="2" t="s">
        <v>129</v>
      </c>
      <c r="GA86" s="2" t="s">
        <v>661</v>
      </c>
      <c r="GB86" s="2" t="s">
        <v>1317</v>
      </c>
      <c r="GC86" s="2" t="s">
        <v>141</v>
      </c>
      <c r="GD86" s="2" t="s">
        <v>132</v>
      </c>
      <c r="GE86" s="4">
        <v>1</v>
      </c>
      <c r="GF86" s="8">
        <v>144.29</v>
      </c>
      <c r="GG86" s="4"/>
      <c r="GH86" s="8"/>
      <c r="GI86" s="7"/>
      <c r="GJ86" s="7"/>
      <c r="GK86" s="2" t="s">
        <v>138</v>
      </c>
      <c r="GL86" s="2" t="s">
        <v>129</v>
      </c>
      <c r="GM86" s="2" t="s">
        <v>268</v>
      </c>
      <c r="GN86" s="2" t="s">
        <v>1318</v>
      </c>
      <c r="GO86" s="2" t="s">
        <v>141</v>
      </c>
      <c r="GP86" s="2" t="s">
        <v>132</v>
      </c>
      <c r="GQ86" s="4">
        <v>1</v>
      </c>
      <c r="GR86" s="8">
        <v>133.6</v>
      </c>
      <c r="GS86" s="4"/>
      <c r="GT86" s="8"/>
      <c r="GU86" s="7"/>
      <c r="GV86" s="7"/>
      <c r="GW86" s="2" t="s">
        <v>138</v>
      </c>
      <c r="GX86" s="2" t="s">
        <v>129</v>
      </c>
      <c r="GY86" s="2" t="s">
        <v>163</v>
      </c>
      <c r="GZ86" s="2" t="s">
        <v>467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138</v>
      </c>
      <c r="HJ86" s="2" t="s">
        <v>129</v>
      </c>
      <c r="HK86" s="2" t="s">
        <v>271</v>
      </c>
      <c r="HL86" s="2" t="s">
        <v>1319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273</v>
      </c>
      <c r="HV86" s="2" t="s">
        <v>129</v>
      </c>
      <c r="HW86" s="2" t="s">
        <v>132</v>
      </c>
      <c r="HX86" s="2" t="s">
        <v>132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168</v>
      </c>
      <c r="IH86" s="2" t="s">
        <v>129</v>
      </c>
      <c r="II86" s="2" t="s">
        <v>132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138</v>
      </c>
      <c r="IT86" s="2" t="s">
        <v>150</v>
      </c>
      <c r="IU86" s="2" t="s">
        <v>238</v>
      </c>
      <c r="IV86" s="2" t="s">
        <v>1320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138</v>
      </c>
      <c r="JF86" s="2" t="s">
        <v>129</v>
      </c>
      <c r="JG86" s="2" t="s">
        <v>653</v>
      </c>
      <c r="JH86" s="2" t="s">
        <v>1321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138</v>
      </c>
      <c r="JR86" s="2" t="s">
        <v>150</v>
      </c>
      <c r="JS86" s="2" t="s">
        <v>1322</v>
      </c>
      <c r="JT86" s="2" t="s">
        <v>132</v>
      </c>
      <c r="JU86" s="2" t="s">
        <v>141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138</v>
      </c>
      <c r="KP86" s="2" t="s">
        <v>174</v>
      </c>
      <c r="KQ86" s="2" t="s">
        <v>278</v>
      </c>
      <c r="KR86" s="2" t="s">
        <v>1323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168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176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168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168</v>
      </c>
      <c r="MX86" s="2" t="s">
        <v>129</v>
      </c>
      <c r="MY86" s="2" t="s">
        <v>132</v>
      </c>
      <c r="MZ86" s="2" t="s">
        <v>132</v>
      </c>
      <c r="NA86" s="2" t="s">
        <v>141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168</v>
      </c>
      <c r="NV86" s="2" t="s">
        <v>129</v>
      </c>
      <c r="NW86" s="2" t="s">
        <v>132</v>
      </c>
      <c r="NX86" s="2" t="s">
        <v>132</v>
      </c>
      <c r="NY86" s="2" t="s">
        <v>141</v>
      </c>
      <c r="NZ86" s="2" t="s">
        <v>132</v>
      </c>
      <c r="OA86" s="4"/>
      <c r="OB86" s="8"/>
      <c r="OC86" s="4"/>
      <c r="OD86" s="8"/>
      <c r="OE86" s="7"/>
      <c r="OF86" s="7"/>
      <c r="OG86" s="2" t="s">
        <v>168</v>
      </c>
      <c r="OH86" s="2" t="s">
        <v>150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138</v>
      </c>
      <c r="OT86" s="2" t="s">
        <v>129</v>
      </c>
      <c r="OU86" s="2" t="s">
        <v>177</v>
      </c>
      <c r="OV86" s="2" t="s">
        <v>1324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168</v>
      </c>
      <c r="PF86" s="2" t="s">
        <v>129</v>
      </c>
      <c r="PG86" s="2" t="s">
        <v>132</v>
      </c>
      <c r="PH86" s="2" t="s">
        <v>132</v>
      </c>
      <c r="PI86" s="2" t="s">
        <v>141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138</v>
      </c>
      <c r="QP86" s="2" t="s">
        <v>129</v>
      </c>
      <c r="QQ86" s="2" t="s">
        <v>178</v>
      </c>
      <c r="QR86" s="2" t="s">
        <v>132</v>
      </c>
      <c r="QS86" s="2" t="s">
        <v>141</v>
      </c>
      <c r="QT86" s="2" t="s">
        <v>132</v>
      </c>
      <c r="QU86" s="4"/>
      <c r="QV86" s="8"/>
      <c r="QW86" s="4"/>
      <c r="QX86" s="8"/>
      <c r="QY86" s="7"/>
      <c r="QZ86" s="7"/>
      <c r="RA86" s="2" t="s">
        <v>138</v>
      </c>
      <c r="RB86" s="2" t="s">
        <v>150</v>
      </c>
      <c r="RC86" s="2" t="s">
        <v>1067</v>
      </c>
      <c r="RD86" s="2" t="s">
        <v>1325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168</v>
      </c>
      <c r="RN86" s="2" t="s">
        <v>129</v>
      </c>
      <c r="RO86" s="2" t="s">
        <v>132</v>
      </c>
      <c r="RP86" s="2" t="s">
        <v>132</v>
      </c>
      <c r="RQ86" s="2" t="s">
        <v>141</v>
      </c>
      <c r="RR86" s="2" t="s">
        <v>132</v>
      </c>
    </row>
    <row r="87">
      <c r="A87" s="2" t="s">
        <v>1326</v>
      </c>
      <c r="B87" s="2" t="s">
        <v>121</v>
      </c>
      <c r="C87" s="2" t="s">
        <v>122</v>
      </c>
      <c r="D87" s="2" t="s">
        <v>1227</v>
      </c>
      <c r="E87" s="2" t="s">
        <v>1228</v>
      </c>
      <c r="F87" s="2" t="s">
        <v>1327</v>
      </c>
      <c r="G87" s="2" t="s">
        <v>1327</v>
      </c>
      <c r="H87" s="2" t="s">
        <v>1327</v>
      </c>
      <c r="I87" s="2" t="s">
        <v>1328</v>
      </c>
      <c r="J87" s="2" t="s">
        <v>127</v>
      </c>
      <c r="K87" s="2" t="s">
        <v>1329</v>
      </c>
      <c r="L87" s="3">
        <v>78.49</v>
      </c>
      <c r="M87" s="3">
        <v>82.41</v>
      </c>
      <c r="N87" s="3">
        <v>174.99</v>
      </c>
      <c r="O87" s="2" t="s">
        <v>129</v>
      </c>
      <c r="P87" s="2" t="s">
        <v>347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286</v>
      </c>
      <c r="V87" s="2" t="s">
        <v>247</v>
      </c>
      <c r="W87" s="2" t="s">
        <v>525</v>
      </c>
      <c r="X87" s="2" t="s">
        <v>132</v>
      </c>
      <c r="Y87" s="2" t="s">
        <v>387</v>
      </c>
      <c r="Z87" s="4">
        <v>24</v>
      </c>
      <c r="AA87" s="4">
        <f>=ROUNDDOWN(13.3333333333333,0)</f>
      </c>
      <c r="AB87" s="5">
        <v>1.8</v>
      </c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23</v>
      </c>
      <c r="AQ87" s="8">
        <v>1854.85</v>
      </c>
      <c r="AR87" s="4"/>
      <c r="AS87" s="8"/>
      <c r="AT87" s="7"/>
      <c r="AU87" s="7"/>
      <c r="AV87" s="4">
        <v>23</v>
      </c>
      <c r="AW87" s="8">
        <v>1854.85</v>
      </c>
      <c r="AX87" s="4"/>
      <c r="AY87" s="8"/>
      <c r="AZ87" s="7"/>
      <c r="BA87" s="7"/>
      <c r="BB87" s="7">
        <v>1</v>
      </c>
      <c r="BC87" s="4">
        <v>23</v>
      </c>
      <c r="BD87" s="8">
        <v>1854.85</v>
      </c>
      <c r="BE87" s="4"/>
      <c r="BF87" s="8"/>
      <c r="BG87" s="7"/>
      <c r="BH87" s="7"/>
      <c r="BI87" s="7">
        <v>1</v>
      </c>
      <c r="BJ87" s="4">
        <v>23</v>
      </c>
      <c r="BK87" s="8">
        <v>1854.85</v>
      </c>
      <c r="BL87" s="2" t="s">
        <v>1330</v>
      </c>
      <c r="BM87" s="7">
        <v>1</v>
      </c>
      <c r="BN87" s="7">
        <v>1</v>
      </c>
      <c r="BO87" s="4">
        <v>3</v>
      </c>
      <c r="BP87" s="8">
        <v>179.33</v>
      </c>
      <c r="BQ87" s="4"/>
      <c r="BR87" s="8"/>
      <c r="BS87" s="7"/>
      <c r="BT87" s="7"/>
      <c r="BU87" s="2" t="s">
        <v>138</v>
      </c>
      <c r="BV87" s="2" t="s">
        <v>129</v>
      </c>
      <c r="BW87" s="2" t="s">
        <v>343</v>
      </c>
      <c r="BX87" s="2" t="s">
        <v>578</v>
      </c>
      <c r="BY87" s="2" t="s">
        <v>141</v>
      </c>
      <c r="BZ87" s="2" t="s">
        <v>132</v>
      </c>
      <c r="CA87" s="4">
        <v>11</v>
      </c>
      <c r="CB87" s="8">
        <v>903.56</v>
      </c>
      <c r="CC87" s="4"/>
      <c r="CD87" s="8"/>
      <c r="CE87" s="7"/>
      <c r="CF87" s="7"/>
      <c r="CG87" s="2" t="s">
        <v>138</v>
      </c>
      <c r="CH87" s="2" t="s">
        <v>129</v>
      </c>
      <c r="CI87" s="2" t="s">
        <v>387</v>
      </c>
      <c r="CJ87" s="2" t="s">
        <v>326</v>
      </c>
      <c r="CK87" s="2" t="s">
        <v>141</v>
      </c>
      <c r="CL87" s="2" t="s">
        <v>132</v>
      </c>
      <c r="CM87" s="4"/>
      <c r="CN87" s="8"/>
      <c r="CO87" s="4"/>
      <c r="CP87" s="8"/>
      <c r="CQ87" s="7"/>
      <c r="CR87" s="7"/>
      <c r="CS87" s="2" t="s">
        <v>168</v>
      </c>
      <c r="CT87" s="2" t="s">
        <v>129</v>
      </c>
      <c r="CU87" s="2" t="s">
        <v>132</v>
      </c>
      <c r="CV87" s="2" t="s">
        <v>132</v>
      </c>
      <c r="CW87" s="2" t="s">
        <v>141</v>
      </c>
      <c r="CX87" s="2" t="s">
        <v>132</v>
      </c>
      <c r="CY87" s="4">
        <v>3</v>
      </c>
      <c r="CZ87" s="8">
        <v>242.88</v>
      </c>
      <c r="DA87" s="4"/>
      <c r="DB87" s="8"/>
      <c r="DC87" s="7"/>
      <c r="DD87" s="7"/>
      <c r="DE87" s="2" t="s">
        <v>138</v>
      </c>
      <c r="DF87" s="2" t="s">
        <v>129</v>
      </c>
      <c r="DG87" s="2" t="s">
        <v>343</v>
      </c>
      <c r="DH87" s="2" t="s">
        <v>1331</v>
      </c>
      <c r="DI87" s="2" t="s">
        <v>141</v>
      </c>
      <c r="DJ87" s="2" t="s">
        <v>132</v>
      </c>
      <c r="DK87" s="4"/>
      <c r="DL87" s="8"/>
      <c r="DM87" s="4"/>
      <c r="DN87" s="8"/>
      <c r="DO87" s="7"/>
      <c r="DP87" s="7"/>
      <c r="DQ87" s="2" t="s">
        <v>138</v>
      </c>
      <c r="DR87" s="2" t="s">
        <v>129</v>
      </c>
      <c r="DS87" s="2" t="s">
        <v>1299</v>
      </c>
      <c r="DT87" s="2" t="s">
        <v>455</v>
      </c>
      <c r="DU87" s="2" t="s">
        <v>141</v>
      </c>
      <c r="DV87" s="2" t="s">
        <v>132</v>
      </c>
      <c r="DW87" s="4">
        <v>2</v>
      </c>
      <c r="DX87" s="8">
        <v>173.08</v>
      </c>
      <c r="DY87" s="4"/>
      <c r="DZ87" s="8"/>
      <c r="EA87" s="7"/>
      <c r="EB87" s="7"/>
      <c r="EC87" s="2" t="s">
        <v>138</v>
      </c>
      <c r="ED87" s="2" t="s">
        <v>129</v>
      </c>
      <c r="EE87" s="2" t="s">
        <v>343</v>
      </c>
      <c r="EF87" s="2" t="s">
        <v>479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138</v>
      </c>
      <c r="EP87" s="2" t="s">
        <v>129</v>
      </c>
      <c r="EQ87" s="2" t="s">
        <v>327</v>
      </c>
      <c r="ER87" s="2" t="s">
        <v>1186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168</v>
      </c>
      <c r="FB87" s="2" t="s">
        <v>129</v>
      </c>
      <c r="FC87" s="2" t="s">
        <v>132</v>
      </c>
      <c r="FD87" s="2" t="s">
        <v>132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138</v>
      </c>
      <c r="FN87" s="2" t="s">
        <v>129</v>
      </c>
      <c r="FO87" s="2" t="s">
        <v>535</v>
      </c>
      <c r="FP87" s="2" t="s">
        <v>1332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138</v>
      </c>
      <c r="FZ87" s="2" t="s">
        <v>129</v>
      </c>
      <c r="GA87" s="2" t="s">
        <v>332</v>
      </c>
      <c r="GB87" s="2" t="s">
        <v>951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206</v>
      </c>
      <c r="GL87" s="2" t="s">
        <v>129</v>
      </c>
      <c r="GM87" s="2" t="s">
        <v>1188</v>
      </c>
      <c r="GN87" s="2" t="s">
        <v>132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138</v>
      </c>
      <c r="GX87" s="2" t="s">
        <v>129</v>
      </c>
      <c r="GY87" s="2" t="s">
        <v>335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138</v>
      </c>
      <c r="HJ87" s="2" t="s">
        <v>129</v>
      </c>
      <c r="HK87" s="2" t="s">
        <v>337</v>
      </c>
      <c r="HL87" s="2" t="s">
        <v>132</v>
      </c>
      <c r="HM87" s="2" t="s">
        <v>141</v>
      </c>
      <c r="HN87" s="2" t="s">
        <v>132</v>
      </c>
      <c r="HO87" s="4">
        <v>4</v>
      </c>
      <c r="HP87" s="8">
        <v>356</v>
      </c>
      <c r="HQ87" s="4"/>
      <c r="HR87" s="8"/>
      <c r="HS87" s="7"/>
      <c r="HT87" s="7"/>
      <c r="HU87" s="2" t="s">
        <v>138</v>
      </c>
      <c r="HV87" s="2" t="s">
        <v>129</v>
      </c>
      <c r="HW87" s="2" t="s">
        <v>338</v>
      </c>
      <c r="HX87" s="2" t="s">
        <v>775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168</v>
      </c>
      <c r="IH87" s="2" t="s">
        <v>129</v>
      </c>
      <c r="II87" s="2" t="s">
        <v>132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138</v>
      </c>
      <c r="IT87" s="2" t="s">
        <v>150</v>
      </c>
      <c r="IU87" s="2" t="s">
        <v>402</v>
      </c>
      <c r="IV87" s="2" t="s">
        <v>1333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138</v>
      </c>
      <c r="JF87" s="2" t="s">
        <v>129</v>
      </c>
      <c r="JG87" s="2" t="s">
        <v>343</v>
      </c>
      <c r="JH87" s="2" t="s">
        <v>132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138</v>
      </c>
      <c r="JR87" s="2" t="s">
        <v>150</v>
      </c>
      <c r="JS87" s="2" t="s">
        <v>405</v>
      </c>
      <c r="JT87" s="2" t="s">
        <v>164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138</v>
      </c>
      <c r="KP87" s="2" t="s">
        <v>174</v>
      </c>
      <c r="KQ87" s="2" t="s">
        <v>459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168</v>
      </c>
      <c r="LB87" s="2" t="s">
        <v>129</v>
      </c>
      <c r="LC87" s="2" t="s">
        <v>132</v>
      </c>
      <c r="LD87" s="2" t="s">
        <v>132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168</v>
      </c>
      <c r="LN87" s="2" t="s">
        <v>150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176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168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168</v>
      </c>
      <c r="MX87" s="2" t="s">
        <v>129</v>
      </c>
      <c r="MY87" s="2" t="s">
        <v>132</v>
      </c>
      <c r="MZ87" s="2" t="s">
        <v>132</v>
      </c>
      <c r="NA87" s="2" t="s">
        <v>141</v>
      </c>
      <c r="NB87" s="2" t="s">
        <v>132</v>
      </c>
      <c r="NC87" s="4"/>
      <c r="ND87" s="8"/>
      <c r="NE87" s="4"/>
      <c r="NF87" s="8"/>
      <c r="NG87" s="7"/>
      <c r="NH87" s="7"/>
      <c r="NI87" s="2" t="s">
        <v>176</v>
      </c>
      <c r="NJ87" s="2" t="s">
        <v>129</v>
      </c>
      <c r="NK87" s="2" t="s">
        <v>132</v>
      </c>
      <c r="NL87" s="2" t="s">
        <v>132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168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138</v>
      </c>
      <c r="OT87" s="2" t="s">
        <v>129</v>
      </c>
      <c r="OU87" s="2" t="s">
        <v>177</v>
      </c>
      <c r="OV87" s="2" t="s">
        <v>980</v>
      </c>
      <c r="OW87" s="2" t="s">
        <v>141</v>
      </c>
      <c r="OX87" s="2" t="s">
        <v>132</v>
      </c>
      <c r="OY87" s="4"/>
      <c r="OZ87" s="8"/>
      <c r="PA87" s="4"/>
      <c r="PB87" s="8"/>
      <c r="PC87" s="7"/>
      <c r="PD87" s="7"/>
      <c r="PE87" s="2" t="s">
        <v>168</v>
      </c>
      <c r="PF87" s="2" t="s">
        <v>129</v>
      </c>
      <c r="PG87" s="2" t="s">
        <v>132</v>
      </c>
      <c r="PH87" s="2" t="s">
        <v>132</v>
      </c>
      <c r="PI87" s="2" t="s">
        <v>141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168</v>
      </c>
      <c r="QD87" s="2" t="s">
        <v>129</v>
      </c>
      <c r="QE87" s="2" t="s">
        <v>132</v>
      </c>
      <c r="QF87" s="2" t="s">
        <v>132</v>
      </c>
      <c r="QG87" s="2" t="s">
        <v>141</v>
      </c>
      <c r="QH87" s="2" t="s">
        <v>132</v>
      </c>
      <c r="QI87" s="4"/>
      <c r="QJ87" s="8"/>
      <c r="QK87" s="4"/>
      <c r="QL87" s="8"/>
      <c r="QM87" s="7"/>
      <c r="QN87" s="7"/>
      <c r="QO87" s="2" t="s">
        <v>138</v>
      </c>
      <c r="QP87" s="2" t="s">
        <v>129</v>
      </c>
      <c r="QQ87" s="2" t="s">
        <v>178</v>
      </c>
      <c r="QR87" s="2" t="s">
        <v>132</v>
      </c>
      <c r="QS87" s="2" t="s">
        <v>141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168</v>
      </c>
      <c r="RN87" s="2" t="s">
        <v>129</v>
      </c>
      <c r="RO87" s="2" t="s">
        <v>132</v>
      </c>
      <c r="RP87" s="2" t="s">
        <v>132</v>
      </c>
      <c r="RQ87" s="2" t="s">
        <v>141</v>
      </c>
      <c r="RR87" s="2" t="s">
        <v>132</v>
      </c>
    </row>
    <row r="88">
      <c r="A88" s="2" t="s">
        <v>1334</v>
      </c>
      <c r="B88" s="2" t="s">
        <v>121</v>
      </c>
      <c r="C88" s="2" t="s">
        <v>122</v>
      </c>
      <c r="D88" s="2" t="s">
        <v>1227</v>
      </c>
      <c r="E88" s="2" t="s">
        <v>1228</v>
      </c>
      <c r="F88" s="2" t="s">
        <v>1335</v>
      </c>
      <c r="G88" s="2" t="s">
        <v>1335</v>
      </c>
      <c r="H88" s="2" t="s">
        <v>1335</v>
      </c>
      <c r="I88" s="2" t="s">
        <v>1336</v>
      </c>
      <c r="J88" s="2" t="s">
        <v>127</v>
      </c>
      <c r="K88" s="2" t="s">
        <v>285</v>
      </c>
      <c r="L88" s="3">
        <v>55.89</v>
      </c>
      <c r="M88" s="3">
        <v>58.68</v>
      </c>
      <c r="N88" s="3">
        <v>129.99</v>
      </c>
      <c r="O88" s="2" t="s">
        <v>218</v>
      </c>
      <c r="P88" s="2" t="s">
        <v>219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286</v>
      </c>
      <c r="V88" s="2" t="s">
        <v>247</v>
      </c>
      <c r="W88" s="2" t="s">
        <v>492</v>
      </c>
      <c r="X88" s="2" t="s">
        <v>132</v>
      </c>
      <c r="Y88" s="2" t="s">
        <v>387</v>
      </c>
      <c r="Z88" s="4">
        <v>39</v>
      </c>
      <c r="AA88" s="4">
        <f>=ROUNDDOWN(13,0)</f>
      </c>
      <c r="AB88" s="5">
        <v>3</v>
      </c>
      <c r="AC88" s="2" t="s">
        <v>132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24</v>
      </c>
      <c r="AQ88" s="8">
        <v>1463.45</v>
      </c>
      <c r="AR88" s="4"/>
      <c r="AS88" s="8"/>
      <c r="AT88" s="7"/>
      <c r="AU88" s="7"/>
      <c r="AV88" s="4">
        <v>24</v>
      </c>
      <c r="AW88" s="8">
        <v>1463.45</v>
      </c>
      <c r="AX88" s="4"/>
      <c r="AY88" s="8"/>
      <c r="AZ88" s="7"/>
      <c r="BA88" s="7"/>
      <c r="BB88" s="7">
        <v>1</v>
      </c>
      <c r="BC88" s="4">
        <v>24</v>
      </c>
      <c r="BD88" s="8">
        <v>1463.45</v>
      </c>
      <c r="BE88" s="4"/>
      <c r="BF88" s="8"/>
      <c r="BG88" s="7"/>
      <c r="BH88" s="7"/>
      <c r="BI88" s="7">
        <v>1</v>
      </c>
      <c r="BJ88" s="4">
        <v>24</v>
      </c>
      <c r="BK88" s="8">
        <v>1463.45</v>
      </c>
      <c r="BL88" s="2" t="s">
        <v>1337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138</v>
      </c>
      <c r="BV88" s="2" t="s">
        <v>129</v>
      </c>
      <c r="BW88" s="2" t="s">
        <v>1338</v>
      </c>
      <c r="BX88" s="2" t="s">
        <v>775</v>
      </c>
      <c r="BY88" s="2" t="s">
        <v>141</v>
      </c>
      <c r="BZ88" s="2" t="s">
        <v>132</v>
      </c>
      <c r="CA88" s="4">
        <v>8</v>
      </c>
      <c r="CB88" s="8">
        <v>465.7</v>
      </c>
      <c r="CC88" s="4"/>
      <c r="CD88" s="8"/>
      <c r="CE88" s="7"/>
      <c r="CF88" s="7"/>
      <c r="CG88" s="2" t="s">
        <v>138</v>
      </c>
      <c r="CH88" s="2" t="s">
        <v>129</v>
      </c>
      <c r="CI88" s="2" t="s">
        <v>387</v>
      </c>
      <c r="CJ88" s="2" t="s">
        <v>306</v>
      </c>
      <c r="CK88" s="2" t="s">
        <v>141</v>
      </c>
      <c r="CL88" s="2" t="s">
        <v>132</v>
      </c>
      <c r="CM88" s="4"/>
      <c r="CN88" s="8"/>
      <c r="CO88" s="4"/>
      <c r="CP88" s="8"/>
      <c r="CQ88" s="7"/>
      <c r="CR88" s="7"/>
      <c r="CS88" s="2" t="s">
        <v>168</v>
      </c>
      <c r="CT88" s="2" t="s">
        <v>129</v>
      </c>
      <c r="CU88" s="2" t="s">
        <v>132</v>
      </c>
      <c r="CV88" s="2" t="s">
        <v>132</v>
      </c>
      <c r="CW88" s="2" t="s">
        <v>141</v>
      </c>
      <c r="CX88" s="2" t="s">
        <v>132</v>
      </c>
      <c r="CY88" s="4">
        <v>6</v>
      </c>
      <c r="CZ88" s="8">
        <v>359.28</v>
      </c>
      <c r="DA88" s="4"/>
      <c r="DB88" s="8"/>
      <c r="DC88" s="7"/>
      <c r="DD88" s="7"/>
      <c r="DE88" s="2" t="s">
        <v>138</v>
      </c>
      <c r="DF88" s="2" t="s">
        <v>129</v>
      </c>
      <c r="DG88" s="2" t="s">
        <v>1338</v>
      </c>
      <c r="DH88" s="2" t="s">
        <v>402</v>
      </c>
      <c r="DI88" s="2" t="s">
        <v>141</v>
      </c>
      <c r="DJ88" s="2" t="s">
        <v>132</v>
      </c>
      <c r="DK88" s="4"/>
      <c r="DL88" s="8"/>
      <c r="DM88" s="4"/>
      <c r="DN88" s="8"/>
      <c r="DO88" s="7"/>
      <c r="DP88" s="7"/>
      <c r="DQ88" s="2" t="s">
        <v>138</v>
      </c>
      <c r="DR88" s="2" t="s">
        <v>129</v>
      </c>
      <c r="DS88" s="2" t="s">
        <v>1338</v>
      </c>
      <c r="DT88" s="2" t="s">
        <v>775</v>
      </c>
      <c r="DU88" s="2" t="s">
        <v>141</v>
      </c>
      <c r="DV88" s="2" t="s">
        <v>132</v>
      </c>
      <c r="DW88" s="4">
        <v>5</v>
      </c>
      <c r="DX88" s="8">
        <v>308.1</v>
      </c>
      <c r="DY88" s="4"/>
      <c r="DZ88" s="8"/>
      <c r="EA88" s="7"/>
      <c r="EB88" s="7"/>
      <c r="EC88" s="2" t="s">
        <v>138</v>
      </c>
      <c r="ED88" s="2" t="s">
        <v>129</v>
      </c>
      <c r="EE88" s="2" t="s">
        <v>467</v>
      </c>
      <c r="EF88" s="2" t="s">
        <v>1339</v>
      </c>
      <c r="EG88" s="2" t="s">
        <v>141</v>
      </c>
      <c r="EH88" s="2" t="s">
        <v>132</v>
      </c>
      <c r="EI88" s="4">
        <v>1</v>
      </c>
      <c r="EJ88" s="8">
        <v>81.14</v>
      </c>
      <c r="EK88" s="4"/>
      <c r="EL88" s="8"/>
      <c r="EM88" s="7"/>
      <c r="EN88" s="7"/>
      <c r="EO88" s="2" t="s">
        <v>138</v>
      </c>
      <c r="EP88" s="2" t="s">
        <v>129</v>
      </c>
      <c r="EQ88" s="2" t="s">
        <v>327</v>
      </c>
      <c r="ER88" s="2" t="s">
        <v>1340</v>
      </c>
      <c r="ES88" s="2" t="s">
        <v>141</v>
      </c>
      <c r="ET88" s="2" t="s">
        <v>132</v>
      </c>
      <c r="EU88" s="4"/>
      <c r="EV88" s="8"/>
      <c r="EW88" s="4"/>
      <c r="EX88" s="8"/>
      <c r="EY88" s="7"/>
      <c r="EZ88" s="7"/>
      <c r="FA88" s="2" t="s">
        <v>168</v>
      </c>
      <c r="FB88" s="2" t="s">
        <v>129</v>
      </c>
      <c r="FC88" s="2" t="s">
        <v>132</v>
      </c>
      <c r="FD88" s="2" t="s">
        <v>132</v>
      </c>
      <c r="FE88" s="2" t="s">
        <v>141</v>
      </c>
      <c r="FF88" s="2" t="s">
        <v>132</v>
      </c>
      <c r="FG88" s="4"/>
      <c r="FH88" s="8"/>
      <c r="FI88" s="4"/>
      <c r="FJ88" s="8"/>
      <c r="FK88" s="7"/>
      <c r="FL88" s="7"/>
      <c r="FM88" s="2" t="s">
        <v>168</v>
      </c>
      <c r="FN88" s="2" t="s">
        <v>129</v>
      </c>
      <c r="FO88" s="2" t="s">
        <v>132</v>
      </c>
      <c r="FP88" s="2" t="s">
        <v>132</v>
      </c>
      <c r="FQ88" s="2" t="s">
        <v>141</v>
      </c>
      <c r="FR88" s="2" t="s">
        <v>132</v>
      </c>
      <c r="FS88" s="4">
        <v>1</v>
      </c>
      <c r="FT88" s="8">
        <v>68.47</v>
      </c>
      <c r="FU88" s="4"/>
      <c r="FV88" s="8"/>
      <c r="FW88" s="7"/>
      <c r="FX88" s="7"/>
      <c r="FY88" s="2" t="s">
        <v>138</v>
      </c>
      <c r="FZ88" s="2" t="s">
        <v>129</v>
      </c>
      <c r="GA88" s="2" t="s">
        <v>332</v>
      </c>
      <c r="GB88" s="2" t="s">
        <v>199</v>
      </c>
      <c r="GC88" s="2" t="s">
        <v>141</v>
      </c>
      <c r="GD88" s="2" t="s">
        <v>132</v>
      </c>
      <c r="GE88" s="4"/>
      <c r="GF88" s="8"/>
      <c r="GG88" s="4"/>
      <c r="GH88" s="8"/>
      <c r="GI88" s="7"/>
      <c r="GJ88" s="7"/>
      <c r="GK88" s="2" t="s">
        <v>206</v>
      </c>
      <c r="GL88" s="2" t="s">
        <v>129</v>
      </c>
      <c r="GM88" s="2" t="s">
        <v>334</v>
      </c>
      <c r="GN88" s="2" t="s">
        <v>1341</v>
      </c>
      <c r="GO88" s="2" t="s">
        <v>141</v>
      </c>
      <c r="GP88" s="2" t="s">
        <v>132</v>
      </c>
      <c r="GQ88" s="4"/>
      <c r="GR88" s="8"/>
      <c r="GS88" s="4"/>
      <c r="GT88" s="8"/>
      <c r="GU88" s="7"/>
      <c r="GV88" s="7"/>
      <c r="GW88" s="2" t="s">
        <v>168</v>
      </c>
      <c r="GX88" s="2" t="s">
        <v>129</v>
      </c>
      <c r="GY88" s="2" t="s">
        <v>132</v>
      </c>
      <c r="GZ88" s="2" t="s">
        <v>132</v>
      </c>
      <c r="HA88" s="2" t="s">
        <v>141</v>
      </c>
      <c r="HB88" s="2" t="s">
        <v>132</v>
      </c>
      <c r="HC88" s="4"/>
      <c r="HD88" s="8"/>
      <c r="HE88" s="4"/>
      <c r="HF88" s="8"/>
      <c r="HG88" s="7"/>
      <c r="HH88" s="7"/>
      <c r="HI88" s="2" t="s">
        <v>138</v>
      </c>
      <c r="HJ88" s="2" t="s">
        <v>129</v>
      </c>
      <c r="HK88" s="2" t="s">
        <v>337</v>
      </c>
      <c r="HL88" s="2" t="s">
        <v>528</v>
      </c>
      <c r="HM88" s="2" t="s">
        <v>141</v>
      </c>
      <c r="HN88" s="2" t="s">
        <v>132</v>
      </c>
      <c r="HO88" s="4">
        <v>1</v>
      </c>
      <c r="HP88" s="8">
        <v>63.38</v>
      </c>
      <c r="HQ88" s="4"/>
      <c r="HR88" s="8"/>
      <c r="HS88" s="7"/>
      <c r="HT88" s="7"/>
      <c r="HU88" s="2" t="s">
        <v>138</v>
      </c>
      <c r="HV88" s="2" t="s">
        <v>129</v>
      </c>
      <c r="HW88" s="2" t="s">
        <v>338</v>
      </c>
      <c r="HX88" s="2" t="s">
        <v>428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168</v>
      </c>
      <c r="IH88" s="2" t="s">
        <v>129</v>
      </c>
      <c r="II88" s="2" t="s">
        <v>132</v>
      </c>
      <c r="IJ88" s="2" t="s">
        <v>132</v>
      </c>
      <c r="IK88" s="2" t="s">
        <v>141</v>
      </c>
      <c r="IL88" s="2" t="s">
        <v>132</v>
      </c>
      <c r="IM88" s="4"/>
      <c r="IN88" s="8"/>
      <c r="IO88" s="4"/>
      <c r="IP88" s="8"/>
      <c r="IQ88" s="7"/>
      <c r="IR88" s="7"/>
      <c r="IS88" s="2" t="s">
        <v>138</v>
      </c>
      <c r="IT88" s="2" t="s">
        <v>150</v>
      </c>
      <c r="IU88" s="2" t="s">
        <v>402</v>
      </c>
      <c r="IV88" s="2" t="s">
        <v>132</v>
      </c>
      <c r="IW88" s="2" t="s">
        <v>141</v>
      </c>
      <c r="IX88" s="2" t="s">
        <v>132</v>
      </c>
      <c r="IY88" s="4"/>
      <c r="IZ88" s="8"/>
      <c r="JA88" s="4"/>
      <c r="JB88" s="8"/>
      <c r="JC88" s="7"/>
      <c r="JD88" s="7"/>
      <c r="JE88" s="2" t="s">
        <v>138</v>
      </c>
      <c r="JF88" s="2" t="s">
        <v>129</v>
      </c>
      <c r="JG88" s="2" t="s">
        <v>1338</v>
      </c>
      <c r="JH88" s="2" t="s">
        <v>132</v>
      </c>
      <c r="JI88" s="2" t="s">
        <v>141</v>
      </c>
      <c r="JJ88" s="2" t="s">
        <v>132</v>
      </c>
      <c r="JK88" s="4">
        <v>2</v>
      </c>
      <c r="JL88" s="8">
        <v>117.38</v>
      </c>
      <c r="JM88" s="4"/>
      <c r="JN88" s="8"/>
      <c r="JO88" s="7"/>
      <c r="JP88" s="7"/>
      <c r="JQ88" s="2" t="s">
        <v>138</v>
      </c>
      <c r="JR88" s="2" t="s">
        <v>150</v>
      </c>
      <c r="JS88" s="2" t="s">
        <v>405</v>
      </c>
      <c r="JT88" s="2" t="s">
        <v>1342</v>
      </c>
      <c r="JU88" s="2" t="s">
        <v>141</v>
      </c>
      <c r="JV88" s="2" t="s">
        <v>132</v>
      </c>
      <c r="JW88" s="4"/>
      <c r="JX88" s="8"/>
      <c r="JY88" s="4"/>
      <c r="JZ88" s="8"/>
      <c r="KA88" s="7"/>
      <c r="KB88" s="7"/>
      <c r="KC88" s="2" t="s">
        <v>132</v>
      </c>
      <c r="KD88" s="2" t="s">
        <v>132</v>
      </c>
      <c r="KE88" s="2" t="s">
        <v>132</v>
      </c>
      <c r="KF88" s="2" t="s">
        <v>132</v>
      </c>
      <c r="KG88" s="2" t="s">
        <v>132</v>
      </c>
      <c r="KH88" s="2" t="s">
        <v>132</v>
      </c>
      <c r="KI88" s="4"/>
      <c r="KJ88" s="8"/>
      <c r="KK88" s="4"/>
      <c r="KL88" s="8"/>
      <c r="KM88" s="7"/>
      <c r="KN88" s="7"/>
      <c r="KO88" s="2" t="s">
        <v>138</v>
      </c>
      <c r="KP88" s="2" t="s">
        <v>174</v>
      </c>
      <c r="KQ88" s="2" t="s">
        <v>459</v>
      </c>
      <c r="KR88" s="2" t="s">
        <v>900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168</v>
      </c>
      <c r="LB88" s="2" t="s">
        <v>129</v>
      </c>
      <c r="LC88" s="2" t="s">
        <v>132</v>
      </c>
      <c r="LD88" s="2" t="s">
        <v>132</v>
      </c>
      <c r="LE88" s="2" t="s">
        <v>141</v>
      </c>
      <c r="LF88" s="2" t="s">
        <v>132</v>
      </c>
      <c r="LG88" s="4"/>
      <c r="LH88" s="8"/>
      <c r="LI88" s="4"/>
      <c r="LJ88" s="8"/>
      <c r="LK88" s="7"/>
      <c r="LL88" s="7"/>
      <c r="LM88" s="2" t="s">
        <v>168</v>
      </c>
      <c r="LN88" s="2" t="s">
        <v>150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176</v>
      </c>
      <c r="LZ88" s="2" t="s">
        <v>129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168</v>
      </c>
      <c r="ML88" s="2" t="s">
        <v>129</v>
      </c>
      <c r="MM88" s="2" t="s">
        <v>132</v>
      </c>
      <c r="MN88" s="2" t="s">
        <v>132</v>
      </c>
      <c r="MO88" s="2" t="s">
        <v>141</v>
      </c>
      <c r="MP88" s="2" t="s">
        <v>132</v>
      </c>
      <c r="MQ88" s="4"/>
      <c r="MR88" s="8"/>
      <c r="MS88" s="4"/>
      <c r="MT88" s="8"/>
      <c r="MU88" s="7"/>
      <c r="MV88" s="7"/>
      <c r="MW88" s="2" t="s">
        <v>168</v>
      </c>
      <c r="MX88" s="2" t="s">
        <v>129</v>
      </c>
      <c r="MY88" s="2" t="s">
        <v>132</v>
      </c>
      <c r="MZ88" s="2" t="s">
        <v>132</v>
      </c>
      <c r="NA88" s="2" t="s">
        <v>141</v>
      </c>
      <c r="NB88" s="2" t="s">
        <v>132</v>
      </c>
      <c r="NC88" s="4"/>
      <c r="ND88" s="8"/>
      <c r="NE88" s="4"/>
      <c r="NF88" s="8"/>
      <c r="NG88" s="7"/>
      <c r="NH88" s="7"/>
      <c r="NI88" s="2" t="s">
        <v>176</v>
      </c>
      <c r="NJ88" s="2" t="s">
        <v>129</v>
      </c>
      <c r="NK88" s="2" t="s">
        <v>132</v>
      </c>
      <c r="NL88" s="2" t="s">
        <v>132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176</v>
      </c>
      <c r="NV88" s="2" t="s">
        <v>129</v>
      </c>
      <c r="NW88" s="2" t="s">
        <v>132</v>
      </c>
      <c r="NX88" s="2" t="s">
        <v>132</v>
      </c>
      <c r="NY88" s="2" t="s">
        <v>141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241</v>
      </c>
      <c r="OT88" s="2" t="s">
        <v>129</v>
      </c>
      <c r="OU88" s="2" t="s">
        <v>177</v>
      </c>
      <c r="OV88" s="2" t="s">
        <v>132</v>
      </c>
      <c r="OW88" s="2" t="s">
        <v>141</v>
      </c>
      <c r="OX88" s="2" t="s">
        <v>132</v>
      </c>
      <c r="OY88" s="4"/>
      <c r="OZ88" s="8"/>
      <c r="PA88" s="4"/>
      <c r="PB88" s="8"/>
      <c r="PC88" s="7"/>
      <c r="PD88" s="7"/>
      <c r="PE88" s="2" t="s">
        <v>168</v>
      </c>
      <c r="PF88" s="2" t="s">
        <v>129</v>
      </c>
      <c r="PG88" s="2" t="s">
        <v>132</v>
      </c>
      <c r="PH88" s="2" t="s">
        <v>132</v>
      </c>
      <c r="PI88" s="2" t="s">
        <v>141</v>
      </c>
      <c r="PJ88" s="2" t="s">
        <v>132</v>
      </c>
      <c r="PK88" s="4"/>
      <c r="PL88" s="8"/>
      <c r="PM88" s="4"/>
      <c r="PN88" s="8"/>
      <c r="PO88" s="7"/>
      <c r="PP88" s="7"/>
      <c r="PQ88" s="2" t="s">
        <v>132</v>
      </c>
      <c r="PR88" s="2" t="s">
        <v>132</v>
      </c>
      <c r="PS88" s="2" t="s">
        <v>132</v>
      </c>
      <c r="PT88" s="2" t="s">
        <v>132</v>
      </c>
      <c r="PU88" s="2" t="s">
        <v>132</v>
      </c>
      <c r="PV88" s="2" t="s">
        <v>132</v>
      </c>
      <c r="PW88" s="4"/>
      <c r="PX88" s="8"/>
      <c r="PY88" s="4"/>
      <c r="PZ88" s="8"/>
      <c r="QA88" s="7"/>
      <c r="QB88" s="7"/>
      <c r="QC88" s="2" t="s">
        <v>168</v>
      </c>
      <c r="QD88" s="2" t="s">
        <v>129</v>
      </c>
      <c r="QE88" s="2" t="s">
        <v>132</v>
      </c>
      <c r="QF88" s="2" t="s">
        <v>132</v>
      </c>
      <c r="QG88" s="2" t="s">
        <v>141</v>
      </c>
      <c r="QH88" s="2" t="s">
        <v>132</v>
      </c>
      <c r="QI88" s="4"/>
      <c r="QJ88" s="8"/>
      <c r="QK88" s="4"/>
      <c r="QL88" s="8"/>
      <c r="QM88" s="7"/>
      <c r="QN88" s="7"/>
      <c r="QO88" s="2" t="s">
        <v>138</v>
      </c>
      <c r="QP88" s="2" t="s">
        <v>129</v>
      </c>
      <c r="QQ88" s="2" t="s">
        <v>178</v>
      </c>
      <c r="QR88" s="2" t="s">
        <v>132</v>
      </c>
      <c r="QS88" s="2" t="s">
        <v>141</v>
      </c>
      <c r="QT88" s="2" t="s">
        <v>132</v>
      </c>
      <c r="QU88" s="4"/>
      <c r="QV88" s="8"/>
      <c r="QW88" s="4"/>
      <c r="QX88" s="8"/>
      <c r="QY88" s="7"/>
      <c r="QZ88" s="7"/>
      <c r="RA88" s="2" t="s">
        <v>132</v>
      </c>
      <c r="RB88" s="2" t="s">
        <v>132</v>
      </c>
      <c r="RC88" s="2" t="s">
        <v>132</v>
      </c>
      <c r="RD88" s="2" t="s">
        <v>132</v>
      </c>
      <c r="RE88" s="2" t="s">
        <v>132</v>
      </c>
      <c r="RF88" s="2" t="s">
        <v>132</v>
      </c>
      <c r="RG88" s="4"/>
      <c r="RH88" s="8"/>
      <c r="RI88" s="4"/>
      <c r="RJ88" s="8"/>
      <c r="RK88" s="7"/>
      <c r="RL88" s="7"/>
      <c r="RM88" s="2" t="s">
        <v>176</v>
      </c>
      <c r="RN88" s="2" t="s">
        <v>129</v>
      </c>
      <c r="RO88" s="2" t="s">
        <v>132</v>
      </c>
      <c r="RP88" s="2" t="s">
        <v>132</v>
      </c>
      <c r="RQ88" s="2" t="s">
        <v>141</v>
      </c>
      <c r="RR88" s="2" t="s">
        <v>132</v>
      </c>
    </row>
    <row r="89">
      <c r="A89" s="2" t="s">
        <v>1343</v>
      </c>
      <c r="B89" s="2" t="s">
        <v>121</v>
      </c>
      <c r="C89" s="2" t="s">
        <v>122</v>
      </c>
      <c r="D89" s="2" t="s">
        <v>1227</v>
      </c>
      <c r="E89" s="2" t="s">
        <v>1228</v>
      </c>
      <c r="F89" s="2" t="s">
        <v>1344</v>
      </c>
      <c r="G89" s="2" t="s">
        <v>1344</v>
      </c>
      <c r="H89" s="2" t="s">
        <v>1344</v>
      </c>
      <c r="I89" s="2" t="s">
        <v>1345</v>
      </c>
      <c r="J89" s="2" t="s">
        <v>127</v>
      </c>
      <c r="K89" s="2" t="s">
        <v>1346</v>
      </c>
      <c r="L89" s="3">
        <v>54.27</v>
      </c>
      <c r="M89" s="3">
        <v>56.98</v>
      </c>
      <c r="N89" s="3">
        <v>129.99</v>
      </c>
      <c r="O89" s="2" t="s">
        <v>218</v>
      </c>
      <c r="P89" s="2" t="s">
        <v>219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286</v>
      </c>
      <c r="V89" s="2" t="s">
        <v>247</v>
      </c>
      <c r="W89" s="2" t="s">
        <v>248</v>
      </c>
      <c r="X89" s="2" t="s">
        <v>132</v>
      </c>
      <c r="Y89" s="2" t="s">
        <v>387</v>
      </c>
      <c r="Z89" s="4">
        <v>31</v>
      </c>
      <c r="AA89" s="4">
        <f>=ROUNDDOWN(22.1428571428571,0)</f>
      </c>
      <c r="AB89" s="5">
        <v>1.4</v>
      </c>
      <c r="AC89" s="2" t="s">
        <v>132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14</v>
      </c>
      <c r="AQ89" s="8">
        <v>966.39</v>
      </c>
      <c r="AR89" s="4"/>
      <c r="AS89" s="8"/>
      <c r="AT89" s="7"/>
      <c r="AU89" s="7"/>
      <c r="AV89" s="4">
        <v>14</v>
      </c>
      <c r="AW89" s="8">
        <v>966.39</v>
      </c>
      <c r="AX89" s="4"/>
      <c r="AY89" s="8"/>
      <c r="AZ89" s="7"/>
      <c r="BA89" s="7"/>
      <c r="BB89" s="7">
        <v>1</v>
      </c>
      <c r="BC89" s="4">
        <v>14</v>
      </c>
      <c r="BD89" s="8">
        <v>966.39</v>
      </c>
      <c r="BE89" s="4"/>
      <c r="BF89" s="8"/>
      <c r="BG89" s="7"/>
      <c r="BH89" s="7"/>
      <c r="BI89" s="7">
        <v>1</v>
      </c>
      <c r="BJ89" s="4">
        <v>14</v>
      </c>
      <c r="BK89" s="8">
        <v>966.39</v>
      </c>
      <c r="BL89" s="2" t="s">
        <v>925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138</v>
      </c>
      <c r="BV89" s="2" t="s">
        <v>129</v>
      </c>
      <c r="BW89" s="2" t="s">
        <v>306</v>
      </c>
      <c r="BX89" s="2" t="s">
        <v>578</v>
      </c>
      <c r="BY89" s="2" t="s">
        <v>141</v>
      </c>
      <c r="BZ89" s="2" t="s">
        <v>132</v>
      </c>
      <c r="CA89" s="4">
        <v>2</v>
      </c>
      <c r="CB89" s="8">
        <v>124.7</v>
      </c>
      <c r="CC89" s="4"/>
      <c r="CD89" s="8"/>
      <c r="CE89" s="7"/>
      <c r="CF89" s="7"/>
      <c r="CG89" s="2" t="s">
        <v>138</v>
      </c>
      <c r="CH89" s="2" t="s">
        <v>129</v>
      </c>
      <c r="CI89" s="2" t="s">
        <v>387</v>
      </c>
      <c r="CJ89" s="2" t="s">
        <v>1347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168</v>
      </c>
      <c r="CT89" s="2" t="s">
        <v>129</v>
      </c>
      <c r="CU89" s="2" t="s">
        <v>132</v>
      </c>
      <c r="CV89" s="2" t="s">
        <v>132</v>
      </c>
      <c r="CW89" s="2" t="s">
        <v>141</v>
      </c>
      <c r="CX89" s="2" t="s">
        <v>132</v>
      </c>
      <c r="CY89" s="4">
        <v>3</v>
      </c>
      <c r="CZ89" s="8">
        <v>174.45</v>
      </c>
      <c r="DA89" s="4"/>
      <c r="DB89" s="8"/>
      <c r="DC89" s="7"/>
      <c r="DD89" s="7"/>
      <c r="DE89" s="2" t="s">
        <v>138</v>
      </c>
      <c r="DF89" s="2" t="s">
        <v>129</v>
      </c>
      <c r="DG89" s="2" t="s">
        <v>306</v>
      </c>
      <c r="DH89" s="2" t="s">
        <v>630</v>
      </c>
      <c r="DI89" s="2" t="s">
        <v>141</v>
      </c>
      <c r="DJ89" s="2" t="s">
        <v>132</v>
      </c>
      <c r="DK89" s="4"/>
      <c r="DL89" s="8"/>
      <c r="DM89" s="4"/>
      <c r="DN89" s="8"/>
      <c r="DO89" s="7"/>
      <c r="DP89" s="7"/>
      <c r="DQ89" s="2" t="s">
        <v>138</v>
      </c>
      <c r="DR89" s="2" t="s">
        <v>129</v>
      </c>
      <c r="DS89" s="2" t="s">
        <v>306</v>
      </c>
      <c r="DT89" s="2" t="s">
        <v>913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138</v>
      </c>
      <c r="ED89" s="2" t="s">
        <v>129</v>
      </c>
      <c r="EE89" s="2" t="s">
        <v>467</v>
      </c>
      <c r="EF89" s="2" t="s">
        <v>132</v>
      </c>
      <c r="EG89" s="2" t="s">
        <v>141</v>
      </c>
      <c r="EH89" s="2" t="s">
        <v>132</v>
      </c>
      <c r="EI89" s="4">
        <v>6</v>
      </c>
      <c r="EJ89" s="8">
        <v>472.74</v>
      </c>
      <c r="EK89" s="4"/>
      <c r="EL89" s="8"/>
      <c r="EM89" s="7"/>
      <c r="EN89" s="7"/>
      <c r="EO89" s="2" t="s">
        <v>138</v>
      </c>
      <c r="EP89" s="2" t="s">
        <v>129</v>
      </c>
      <c r="EQ89" s="2" t="s">
        <v>327</v>
      </c>
      <c r="ER89" s="2" t="s">
        <v>416</v>
      </c>
      <c r="ES89" s="2" t="s">
        <v>141</v>
      </c>
      <c r="ET89" s="2" t="s">
        <v>132</v>
      </c>
      <c r="EU89" s="4"/>
      <c r="EV89" s="8"/>
      <c r="EW89" s="4"/>
      <c r="EX89" s="8"/>
      <c r="EY89" s="7"/>
      <c r="EZ89" s="7"/>
      <c r="FA89" s="2" t="s">
        <v>168</v>
      </c>
      <c r="FB89" s="2" t="s">
        <v>129</v>
      </c>
      <c r="FC89" s="2" t="s">
        <v>132</v>
      </c>
      <c r="FD89" s="2" t="s">
        <v>132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168</v>
      </c>
      <c r="FN89" s="2" t="s">
        <v>129</v>
      </c>
      <c r="FO89" s="2" t="s">
        <v>132</v>
      </c>
      <c r="FP89" s="2" t="s">
        <v>132</v>
      </c>
      <c r="FQ89" s="2" t="s">
        <v>141</v>
      </c>
      <c r="FR89" s="2" t="s">
        <v>132</v>
      </c>
      <c r="FS89" s="4">
        <v>2</v>
      </c>
      <c r="FT89" s="8">
        <v>132.96</v>
      </c>
      <c r="FU89" s="4"/>
      <c r="FV89" s="8"/>
      <c r="FW89" s="7"/>
      <c r="FX89" s="7"/>
      <c r="FY89" s="2" t="s">
        <v>138</v>
      </c>
      <c r="FZ89" s="2" t="s">
        <v>129</v>
      </c>
      <c r="GA89" s="2" t="s">
        <v>332</v>
      </c>
      <c r="GB89" s="2" t="s">
        <v>397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138</v>
      </c>
      <c r="GL89" s="2" t="s">
        <v>129</v>
      </c>
      <c r="GM89" s="2" t="s">
        <v>334</v>
      </c>
      <c r="GN89" s="2" t="s">
        <v>132</v>
      </c>
      <c r="GO89" s="2" t="s">
        <v>141</v>
      </c>
      <c r="GP89" s="2" t="s">
        <v>132</v>
      </c>
      <c r="GQ89" s="4"/>
      <c r="GR89" s="8"/>
      <c r="GS89" s="4"/>
      <c r="GT89" s="8"/>
      <c r="GU89" s="7"/>
      <c r="GV89" s="7"/>
      <c r="GW89" s="2" t="s">
        <v>168</v>
      </c>
      <c r="GX89" s="2" t="s">
        <v>129</v>
      </c>
      <c r="GY89" s="2" t="s">
        <v>132</v>
      </c>
      <c r="GZ89" s="2" t="s">
        <v>132</v>
      </c>
      <c r="HA89" s="2" t="s">
        <v>141</v>
      </c>
      <c r="HB89" s="2" t="s">
        <v>132</v>
      </c>
      <c r="HC89" s="4"/>
      <c r="HD89" s="8"/>
      <c r="HE89" s="4"/>
      <c r="HF89" s="8"/>
      <c r="HG89" s="7"/>
      <c r="HH89" s="7"/>
      <c r="HI89" s="2" t="s">
        <v>138</v>
      </c>
      <c r="HJ89" s="2" t="s">
        <v>129</v>
      </c>
      <c r="HK89" s="2" t="s">
        <v>337</v>
      </c>
      <c r="HL89" s="2" t="s">
        <v>1348</v>
      </c>
      <c r="HM89" s="2" t="s">
        <v>141</v>
      </c>
      <c r="HN89" s="2" t="s">
        <v>132</v>
      </c>
      <c r="HO89" s="4">
        <v>1</v>
      </c>
      <c r="HP89" s="8">
        <v>61.54</v>
      </c>
      <c r="HQ89" s="4"/>
      <c r="HR89" s="8"/>
      <c r="HS89" s="7"/>
      <c r="HT89" s="7"/>
      <c r="HU89" s="2" t="s">
        <v>138</v>
      </c>
      <c r="HV89" s="2" t="s">
        <v>129</v>
      </c>
      <c r="HW89" s="2" t="s">
        <v>338</v>
      </c>
      <c r="HX89" s="2" t="s">
        <v>468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168</v>
      </c>
      <c r="IH89" s="2" t="s">
        <v>129</v>
      </c>
      <c r="II89" s="2" t="s">
        <v>132</v>
      </c>
      <c r="IJ89" s="2" t="s">
        <v>132</v>
      </c>
      <c r="IK89" s="2" t="s">
        <v>141</v>
      </c>
      <c r="IL89" s="2" t="s">
        <v>132</v>
      </c>
      <c r="IM89" s="4"/>
      <c r="IN89" s="8"/>
      <c r="IO89" s="4"/>
      <c r="IP89" s="8"/>
      <c r="IQ89" s="7"/>
      <c r="IR89" s="7"/>
      <c r="IS89" s="2" t="s">
        <v>138</v>
      </c>
      <c r="IT89" s="2" t="s">
        <v>150</v>
      </c>
      <c r="IU89" s="2" t="s">
        <v>402</v>
      </c>
      <c r="IV89" s="2" t="s">
        <v>132</v>
      </c>
      <c r="IW89" s="2" t="s">
        <v>141</v>
      </c>
      <c r="IX89" s="2" t="s">
        <v>132</v>
      </c>
      <c r="IY89" s="4"/>
      <c r="IZ89" s="8"/>
      <c r="JA89" s="4"/>
      <c r="JB89" s="8"/>
      <c r="JC89" s="7"/>
      <c r="JD89" s="7"/>
      <c r="JE89" s="2" t="s">
        <v>138</v>
      </c>
      <c r="JF89" s="2" t="s">
        <v>129</v>
      </c>
      <c r="JG89" s="2" t="s">
        <v>306</v>
      </c>
      <c r="JH89" s="2" t="s">
        <v>132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138</v>
      </c>
      <c r="JR89" s="2" t="s">
        <v>150</v>
      </c>
      <c r="JS89" s="2" t="s">
        <v>405</v>
      </c>
      <c r="JT89" s="2" t="s">
        <v>132</v>
      </c>
      <c r="JU89" s="2" t="s">
        <v>141</v>
      </c>
      <c r="JV89" s="2" t="s">
        <v>132</v>
      </c>
      <c r="JW89" s="4"/>
      <c r="JX89" s="8"/>
      <c r="JY89" s="4"/>
      <c r="JZ89" s="8"/>
      <c r="KA89" s="7"/>
      <c r="KB89" s="7"/>
      <c r="KC89" s="2" t="s">
        <v>132</v>
      </c>
      <c r="KD89" s="2" t="s">
        <v>132</v>
      </c>
      <c r="KE89" s="2" t="s">
        <v>132</v>
      </c>
      <c r="KF89" s="2" t="s">
        <v>132</v>
      </c>
      <c r="KG89" s="2" t="s">
        <v>132</v>
      </c>
      <c r="KH89" s="2" t="s">
        <v>132</v>
      </c>
      <c r="KI89" s="4"/>
      <c r="KJ89" s="8"/>
      <c r="KK89" s="4"/>
      <c r="KL89" s="8"/>
      <c r="KM89" s="7"/>
      <c r="KN89" s="7"/>
      <c r="KO89" s="2" t="s">
        <v>138</v>
      </c>
      <c r="KP89" s="2" t="s">
        <v>174</v>
      </c>
      <c r="KQ89" s="2" t="s">
        <v>459</v>
      </c>
      <c r="KR89" s="2" t="s">
        <v>775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168</v>
      </c>
      <c r="LB89" s="2" t="s">
        <v>129</v>
      </c>
      <c r="LC89" s="2" t="s">
        <v>132</v>
      </c>
      <c r="LD89" s="2" t="s">
        <v>132</v>
      </c>
      <c r="LE89" s="2" t="s">
        <v>141</v>
      </c>
      <c r="LF89" s="2" t="s">
        <v>132</v>
      </c>
      <c r="LG89" s="4"/>
      <c r="LH89" s="8"/>
      <c r="LI89" s="4"/>
      <c r="LJ89" s="8"/>
      <c r="LK89" s="7"/>
      <c r="LL89" s="7"/>
      <c r="LM89" s="2" t="s">
        <v>168</v>
      </c>
      <c r="LN89" s="2" t="s">
        <v>150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176</v>
      </c>
      <c r="LZ89" s="2" t="s">
        <v>129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168</v>
      </c>
      <c r="ML89" s="2" t="s">
        <v>129</v>
      </c>
      <c r="MM89" s="2" t="s">
        <v>132</v>
      </c>
      <c r="MN89" s="2" t="s">
        <v>132</v>
      </c>
      <c r="MO89" s="2" t="s">
        <v>141</v>
      </c>
      <c r="MP89" s="2" t="s">
        <v>132</v>
      </c>
      <c r="MQ89" s="4"/>
      <c r="MR89" s="8"/>
      <c r="MS89" s="4"/>
      <c r="MT89" s="8"/>
      <c r="MU89" s="7"/>
      <c r="MV89" s="7"/>
      <c r="MW89" s="2" t="s">
        <v>168</v>
      </c>
      <c r="MX89" s="2" t="s">
        <v>129</v>
      </c>
      <c r="MY89" s="2" t="s">
        <v>132</v>
      </c>
      <c r="MZ89" s="2" t="s">
        <v>132</v>
      </c>
      <c r="NA89" s="2" t="s">
        <v>141</v>
      </c>
      <c r="NB89" s="2" t="s">
        <v>132</v>
      </c>
      <c r="NC89" s="4"/>
      <c r="ND89" s="8"/>
      <c r="NE89" s="4"/>
      <c r="NF89" s="8"/>
      <c r="NG89" s="7"/>
      <c r="NH89" s="7"/>
      <c r="NI89" s="2" t="s">
        <v>176</v>
      </c>
      <c r="NJ89" s="2" t="s">
        <v>129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176</v>
      </c>
      <c r="NV89" s="2" t="s">
        <v>129</v>
      </c>
      <c r="NW89" s="2" t="s">
        <v>132</v>
      </c>
      <c r="NX89" s="2" t="s">
        <v>132</v>
      </c>
      <c r="NY89" s="2" t="s">
        <v>141</v>
      </c>
      <c r="NZ89" s="2" t="s">
        <v>132</v>
      </c>
      <c r="OA89" s="4"/>
      <c r="OB89" s="8"/>
      <c r="OC89" s="4"/>
      <c r="OD89" s="8"/>
      <c r="OE89" s="7"/>
      <c r="OF89" s="7"/>
      <c r="OG89" s="2" t="s">
        <v>132</v>
      </c>
      <c r="OH89" s="2" t="s">
        <v>132</v>
      </c>
      <c r="OI89" s="2" t="s">
        <v>132</v>
      </c>
      <c r="OJ89" s="2" t="s">
        <v>132</v>
      </c>
      <c r="OK89" s="2" t="s">
        <v>132</v>
      </c>
      <c r="OL89" s="2" t="s">
        <v>132</v>
      </c>
      <c r="OM89" s="4"/>
      <c r="ON89" s="8"/>
      <c r="OO89" s="4"/>
      <c r="OP89" s="8"/>
      <c r="OQ89" s="7"/>
      <c r="OR89" s="7"/>
      <c r="OS89" s="2" t="s">
        <v>241</v>
      </c>
      <c r="OT89" s="2" t="s">
        <v>129</v>
      </c>
      <c r="OU89" s="2" t="s">
        <v>177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168</v>
      </c>
      <c r="PF89" s="2" t="s">
        <v>129</v>
      </c>
      <c r="PG89" s="2" t="s">
        <v>132</v>
      </c>
      <c r="PH89" s="2" t="s">
        <v>132</v>
      </c>
      <c r="PI89" s="2" t="s">
        <v>141</v>
      </c>
      <c r="PJ89" s="2" t="s">
        <v>132</v>
      </c>
      <c r="PK89" s="4"/>
      <c r="PL89" s="8"/>
      <c r="PM89" s="4"/>
      <c r="PN89" s="8"/>
      <c r="PO89" s="7"/>
      <c r="PP89" s="7"/>
      <c r="PQ89" s="2" t="s">
        <v>132</v>
      </c>
      <c r="PR89" s="2" t="s">
        <v>132</v>
      </c>
      <c r="PS89" s="2" t="s">
        <v>132</v>
      </c>
      <c r="PT89" s="2" t="s">
        <v>132</v>
      </c>
      <c r="PU89" s="2" t="s">
        <v>132</v>
      </c>
      <c r="PV89" s="2" t="s">
        <v>132</v>
      </c>
      <c r="PW89" s="4"/>
      <c r="PX89" s="8"/>
      <c r="PY89" s="4"/>
      <c r="PZ89" s="8"/>
      <c r="QA89" s="7"/>
      <c r="QB89" s="7"/>
      <c r="QC89" s="2" t="s">
        <v>168</v>
      </c>
      <c r="QD89" s="2" t="s">
        <v>129</v>
      </c>
      <c r="QE89" s="2" t="s">
        <v>132</v>
      </c>
      <c r="QF89" s="2" t="s">
        <v>132</v>
      </c>
      <c r="QG89" s="2" t="s">
        <v>141</v>
      </c>
      <c r="QH89" s="2" t="s">
        <v>132</v>
      </c>
      <c r="QI89" s="4"/>
      <c r="QJ89" s="8"/>
      <c r="QK89" s="4"/>
      <c r="QL89" s="8"/>
      <c r="QM89" s="7"/>
      <c r="QN89" s="7"/>
      <c r="QO89" s="2" t="s">
        <v>138</v>
      </c>
      <c r="QP89" s="2" t="s">
        <v>129</v>
      </c>
      <c r="QQ89" s="2" t="s">
        <v>178</v>
      </c>
      <c r="QR89" s="2" t="s">
        <v>132</v>
      </c>
      <c r="QS89" s="2" t="s">
        <v>141</v>
      </c>
      <c r="QT89" s="2" t="s">
        <v>132</v>
      </c>
      <c r="QU89" s="4"/>
      <c r="QV89" s="8"/>
      <c r="QW89" s="4"/>
      <c r="QX89" s="8"/>
      <c r="QY89" s="7"/>
      <c r="QZ89" s="7"/>
      <c r="RA89" s="2" t="s">
        <v>132</v>
      </c>
      <c r="RB89" s="2" t="s">
        <v>132</v>
      </c>
      <c r="RC89" s="2" t="s">
        <v>132</v>
      </c>
      <c r="RD89" s="2" t="s">
        <v>132</v>
      </c>
      <c r="RE89" s="2" t="s">
        <v>132</v>
      </c>
      <c r="RF89" s="2" t="s">
        <v>132</v>
      </c>
      <c r="RG89" s="4"/>
      <c r="RH89" s="8"/>
      <c r="RI89" s="4"/>
      <c r="RJ89" s="8"/>
      <c r="RK89" s="7"/>
      <c r="RL89" s="7"/>
      <c r="RM89" s="2" t="s">
        <v>176</v>
      </c>
      <c r="RN89" s="2" t="s">
        <v>129</v>
      </c>
      <c r="RO89" s="2" t="s">
        <v>132</v>
      </c>
      <c r="RP89" s="2" t="s">
        <v>132</v>
      </c>
      <c r="RQ89" s="2" t="s">
        <v>141</v>
      </c>
      <c r="RR89" s="2" t="s">
        <v>132</v>
      </c>
    </row>
    <row r="90">
      <c r="A90" s="2" t="s">
        <v>1349</v>
      </c>
      <c r="B90" s="2" t="s">
        <v>121</v>
      </c>
      <c r="C90" s="2" t="s">
        <v>122</v>
      </c>
      <c r="D90" s="2" t="s">
        <v>1227</v>
      </c>
      <c r="E90" s="2" t="s">
        <v>1228</v>
      </c>
      <c r="F90" s="2" t="s">
        <v>1350</v>
      </c>
      <c r="G90" s="2" t="s">
        <v>1350</v>
      </c>
      <c r="H90" s="2" t="s">
        <v>1350</v>
      </c>
      <c r="I90" s="2" t="s">
        <v>1351</v>
      </c>
      <c r="J90" s="2" t="s">
        <v>127</v>
      </c>
      <c r="K90" s="2" t="s">
        <v>1352</v>
      </c>
      <c r="L90" s="3">
        <v>86</v>
      </c>
      <c r="M90" s="3">
        <v>90.3</v>
      </c>
      <c r="N90" s="3">
        <v>179.99</v>
      </c>
      <c r="O90" s="2" t="s">
        <v>129</v>
      </c>
      <c r="P90" s="2" t="s">
        <v>524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286</v>
      </c>
      <c r="V90" s="2" t="s">
        <v>247</v>
      </c>
      <c r="W90" s="2" t="s">
        <v>492</v>
      </c>
      <c r="X90" s="2" t="s">
        <v>135</v>
      </c>
      <c r="Y90" s="2" t="s">
        <v>967</v>
      </c>
      <c r="Z90" s="4">
        <v>99</v>
      </c>
      <c r="AA90" s="4">
        <f>=ROUNDDOWN({0},0)</f>
      </c>
      <c r="AB90" s="5"/>
      <c r="AC90" s="2" t="s">
        <v>132</v>
      </c>
      <c r="AD90" s="4"/>
      <c r="AE90" s="4"/>
      <c r="AF90" s="6">
        <v>65</v>
      </c>
      <c r="AG90" s="6"/>
      <c r="AH90" s="7"/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132</v>
      </c>
      <c r="BM90" s="7"/>
      <c r="BN90" s="7"/>
      <c r="BO90" s="4"/>
      <c r="BP90" s="8"/>
      <c r="BQ90" s="4"/>
      <c r="BR90" s="8"/>
      <c r="BS90" s="7"/>
      <c r="BT90" s="7"/>
      <c r="BU90" s="2" t="s">
        <v>138</v>
      </c>
      <c r="BV90" s="2" t="s">
        <v>129</v>
      </c>
      <c r="BW90" s="2" t="s">
        <v>968</v>
      </c>
      <c r="BX90" s="2" t="s">
        <v>132</v>
      </c>
      <c r="BY90" s="2" t="s">
        <v>141</v>
      </c>
      <c r="BZ90" s="2" t="s">
        <v>132</v>
      </c>
      <c r="CA90" s="4"/>
      <c r="CB90" s="8"/>
      <c r="CC90" s="4"/>
      <c r="CD90" s="8"/>
      <c r="CE90" s="7"/>
      <c r="CF90" s="7"/>
      <c r="CG90" s="2" t="s">
        <v>138</v>
      </c>
      <c r="CH90" s="2" t="s">
        <v>129</v>
      </c>
      <c r="CI90" s="2" t="s">
        <v>969</v>
      </c>
      <c r="CJ90" s="2" t="s">
        <v>132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557</v>
      </c>
      <c r="CT90" s="2" t="s">
        <v>129</v>
      </c>
      <c r="CU90" s="2" t="s">
        <v>132</v>
      </c>
      <c r="CV90" s="2" t="s">
        <v>132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138</v>
      </c>
      <c r="DF90" s="2" t="s">
        <v>129</v>
      </c>
      <c r="DG90" s="2" t="s">
        <v>980</v>
      </c>
      <c r="DH90" s="2" t="s">
        <v>132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138</v>
      </c>
      <c r="DR90" s="2" t="s">
        <v>129</v>
      </c>
      <c r="DS90" s="2" t="s">
        <v>132</v>
      </c>
      <c r="DT90" s="2" t="s">
        <v>132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168</v>
      </c>
      <c r="ED90" s="2" t="s">
        <v>129</v>
      </c>
      <c r="EE90" s="2" t="s">
        <v>132</v>
      </c>
      <c r="EF90" s="2" t="s">
        <v>132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241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168</v>
      </c>
      <c r="FB90" s="2" t="s">
        <v>129</v>
      </c>
      <c r="FC90" s="2" t="s">
        <v>132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168</v>
      </c>
      <c r="FN90" s="2" t="s">
        <v>129</v>
      </c>
      <c r="FO90" s="2" t="s">
        <v>132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241</v>
      </c>
      <c r="FZ90" s="2" t="s">
        <v>129</v>
      </c>
      <c r="GA90" s="2" t="s">
        <v>132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241</v>
      </c>
      <c r="GL90" s="2" t="s">
        <v>129</v>
      </c>
      <c r="GM90" s="2" t="s">
        <v>132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168</v>
      </c>
      <c r="GX90" s="2" t="s">
        <v>129</v>
      </c>
      <c r="GY90" s="2" t="s">
        <v>132</v>
      </c>
      <c r="GZ90" s="2" t="s">
        <v>132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241</v>
      </c>
      <c r="HJ90" s="2" t="s">
        <v>129</v>
      </c>
      <c r="HK90" s="2" t="s">
        <v>132</v>
      </c>
      <c r="HL90" s="2" t="s">
        <v>132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168</v>
      </c>
      <c r="HV90" s="2" t="s">
        <v>129</v>
      </c>
      <c r="HW90" s="2" t="s">
        <v>132</v>
      </c>
      <c r="HX90" s="2" t="s">
        <v>132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168</v>
      </c>
      <c r="IH90" s="2" t="s">
        <v>129</v>
      </c>
      <c r="II90" s="2" t="s">
        <v>132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138</v>
      </c>
      <c r="JF90" s="2" t="s">
        <v>129</v>
      </c>
      <c r="JG90" s="2" t="s">
        <v>969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132</v>
      </c>
      <c r="JR90" s="2" t="s">
        <v>132</v>
      </c>
      <c r="JS90" s="2" t="s">
        <v>132</v>
      </c>
      <c r="JT90" s="2" t="s">
        <v>132</v>
      </c>
      <c r="JU90" s="2" t="s">
        <v>132</v>
      </c>
      <c r="JV90" s="2" t="s">
        <v>132</v>
      </c>
      <c r="JW90" s="4"/>
      <c r="JX90" s="8"/>
      <c r="JY90" s="4"/>
      <c r="JZ90" s="8"/>
      <c r="KA90" s="7"/>
      <c r="KB90" s="7"/>
      <c r="KC90" s="2" t="s">
        <v>168</v>
      </c>
      <c r="KD90" s="2" t="s">
        <v>129</v>
      </c>
      <c r="KE90" s="2" t="s">
        <v>132</v>
      </c>
      <c r="KF90" s="2" t="s">
        <v>132</v>
      </c>
      <c r="KG90" s="2" t="s">
        <v>141</v>
      </c>
      <c r="KH90" s="2" t="s">
        <v>132</v>
      </c>
      <c r="KI90" s="4"/>
      <c r="KJ90" s="8"/>
      <c r="KK90" s="4"/>
      <c r="KL90" s="8"/>
      <c r="KM90" s="7"/>
      <c r="KN90" s="7"/>
      <c r="KO90" s="2" t="s">
        <v>132</v>
      </c>
      <c r="KP90" s="2" t="s">
        <v>132</v>
      </c>
      <c r="KQ90" s="2" t="s">
        <v>132</v>
      </c>
      <c r="KR90" s="2" t="s">
        <v>132</v>
      </c>
      <c r="KS90" s="2" t="s">
        <v>132</v>
      </c>
      <c r="KT90" s="2" t="s">
        <v>132</v>
      </c>
      <c r="KU90" s="4"/>
      <c r="KV90" s="8"/>
      <c r="KW90" s="4"/>
      <c r="KX90" s="8"/>
      <c r="KY90" s="7"/>
      <c r="KZ90" s="7"/>
      <c r="LA90" s="2" t="s">
        <v>168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168</v>
      </c>
      <c r="LN90" s="2" t="s">
        <v>150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176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168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168</v>
      </c>
      <c r="MX90" s="2" t="s">
        <v>129</v>
      </c>
      <c r="MY90" s="2" t="s">
        <v>132</v>
      </c>
      <c r="MZ90" s="2" t="s">
        <v>132</v>
      </c>
      <c r="NA90" s="2" t="s">
        <v>141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176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168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138</v>
      </c>
      <c r="OT90" s="2" t="s">
        <v>129</v>
      </c>
      <c r="OU90" s="2" t="s">
        <v>177</v>
      </c>
      <c r="OV90" s="2" t="s">
        <v>132</v>
      </c>
      <c r="OW90" s="2" t="s">
        <v>141</v>
      </c>
      <c r="OX90" s="2" t="s">
        <v>132</v>
      </c>
      <c r="OY90" s="4"/>
      <c r="OZ90" s="8"/>
      <c r="PA90" s="4"/>
      <c r="PB90" s="8"/>
      <c r="PC90" s="7"/>
      <c r="PD90" s="7"/>
      <c r="PE90" s="2" t="s">
        <v>168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168</v>
      </c>
      <c r="PR90" s="2" t="s">
        <v>129</v>
      </c>
      <c r="PS90" s="2" t="s">
        <v>132</v>
      </c>
      <c r="PT90" s="2" t="s">
        <v>132</v>
      </c>
      <c r="PU90" s="2" t="s">
        <v>141</v>
      </c>
      <c r="PV90" s="2" t="s">
        <v>132</v>
      </c>
      <c r="PW90" s="4"/>
      <c r="PX90" s="8"/>
      <c r="PY90" s="4"/>
      <c r="PZ90" s="8"/>
      <c r="QA90" s="7"/>
      <c r="QB90" s="7"/>
      <c r="QC90" s="2" t="s">
        <v>168</v>
      </c>
      <c r="QD90" s="2" t="s">
        <v>129</v>
      </c>
      <c r="QE90" s="2" t="s">
        <v>132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138</v>
      </c>
      <c r="QP90" s="2" t="s">
        <v>129</v>
      </c>
      <c r="QQ90" s="2" t="s">
        <v>969</v>
      </c>
      <c r="QR90" s="2" t="s">
        <v>132</v>
      </c>
      <c r="QS90" s="2" t="s">
        <v>141</v>
      </c>
      <c r="QT90" s="2" t="s">
        <v>132</v>
      </c>
      <c r="QU90" s="4"/>
      <c r="QV90" s="8"/>
      <c r="QW90" s="4"/>
      <c r="QX90" s="8"/>
      <c r="QY90" s="7"/>
      <c r="QZ90" s="7"/>
      <c r="RA90" s="2" t="s">
        <v>132</v>
      </c>
      <c r="RB90" s="2" t="s">
        <v>132</v>
      </c>
      <c r="RC90" s="2" t="s">
        <v>132</v>
      </c>
      <c r="RD90" s="2" t="s">
        <v>132</v>
      </c>
      <c r="RE90" s="2" t="s">
        <v>132</v>
      </c>
      <c r="RF90" s="2" t="s">
        <v>132</v>
      </c>
      <c r="RG90" s="4"/>
      <c r="RH90" s="8"/>
      <c r="RI90" s="4"/>
      <c r="RJ90" s="8"/>
      <c r="RK90" s="7"/>
      <c r="RL90" s="7"/>
      <c r="RM90" s="2" t="s">
        <v>176</v>
      </c>
      <c r="RN90" s="2" t="s">
        <v>129</v>
      </c>
      <c r="RO90" s="2" t="s">
        <v>132</v>
      </c>
      <c r="RP90" s="2" t="s">
        <v>132</v>
      </c>
      <c r="RQ90" s="2" t="s">
        <v>141</v>
      </c>
      <c r="RR90" s="2" t="s">
        <v>132</v>
      </c>
    </row>
    <row r="91">
      <c r="A91" s="2" t="s">
        <v>1353</v>
      </c>
      <c r="B91" s="2" t="s">
        <v>121</v>
      </c>
      <c r="C91" s="2" t="s">
        <v>122</v>
      </c>
      <c r="D91" s="2" t="s">
        <v>1227</v>
      </c>
      <c r="E91" s="2" t="s">
        <v>1228</v>
      </c>
      <c r="F91" s="2" t="s">
        <v>1001</v>
      </c>
      <c r="G91" s="2" t="s">
        <v>1001</v>
      </c>
      <c r="H91" s="2" t="s">
        <v>1001</v>
      </c>
      <c r="I91" s="2" t="s">
        <v>1354</v>
      </c>
      <c r="J91" s="2" t="s">
        <v>127</v>
      </c>
      <c r="K91" s="2" t="s">
        <v>1003</v>
      </c>
      <c r="L91" s="3">
        <v>76</v>
      </c>
      <c r="M91" s="3">
        <v>79.8</v>
      </c>
      <c r="N91" s="3">
        <v>159.99</v>
      </c>
      <c r="O91" s="2" t="s">
        <v>129</v>
      </c>
      <c r="P91" s="2" t="s">
        <v>524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286</v>
      </c>
      <c r="V91" s="2" t="s">
        <v>247</v>
      </c>
      <c r="W91" s="2" t="s">
        <v>525</v>
      </c>
      <c r="X91" s="2" t="s">
        <v>135</v>
      </c>
      <c r="Y91" s="2" t="s">
        <v>1012</v>
      </c>
      <c r="Z91" s="4">
        <v>98</v>
      </c>
      <c r="AA91" s="4">
        <f>=ROUNDDOWN(98,0)</f>
      </c>
      <c r="AB91" s="5">
        <v>1</v>
      </c>
      <c r="AC91" s="2" t="s">
        <v>132</v>
      </c>
      <c r="AD91" s="4"/>
      <c r="AE91" s="4"/>
      <c r="AF91" s="6">
        <v>65</v>
      </c>
      <c r="AG91" s="6"/>
      <c r="AH91" s="7"/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138</v>
      </c>
      <c r="BV91" s="2" t="s">
        <v>129</v>
      </c>
      <c r="BW91" s="2" t="s">
        <v>968</v>
      </c>
      <c r="BX91" s="2" t="s">
        <v>132</v>
      </c>
      <c r="BY91" s="2" t="s">
        <v>141</v>
      </c>
      <c r="BZ91" s="2" t="s">
        <v>132</v>
      </c>
      <c r="CA91" s="4"/>
      <c r="CB91" s="8"/>
      <c r="CC91" s="4"/>
      <c r="CD91" s="8"/>
      <c r="CE91" s="7"/>
      <c r="CF91" s="7"/>
      <c r="CG91" s="2" t="s">
        <v>138</v>
      </c>
      <c r="CH91" s="2" t="s">
        <v>129</v>
      </c>
      <c r="CI91" s="2" t="s">
        <v>1332</v>
      </c>
      <c r="CJ91" s="2" t="s">
        <v>702</v>
      </c>
      <c r="CK91" s="2" t="s">
        <v>141</v>
      </c>
      <c r="CL91" s="2" t="s">
        <v>132</v>
      </c>
      <c r="CM91" s="4"/>
      <c r="CN91" s="8"/>
      <c r="CO91" s="4"/>
      <c r="CP91" s="8"/>
      <c r="CQ91" s="7"/>
      <c r="CR91" s="7"/>
      <c r="CS91" s="2" t="s">
        <v>557</v>
      </c>
      <c r="CT91" s="2" t="s">
        <v>129</v>
      </c>
      <c r="CU91" s="2" t="s">
        <v>132</v>
      </c>
      <c r="CV91" s="2" t="s">
        <v>132</v>
      </c>
      <c r="CW91" s="2" t="s">
        <v>141</v>
      </c>
      <c r="CX91" s="2" t="s">
        <v>132</v>
      </c>
      <c r="CY91" s="4"/>
      <c r="CZ91" s="8"/>
      <c r="DA91" s="4"/>
      <c r="DB91" s="8"/>
      <c r="DC91" s="7"/>
      <c r="DD91" s="7"/>
      <c r="DE91" s="2" t="s">
        <v>138</v>
      </c>
      <c r="DF91" s="2" t="s">
        <v>129</v>
      </c>
      <c r="DG91" s="2" t="s">
        <v>980</v>
      </c>
      <c r="DH91" s="2" t="s">
        <v>132</v>
      </c>
      <c r="DI91" s="2" t="s">
        <v>141</v>
      </c>
      <c r="DJ91" s="2" t="s">
        <v>132</v>
      </c>
      <c r="DK91" s="4"/>
      <c r="DL91" s="8"/>
      <c r="DM91" s="4"/>
      <c r="DN91" s="8"/>
      <c r="DO91" s="7"/>
      <c r="DP91" s="7"/>
      <c r="DQ91" s="2" t="s">
        <v>138</v>
      </c>
      <c r="DR91" s="2" t="s">
        <v>129</v>
      </c>
      <c r="DS91" s="2" t="s">
        <v>132</v>
      </c>
      <c r="DT91" s="2" t="s">
        <v>132</v>
      </c>
      <c r="DU91" s="2" t="s">
        <v>141</v>
      </c>
      <c r="DV91" s="2" t="s">
        <v>132</v>
      </c>
      <c r="DW91" s="4"/>
      <c r="DX91" s="8"/>
      <c r="DY91" s="4"/>
      <c r="DZ91" s="8"/>
      <c r="EA91" s="7"/>
      <c r="EB91" s="7"/>
      <c r="EC91" s="2" t="s">
        <v>168</v>
      </c>
      <c r="ED91" s="2" t="s">
        <v>129</v>
      </c>
      <c r="EE91" s="2" t="s">
        <v>132</v>
      </c>
      <c r="EF91" s="2" t="s">
        <v>132</v>
      </c>
      <c r="EG91" s="2" t="s">
        <v>141</v>
      </c>
      <c r="EH91" s="2" t="s">
        <v>132</v>
      </c>
      <c r="EI91" s="4"/>
      <c r="EJ91" s="8"/>
      <c r="EK91" s="4"/>
      <c r="EL91" s="8"/>
      <c r="EM91" s="7"/>
      <c r="EN91" s="7"/>
      <c r="EO91" s="2" t="s">
        <v>241</v>
      </c>
      <c r="EP91" s="2" t="s">
        <v>129</v>
      </c>
      <c r="EQ91" s="2" t="s">
        <v>132</v>
      </c>
      <c r="ER91" s="2" t="s">
        <v>132</v>
      </c>
      <c r="ES91" s="2" t="s">
        <v>141</v>
      </c>
      <c r="ET91" s="2" t="s">
        <v>132</v>
      </c>
      <c r="EU91" s="4"/>
      <c r="EV91" s="8"/>
      <c r="EW91" s="4"/>
      <c r="EX91" s="8"/>
      <c r="EY91" s="7"/>
      <c r="EZ91" s="7"/>
      <c r="FA91" s="2" t="s">
        <v>168</v>
      </c>
      <c r="FB91" s="2" t="s">
        <v>129</v>
      </c>
      <c r="FC91" s="2" t="s">
        <v>132</v>
      </c>
      <c r="FD91" s="2" t="s">
        <v>132</v>
      </c>
      <c r="FE91" s="2" t="s">
        <v>141</v>
      </c>
      <c r="FF91" s="2" t="s">
        <v>132</v>
      </c>
      <c r="FG91" s="4"/>
      <c r="FH91" s="8"/>
      <c r="FI91" s="4"/>
      <c r="FJ91" s="8"/>
      <c r="FK91" s="7"/>
      <c r="FL91" s="7"/>
      <c r="FM91" s="2" t="s">
        <v>168</v>
      </c>
      <c r="FN91" s="2" t="s">
        <v>129</v>
      </c>
      <c r="FO91" s="2" t="s">
        <v>132</v>
      </c>
      <c r="FP91" s="2" t="s">
        <v>132</v>
      </c>
      <c r="FQ91" s="2" t="s">
        <v>141</v>
      </c>
      <c r="FR91" s="2" t="s">
        <v>132</v>
      </c>
      <c r="FS91" s="4"/>
      <c r="FT91" s="8"/>
      <c r="FU91" s="4"/>
      <c r="FV91" s="8"/>
      <c r="FW91" s="7"/>
      <c r="FX91" s="7"/>
      <c r="FY91" s="2" t="s">
        <v>241</v>
      </c>
      <c r="FZ91" s="2" t="s">
        <v>129</v>
      </c>
      <c r="GA91" s="2" t="s">
        <v>132</v>
      </c>
      <c r="GB91" s="2" t="s">
        <v>132</v>
      </c>
      <c r="GC91" s="2" t="s">
        <v>141</v>
      </c>
      <c r="GD91" s="2" t="s">
        <v>132</v>
      </c>
      <c r="GE91" s="4"/>
      <c r="GF91" s="8"/>
      <c r="GG91" s="4"/>
      <c r="GH91" s="8"/>
      <c r="GI91" s="7"/>
      <c r="GJ91" s="7"/>
      <c r="GK91" s="2" t="s">
        <v>241</v>
      </c>
      <c r="GL91" s="2" t="s">
        <v>129</v>
      </c>
      <c r="GM91" s="2" t="s">
        <v>132</v>
      </c>
      <c r="GN91" s="2" t="s">
        <v>132</v>
      </c>
      <c r="GO91" s="2" t="s">
        <v>141</v>
      </c>
      <c r="GP91" s="2" t="s">
        <v>132</v>
      </c>
      <c r="GQ91" s="4"/>
      <c r="GR91" s="8"/>
      <c r="GS91" s="4"/>
      <c r="GT91" s="8"/>
      <c r="GU91" s="7"/>
      <c r="GV91" s="7"/>
      <c r="GW91" s="2" t="s">
        <v>168</v>
      </c>
      <c r="GX91" s="2" t="s">
        <v>129</v>
      </c>
      <c r="GY91" s="2" t="s">
        <v>132</v>
      </c>
      <c r="GZ91" s="2" t="s">
        <v>132</v>
      </c>
      <c r="HA91" s="2" t="s">
        <v>141</v>
      </c>
      <c r="HB91" s="2" t="s">
        <v>132</v>
      </c>
      <c r="HC91" s="4"/>
      <c r="HD91" s="8"/>
      <c r="HE91" s="4"/>
      <c r="HF91" s="8"/>
      <c r="HG91" s="7"/>
      <c r="HH91" s="7"/>
      <c r="HI91" s="2" t="s">
        <v>241</v>
      </c>
      <c r="HJ91" s="2" t="s">
        <v>129</v>
      </c>
      <c r="HK91" s="2" t="s">
        <v>132</v>
      </c>
      <c r="HL91" s="2" t="s">
        <v>132</v>
      </c>
      <c r="HM91" s="2" t="s">
        <v>141</v>
      </c>
      <c r="HN91" s="2" t="s">
        <v>132</v>
      </c>
      <c r="HO91" s="4"/>
      <c r="HP91" s="8"/>
      <c r="HQ91" s="4"/>
      <c r="HR91" s="8"/>
      <c r="HS91" s="7"/>
      <c r="HT91" s="7"/>
      <c r="HU91" s="2" t="s">
        <v>168</v>
      </c>
      <c r="HV91" s="2" t="s">
        <v>129</v>
      </c>
      <c r="HW91" s="2" t="s">
        <v>132</v>
      </c>
      <c r="HX91" s="2" t="s">
        <v>132</v>
      </c>
      <c r="HY91" s="2" t="s">
        <v>141</v>
      </c>
      <c r="HZ91" s="2" t="s">
        <v>132</v>
      </c>
      <c r="IA91" s="4"/>
      <c r="IB91" s="8"/>
      <c r="IC91" s="4"/>
      <c r="ID91" s="8"/>
      <c r="IE91" s="7"/>
      <c r="IF91" s="7"/>
      <c r="IG91" s="2" t="s">
        <v>168</v>
      </c>
      <c r="IH91" s="2" t="s">
        <v>129</v>
      </c>
      <c r="II91" s="2" t="s">
        <v>132</v>
      </c>
      <c r="IJ91" s="2" t="s">
        <v>132</v>
      </c>
      <c r="IK91" s="2" t="s">
        <v>141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138</v>
      </c>
      <c r="JF91" s="2" t="s">
        <v>129</v>
      </c>
      <c r="JG91" s="2" t="s">
        <v>1332</v>
      </c>
      <c r="JH91" s="2" t="s">
        <v>132</v>
      </c>
      <c r="JI91" s="2" t="s">
        <v>141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168</v>
      </c>
      <c r="KD91" s="2" t="s">
        <v>129</v>
      </c>
      <c r="KE91" s="2" t="s">
        <v>132</v>
      </c>
      <c r="KF91" s="2" t="s">
        <v>132</v>
      </c>
      <c r="KG91" s="2" t="s">
        <v>141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168</v>
      </c>
      <c r="LB91" s="2" t="s">
        <v>129</v>
      </c>
      <c r="LC91" s="2" t="s">
        <v>132</v>
      </c>
      <c r="LD91" s="2" t="s">
        <v>132</v>
      </c>
      <c r="LE91" s="2" t="s">
        <v>141</v>
      </c>
      <c r="LF91" s="2" t="s">
        <v>132</v>
      </c>
      <c r="LG91" s="4"/>
      <c r="LH91" s="8"/>
      <c r="LI91" s="4"/>
      <c r="LJ91" s="8"/>
      <c r="LK91" s="7"/>
      <c r="LL91" s="7"/>
      <c r="LM91" s="2" t="s">
        <v>168</v>
      </c>
      <c r="LN91" s="2" t="s">
        <v>150</v>
      </c>
      <c r="LO91" s="2" t="s">
        <v>132</v>
      </c>
      <c r="LP91" s="2" t="s">
        <v>132</v>
      </c>
      <c r="LQ91" s="2" t="s">
        <v>141</v>
      </c>
      <c r="LR91" s="2" t="s">
        <v>132</v>
      </c>
      <c r="LS91" s="4"/>
      <c r="LT91" s="8"/>
      <c r="LU91" s="4"/>
      <c r="LV91" s="8"/>
      <c r="LW91" s="7"/>
      <c r="LX91" s="7"/>
      <c r="LY91" s="2" t="s">
        <v>176</v>
      </c>
      <c r="LZ91" s="2" t="s">
        <v>129</v>
      </c>
      <c r="MA91" s="2" t="s">
        <v>132</v>
      </c>
      <c r="MB91" s="2" t="s">
        <v>132</v>
      </c>
      <c r="MC91" s="2" t="s">
        <v>141</v>
      </c>
      <c r="MD91" s="2" t="s">
        <v>132</v>
      </c>
      <c r="ME91" s="4"/>
      <c r="MF91" s="8"/>
      <c r="MG91" s="4"/>
      <c r="MH91" s="8"/>
      <c r="MI91" s="7"/>
      <c r="MJ91" s="7"/>
      <c r="MK91" s="2" t="s">
        <v>168</v>
      </c>
      <c r="ML91" s="2" t="s">
        <v>129</v>
      </c>
      <c r="MM91" s="2" t="s">
        <v>132</v>
      </c>
      <c r="MN91" s="2" t="s">
        <v>132</v>
      </c>
      <c r="MO91" s="2" t="s">
        <v>141</v>
      </c>
      <c r="MP91" s="2" t="s">
        <v>132</v>
      </c>
      <c r="MQ91" s="4"/>
      <c r="MR91" s="8"/>
      <c r="MS91" s="4"/>
      <c r="MT91" s="8"/>
      <c r="MU91" s="7"/>
      <c r="MV91" s="7"/>
      <c r="MW91" s="2" t="s">
        <v>168</v>
      </c>
      <c r="MX91" s="2" t="s">
        <v>129</v>
      </c>
      <c r="MY91" s="2" t="s">
        <v>132</v>
      </c>
      <c r="MZ91" s="2" t="s">
        <v>132</v>
      </c>
      <c r="NA91" s="2" t="s">
        <v>141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176</v>
      </c>
      <c r="NV91" s="2" t="s">
        <v>129</v>
      </c>
      <c r="NW91" s="2" t="s">
        <v>132</v>
      </c>
      <c r="NX91" s="2" t="s">
        <v>132</v>
      </c>
      <c r="NY91" s="2" t="s">
        <v>141</v>
      </c>
      <c r="NZ91" s="2" t="s">
        <v>132</v>
      </c>
      <c r="OA91" s="4"/>
      <c r="OB91" s="8"/>
      <c r="OC91" s="4"/>
      <c r="OD91" s="8"/>
      <c r="OE91" s="7"/>
      <c r="OF91" s="7"/>
      <c r="OG91" s="2" t="s">
        <v>168</v>
      </c>
      <c r="OH91" s="2" t="s">
        <v>129</v>
      </c>
      <c r="OI91" s="2" t="s">
        <v>132</v>
      </c>
      <c r="OJ91" s="2" t="s">
        <v>132</v>
      </c>
      <c r="OK91" s="2" t="s">
        <v>141</v>
      </c>
      <c r="OL91" s="2" t="s">
        <v>132</v>
      </c>
      <c r="OM91" s="4"/>
      <c r="ON91" s="8"/>
      <c r="OO91" s="4"/>
      <c r="OP91" s="8"/>
      <c r="OQ91" s="7"/>
      <c r="OR91" s="7"/>
      <c r="OS91" s="2" t="s">
        <v>138</v>
      </c>
      <c r="OT91" s="2" t="s">
        <v>129</v>
      </c>
      <c r="OU91" s="2" t="s">
        <v>177</v>
      </c>
      <c r="OV91" s="2" t="s">
        <v>132</v>
      </c>
      <c r="OW91" s="2" t="s">
        <v>141</v>
      </c>
      <c r="OX91" s="2" t="s">
        <v>132</v>
      </c>
      <c r="OY91" s="4"/>
      <c r="OZ91" s="8"/>
      <c r="PA91" s="4"/>
      <c r="PB91" s="8"/>
      <c r="PC91" s="7"/>
      <c r="PD91" s="7"/>
      <c r="PE91" s="2" t="s">
        <v>168</v>
      </c>
      <c r="PF91" s="2" t="s">
        <v>129</v>
      </c>
      <c r="PG91" s="2" t="s">
        <v>132</v>
      </c>
      <c r="PH91" s="2" t="s">
        <v>132</v>
      </c>
      <c r="PI91" s="2" t="s">
        <v>141</v>
      </c>
      <c r="PJ91" s="2" t="s">
        <v>132</v>
      </c>
      <c r="PK91" s="4"/>
      <c r="PL91" s="8"/>
      <c r="PM91" s="4"/>
      <c r="PN91" s="8"/>
      <c r="PO91" s="7"/>
      <c r="PP91" s="7"/>
      <c r="PQ91" s="2" t="s">
        <v>168</v>
      </c>
      <c r="PR91" s="2" t="s">
        <v>129</v>
      </c>
      <c r="PS91" s="2" t="s">
        <v>132</v>
      </c>
      <c r="PT91" s="2" t="s">
        <v>132</v>
      </c>
      <c r="PU91" s="2" t="s">
        <v>141</v>
      </c>
      <c r="PV91" s="2" t="s">
        <v>132</v>
      </c>
      <c r="PW91" s="4"/>
      <c r="PX91" s="8"/>
      <c r="PY91" s="4"/>
      <c r="PZ91" s="8"/>
      <c r="QA91" s="7"/>
      <c r="QB91" s="7"/>
      <c r="QC91" s="2" t="s">
        <v>168</v>
      </c>
      <c r="QD91" s="2" t="s">
        <v>129</v>
      </c>
      <c r="QE91" s="2" t="s">
        <v>132</v>
      </c>
      <c r="QF91" s="2" t="s">
        <v>132</v>
      </c>
      <c r="QG91" s="2" t="s">
        <v>141</v>
      </c>
      <c r="QH91" s="2" t="s">
        <v>132</v>
      </c>
      <c r="QI91" s="4"/>
      <c r="QJ91" s="8"/>
      <c r="QK91" s="4"/>
      <c r="QL91" s="8"/>
      <c r="QM91" s="7"/>
      <c r="QN91" s="7"/>
      <c r="QO91" s="2" t="s">
        <v>138</v>
      </c>
      <c r="QP91" s="2" t="s">
        <v>129</v>
      </c>
      <c r="QQ91" s="2" t="s">
        <v>1332</v>
      </c>
      <c r="QR91" s="2" t="s">
        <v>132</v>
      </c>
      <c r="QS91" s="2" t="s">
        <v>141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176</v>
      </c>
      <c r="RN91" s="2" t="s">
        <v>129</v>
      </c>
      <c r="RO91" s="2" t="s">
        <v>132</v>
      </c>
      <c r="RP91" s="2" t="s">
        <v>132</v>
      </c>
      <c r="RQ91" s="2" t="s">
        <v>141</v>
      </c>
      <c r="RR91" s="2" t="s">
        <v>132</v>
      </c>
    </row>
    <row r="92">
      <c r="A92" s="2" t="s">
        <v>1355</v>
      </c>
      <c r="B92" s="2" t="s">
        <v>121</v>
      </c>
      <c r="C92" s="2" t="s">
        <v>122</v>
      </c>
      <c r="D92" s="2" t="s">
        <v>1227</v>
      </c>
      <c r="E92" s="2" t="s">
        <v>1026</v>
      </c>
      <c r="F92" s="2" t="s">
        <v>1027</v>
      </c>
      <c r="G92" s="2" t="s">
        <v>132</v>
      </c>
      <c r="H92" s="2" t="s">
        <v>132</v>
      </c>
      <c r="I92" s="2" t="s">
        <v>132</v>
      </c>
      <c r="J92" s="2" t="s">
        <v>1356</v>
      </c>
      <c r="K92" s="2" t="s">
        <v>1023</v>
      </c>
      <c r="L92" s="3">
        <v>183.18</v>
      </c>
      <c r="M92" s="3"/>
      <c r="N92" s="3"/>
      <c r="O92" s="2" t="s">
        <v>915</v>
      </c>
      <c r="P92" s="2" t="s">
        <v>132</v>
      </c>
      <c r="Q92" s="2" t="s">
        <v>132</v>
      </c>
      <c r="R92" s="2" t="s">
        <v>32</v>
      </c>
      <c r="S92" s="2" t="s">
        <v>132</v>
      </c>
      <c r="T92" s="2" t="s">
        <v>132</v>
      </c>
      <c r="U92" s="2" t="s">
        <v>132</v>
      </c>
      <c r="V92" s="2" t="s">
        <v>132</v>
      </c>
      <c r="W92" s="2" t="s">
        <v>132</v>
      </c>
      <c r="X92" s="2" t="s">
        <v>132</v>
      </c>
      <c r="Y92" s="2" t="s">
        <v>132</v>
      </c>
      <c r="Z92" s="4"/>
      <c r="AA92" s="4">
        <f>=ROUNDDOWN({0},0)</f>
      </c>
      <c r="AB92" s="5"/>
      <c r="AC92" s="2" t="s">
        <v>132</v>
      </c>
      <c r="AD92" s="4"/>
      <c r="AE92" s="4"/>
      <c r="AF92" s="6"/>
      <c r="AG92" s="6"/>
      <c r="AH92" s="7"/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1357</v>
      </c>
      <c r="B93" s="2" t="s">
        <v>121</v>
      </c>
      <c r="C93" s="2" t="s">
        <v>122</v>
      </c>
      <c r="D93" s="2" t="s">
        <v>1227</v>
      </c>
      <c r="E93" s="2" t="s">
        <v>1026</v>
      </c>
      <c r="F93" s="2" t="s">
        <v>1027</v>
      </c>
      <c r="G93" s="2" t="s">
        <v>132</v>
      </c>
      <c r="H93" s="2" t="s">
        <v>132</v>
      </c>
      <c r="I93" s="2" t="s">
        <v>132</v>
      </c>
      <c r="J93" s="2" t="s">
        <v>1358</v>
      </c>
      <c r="K93" s="2" t="s">
        <v>1031</v>
      </c>
      <c r="L93" s="3">
        <v>46.82</v>
      </c>
      <c r="M93" s="3"/>
      <c r="N93" s="3"/>
      <c r="O93" s="2" t="s">
        <v>915</v>
      </c>
      <c r="P93" s="2" t="s">
        <v>132</v>
      </c>
      <c r="Q93" s="2" t="s">
        <v>132</v>
      </c>
      <c r="R93" s="2" t="s">
        <v>32</v>
      </c>
      <c r="S93" s="2" t="s">
        <v>132</v>
      </c>
      <c r="T93" s="2" t="s">
        <v>132</v>
      </c>
      <c r="U93" s="2" t="s">
        <v>132</v>
      </c>
      <c r="V93" s="2" t="s">
        <v>132</v>
      </c>
      <c r="W93" s="2" t="s">
        <v>132</v>
      </c>
      <c r="X93" s="2" t="s">
        <v>132</v>
      </c>
      <c r="Y93" s="2" t="s">
        <v>132</v>
      </c>
      <c r="Z93" s="4"/>
      <c r="AA93" s="4">
        <f>=ROUNDDOWN({0},0)</f>
      </c>
      <c r="AB93" s="5"/>
      <c r="AC93" s="2" t="s">
        <v>132</v>
      </c>
      <c r="AD93" s="4"/>
      <c r="AE93" s="4"/>
      <c r="AF93" s="6"/>
      <c r="AG93" s="6"/>
      <c r="AH93" s="7"/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132</v>
      </c>
      <c r="BD93" s="8" t="s">
        <v>132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/>
      <c r="BJ93" s="4"/>
      <c r="BK93" s="8"/>
      <c r="BL93" s="2" t="s">
        <v>132</v>
      </c>
      <c r="BM93" s="7"/>
      <c r="BN93" s="7"/>
      <c r="BO93" s="4"/>
      <c r="BP93" s="8"/>
      <c r="BQ93" s="4"/>
      <c r="BR93" s="8"/>
      <c r="BS93" s="7"/>
      <c r="BT93" s="7"/>
      <c r="BU93" s="2" t="s">
        <v>132</v>
      </c>
      <c r="BV93" s="2" t="s">
        <v>132</v>
      </c>
      <c r="BW93" s="2" t="s">
        <v>132</v>
      </c>
      <c r="BX93" s="2" t="s">
        <v>132</v>
      </c>
      <c r="BY93" s="2" t="s">
        <v>132</v>
      </c>
      <c r="BZ93" s="2" t="s">
        <v>132</v>
      </c>
      <c r="CA93" s="4"/>
      <c r="CB93" s="8"/>
      <c r="CC93" s="4"/>
      <c r="CD93" s="8"/>
      <c r="CE93" s="7"/>
      <c r="CF93" s="7"/>
      <c r="CG93" s="2" t="s">
        <v>132</v>
      </c>
      <c r="CH93" s="2" t="s">
        <v>132</v>
      </c>
      <c r="CI93" s="2" t="s">
        <v>132</v>
      </c>
      <c r="CJ93" s="2" t="s">
        <v>132</v>
      </c>
      <c r="CK93" s="2" t="s">
        <v>132</v>
      </c>
      <c r="CL93" s="2" t="s">
        <v>132</v>
      </c>
      <c r="CM93" s="4"/>
      <c r="CN93" s="8"/>
      <c r="CO93" s="4"/>
      <c r="CP93" s="8"/>
      <c r="CQ93" s="7"/>
      <c r="CR93" s="7"/>
      <c r="CS93" s="2" t="s">
        <v>132</v>
      </c>
      <c r="CT93" s="2" t="s">
        <v>132</v>
      </c>
      <c r="CU93" s="2" t="s">
        <v>132</v>
      </c>
      <c r="CV93" s="2" t="s">
        <v>132</v>
      </c>
      <c r="CW93" s="2" t="s">
        <v>132</v>
      </c>
      <c r="CX93" s="2" t="s">
        <v>132</v>
      </c>
      <c r="CY93" s="4"/>
      <c r="CZ93" s="8"/>
      <c r="DA93" s="4"/>
      <c r="DB93" s="8"/>
      <c r="DC93" s="7"/>
      <c r="DD93" s="7"/>
      <c r="DE93" s="2" t="s">
        <v>132</v>
      </c>
      <c r="DF93" s="2" t="s">
        <v>132</v>
      </c>
      <c r="DG93" s="2" t="s">
        <v>132</v>
      </c>
      <c r="DH93" s="2" t="s">
        <v>132</v>
      </c>
      <c r="DI93" s="2" t="s">
        <v>132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132</v>
      </c>
      <c r="ED93" s="2" t="s">
        <v>132</v>
      </c>
      <c r="EE93" s="2" t="s">
        <v>132</v>
      </c>
      <c r="EF93" s="2" t="s">
        <v>132</v>
      </c>
      <c r="EG93" s="2" t="s">
        <v>132</v>
      </c>
      <c r="EH93" s="2" t="s">
        <v>132</v>
      </c>
      <c r="EI93" s="4"/>
      <c r="EJ93" s="8"/>
      <c r="EK93" s="4"/>
      <c r="EL93" s="8"/>
      <c r="EM93" s="7"/>
      <c r="EN93" s="7"/>
      <c r="EO93" s="2" t="s">
        <v>132</v>
      </c>
      <c r="EP93" s="2" t="s">
        <v>132</v>
      </c>
      <c r="EQ93" s="2" t="s">
        <v>132</v>
      </c>
      <c r="ER93" s="2" t="s">
        <v>132</v>
      </c>
      <c r="ES93" s="2" t="s">
        <v>132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132</v>
      </c>
      <c r="FN93" s="2" t="s">
        <v>132</v>
      </c>
      <c r="FO93" s="2" t="s">
        <v>132</v>
      </c>
      <c r="FP93" s="2" t="s">
        <v>132</v>
      </c>
      <c r="FQ93" s="2" t="s">
        <v>132</v>
      </c>
      <c r="FR93" s="2" t="s">
        <v>132</v>
      </c>
      <c r="FS93" s="4"/>
      <c r="FT93" s="8"/>
      <c r="FU93" s="4"/>
      <c r="FV93" s="8"/>
      <c r="FW93" s="7"/>
      <c r="FX93" s="7"/>
      <c r="FY93" s="2" t="s">
        <v>132</v>
      </c>
      <c r="FZ93" s="2" t="s">
        <v>132</v>
      </c>
      <c r="GA93" s="2" t="s">
        <v>132</v>
      </c>
      <c r="GB93" s="2" t="s">
        <v>132</v>
      </c>
      <c r="GC93" s="2" t="s">
        <v>132</v>
      </c>
      <c r="GD93" s="2" t="s">
        <v>132</v>
      </c>
      <c r="GE93" s="4"/>
      <c r="GF93" s="8"/>
      <c r="GG93" s="4"/>
      <c r="GH93" s="8"/>
      <c r="GI93" s="7"/>
      <c r="GJ93" s="7"/>
      <c r="GK93" s="2" t="s">
        <v>132</v>
      </c>
      <c r="GL93" s="2" t="s">
        <v>132</v>
      </c>
      <c r="GM93" s="2" t="s">
        <v>132</v>
      </c>
      <c r="GN93" s="2" t="s">
        <v>132</v>
      </c>
      <c r="GO93" s="2" t="s">
        <v>132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2" t="s">
        <v>1359</v>
      </c>
      <c r="B94" s="2" t="s">
        <v>121</v>
      </c>
      <c r="C94" s="2" t="s">
        <v>122</v>
      </c>
      <c r="D94" s="2" t="s">
        <v>1360</v>
      </c>
      <c r="E94" s="2" t="s">
        <v>1361</v>
      </c>
      <c r="F94" s="2" t="s">
        <v>1362</v>
      </c>
      <c r="G94" s="2" t="s">
        <v>1362</v>
      </c>
      <c r="H94" s="2" t="s">
        <v>1362</v>
      </c>
      <c r="I94" s="2" t="s">
        <v>1363</v>
      </c>
      <c r="J94" s="2" t="s">
        <v>127</v>
      </c>
      <c r="K94" s="2" t="s">
        <v>1364</v>
      </c>
      <c r="L94" s="3">
        <v>48</v>
      </c>
      <c r="M94" s="3">
        <v>50.4</v>
      </c>
      <c r="N94" s="3">
        <v>99.99</v>
      </c>
      <c r="O94" s="2" t="s">
        <v>129</v>
      </c>
      <c r="P94" s="2" t="s">
        <v>182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286</v>
      </c>
      <c r="V94" s="2" t="s">
        <v>247</v>
      </c>
      <c r="W94" s="2" t="s">
        <v>870</v>
      </c>
      <c r="X94" s="2" t="s">
        <v>132</v>
      </c>
      <c r="Y94" s="2" t="s">
        <v>809</v>
      </c>
      <c r="Z94" s="4">
        <v>56</v>
      </c>
      <c r="AA94" s="4">
        <f>=ROUNDDOWN(28,0)</f>
      </c>
      <c r="AB94" s="5">
        <v>2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67</v>
      </c>
      <c r="AQ94" s="8">
        <v>3295.32</v>
      </c>
      <c r="AR94" s="4"/>
      <c r="AS94" s="8"/>
      <c r="AT94" s="7"/>
      <c r="AU94" s="7"/>
      <c r="AV94" s="4">
        <v>67</v>
      </c>
      <c r="AW94" s="8">
        <v>3295.32</v>
      </c>
      <c r="AX94" s="4"/>
      <c r="AY94" s="8"/>
      <c r="AZ94" s="7"/>
      <c r="BA94" s="7"/>
      <c r="BB94" s="7">
        <v>1</v>
      </c>
      <c r="BC94" s="4">
        <v>67</v>
      </c>
      <c r="BD94" s="8">
        <v>3295.32</v>
      </c>
      <c r="BE94" s="4"/>
      <c r="BF94" s="8"/>
      <c r="BG94" s="7"/>
      <c r="BH94" s="7"/>
      <c r="BI94" s="7">
        <v>1</v>
      </c>
      <c r="BJ94" s="4">
        <v>67</v>
      </c>
      <c r="BK94" s="8">
        <v>3295.32</v>
      </c>
      <c r="BL94" s="2" t="s">
        <v>1365</v>
      </c>
      <c r="BM94" s="7">
        <v>1</v>
      </c>
      <c r="BN94" s="7">
        <v>1</v>
      </c>
      <c r="BO94" s="4">
        <v>51</v>
      </c>
      <c r="BP94" s="8">
        <v>2411.64</v>
      </c>
      <c r="BQ94" s="4"/>
      <c r="BR94" s="8"/>
      <c r="BS94" s="7"/>
      <c r="BT94" s="7"/>
      <c r="BU94" s="2" t="s">
        <v>138</v>
      </c>
      <c r="BV94" s="2" t="s">
        <v>129</v>
      </c>
      <c r="BW94" s="2" t="s">
        <v>1083</v>
      </c>
      <c r="BX94" s="2" t="s">
        <v>1366</v>
      </c>
      <c r="BY94" s="2" t="s">
        <v>141</v>
      </c>
      <c r="BZ94" s="2" t="s">
        <v>132</v>
      </c>
      <c r="CA94" s="4"/>
      <c r="CB94" s="8"/>
      <c r="CC94" s="4"/>
      <c r="CD94" s="8"/>
      <c r="CE94" s="7"/>
      <c r="CF94" s="7"/>
      <c r="CG94" s="2" t="s">
        <v>138</v>
      </c>
      <c r="CH94" s="2" t="s">
        <v>129</v>
      </c>
      <c r="CI94" s="2" t="s">
        <v>809</v>
      </c>
      <c r="CJ94" s="2" t="s">
        <v>1156</v>
      </c>
      <c r="CK94" s="2" t="s">
        <v>141</v>
      </c>
      <c r="CL94" s="2" t="s">
        <v>132</v>
      </c>
      <c r="CM94" s="4">
        <v>14</v>
      </c>
      <c r="CN94" s="8">
        <v>772.8</v>
      </c>
      <c r="CO94" s="4"/>
      <c r="CP94" s="8"/>
      <c r="CQ94" s="7"/>
      <c r="CR94" s="7"/>
      <c r="CS94" s="2" t="s">
        <v>138</v>
      </c>
      <c r="CT94" s="2" t="s">
        <v>129</v>
      </c>
      <c r="CU94" s="2" t="s">
        <v>132</v>
      </c>
      <c r="CV94" s="2" t="s">
        <v>1367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138</v>
      </c>
      <c r="DF94" s="2" t="s">
        <v>129</v>
      </c>
      <c r="DG94" s="2" t="s">
        <v>774</v>
      </c>
      <c r="DH94" s="2" t="s">
        <v>132</v>
      </c>
      <c r="DI94" s="2" t="s">
        <v>141</v>
      </c>
      <c r="DJ94" s="2" t="s">
        <v>132</v>
      </c>
      <c r="DK94" s="4">
        <v>2</v>
      </c>
      <c r="DL94" s="8">
        <v>110.88</v>
      </c>
      <c r="DM94" s="4"/>
      <c r="DN94" s="8"/>
      <c r="DO94" s="7"/>
      <c r="DP94" s="7"/>
      <c r="DQ94" s="2" t="s">
        <v>138</v>
      </c>
      <c r="DR94" s="2" t="s">
        <v>129</v>
      </c>
      <c r="DS94" s="2" t="s">
        <v>1368</v>
      </c>
      <c r="DT94" s="2" t="s">
        <v>1369</v>
      </c>
      <c r="DU94" s="2" t="s">
        <v>141</v>
      </c>
      <c r="DV94" s="2" t="s">
        <v>132</v>
      </c>
      <c r="DW94" s="4"/>
      <c r="DX94" s="8"/>
      <c r="DY94" s="4"/>
      <c r="DZ94" s="8"/>
      <c r="EA94" s="7"/>
      <c r="EB94" s="7"/>
      <c r="EC94" s="2" t="s">
        <v>273</v>
      </c>
      <c r="ED94" s="2" t="s">
        <v>129</v>
      </c>
      <c r="EE94" s="2" t="s">
        <v>132</v>
      </c>
      <c r="EF94" s="2" t="s">
        <v>132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138</v>
      </c>
      <c r="EP94" s="2" t="s">
        <v>129</v>
      </c>
      <c r="EQ94" s="2" t="s">
        <v>534</v>
      </c>
      <c r="ER94" s="2" t="s">
        <v>132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168</v>
      </c>
      <c r="FB94" s="2" t="s">
        <v>129</v>
      </c>
      <c r="FC94" s="2" t="s">
        <v>132</v>
      </c>
      <c r="FD94" s="2" t="s">
        <v>132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138</v>
      </c>
      <c r="FN94" s="2" t="s">
        <v>129</v>
      </c>
      <c r="FO94" s="2" t="s">
        <v>535</v>
      </c>
      <c r="FP94" s="2" t="s">
        <v>132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241</v>
      </c>
      <c r="FZ94" s="2" t="s">
        <v>129</v>
      </c>
      <c r="GA94" s="2" t="s">
        <v>132</v>
      </c>
      <c r="GB94" s="2" t="s">
        <v>132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138</v>
      </c>
      <c r="GL94" s="2" t="s">
        <v>129</v>
      </c>
      <c r="GM94" s="2" t="s">
        <v>426</v>
      </c>
      <c r="GN94" s="2" t="s">
        <v>508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138</v>
      </c>
      <c r="GX94" s="2" t="s">
        <v>129</v>
      </c>
      <c r="GY94" s="2" t="s">
        <v>427</v>
      </c>
      <c r="GZ94" s="2" t="s">
        <v>132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138</v>
      </c>
      <c r="HJ94" s="2" t="s">
        <v>129</v>
      </c>
      <c r="HK94" s="2" t="s">
        <v>536</v>
      </c>
      <c r="HL94" s="2" t="s">
        <v>995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427</v>
      </c>
      <c r="HX94" s="2" t="s">
        <v>684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168</v>
      </c>
      <c r="IH94" s="2" t="s">
        <v>129</v>
      </c>
      <c r="II94" s="2" t="s">
        <v>132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168</v>
      </c>
      <c r="IT94" s="2" t="s">
        <v>129</v>
      </c>
      <c r="IU94" s="2" t="s">
        <v>132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138</v>
      </c>
      <c r="JF94" s="2" t="s">
        <v>129</v>
      </c>
      <c r="JG94" s="2" t="s">
        <v>809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138</v>
      </c>
      <c r="JR94" s="2" t="s">
        <v>150</v>
      </c>
      <c r="JS94" s="2" t="s">
        <v>865</v>
      </c>
      <c r="JT94" s="2" t="s">
        <v>132</v>
      </c>
      <c r="JU94" s="2" t="s">
        <v>141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241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168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168</v>
      </c>
      <c r="LN94" s="2" t="s">
        <v>150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176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168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168</v>
      </c>
      <c r="MX94" s="2" t="s">
        <v>129</v>
      </c>
      <c r="MY94" s="2" t="s">
        <v>132</v>
      </c>
      <c r="MZ94" s="2" t="s">
        <v>132</v>
      </c>
      <c r="NA94" s="2" t="s">
        <v>141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168</v>
      </c>
      <c r="NV94" s="2" t="s">
        <v>129</v>
      </c>
      <c r="NW94" s="2" t="s">
        <v>132</v>
      </c>
      <c r="NX94" s="2" t="s">
        <v>132</v>
      </c>
      <c r="NY94" s="2" t="s">
        <v>141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138</v>
      </c>
      <c r="OT94" s="2" t="s">
        <v>129</v>
      </c>
      <c r="OU94" s="2" t="s">
        <v>177</v>
      </c>
      <c r="OV94" s="2" t="s">
        <v>132</v>
      </c>
      <c r="OW94" s="2" t="s">
        <v>141</v>
      </c>
      <c r="OX94" s="2" t="s">
        <v>132</v>
      </c>
      <c r="OY94" s="4"/>
      <c r="OZ94" s="8"/>
      <c r="PA94" s="4"/>
      <c r="PB94" s="8"/>
      <c r="PC94" s="7"/>
      <c r="PD94" s="7"/>
      <c r="PE94" s="2" t="s">
        <v>168</v>
      </c>
      <c r="PF94" s="2" t="s">
        <v>129</v>
      </c>
      <c r="PG94" s="2" t="s">
        <v>132</v>
      </c>
      <c r="PH94" s="2" t="s">
        <v>132</v>
      </c>
      <c r="PI94" s="2" t="s">
        <v>141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168</v>
      </c>
      <c r="QD94" s="2" t="s">
        <v>129</v>
      </c>
      <c r="QE94" s="2" t="s">
        <v>132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138</v>
      </c>
      <c r="QP94" s="2" t="s">
        <v>129</v>
      </c>
      <c r="QQ94" s="2" t="s">
        <v>178</v>
      </c>
      <c r="QR94" s="2" t="s">
        <v>132</v>
      </c>
      <c r="QS94" s="2" t="s">
        <v>141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168</v>
      </c>
      <c r="RN94" s="2" t="s">
        <v>129</v>
      </c>
      <c r="RO94" s="2" t="s">
        <v>132</v>
      </c>
      <c r="RP94" s="2" t="s">
        <v>132</v>
      </c>
      <c r="RQ94" s="2" t="s">
        <v>141</v>
      </c>
      <c r="RR94" s="2" t="s">
        <v>132</v>
      </c>
    </row>
    <row r="95">
      <c r="A95" s="2" t="s">
        <v>1370</v>
      </c>
      <c r="B95" s="2" t="s">
        <v>121</v>
      </c>
      <c r="C95" s="2" t="s">
        <v>122</v>
      </c>
      <c r="D95" s="2" t="s">
        <v>1360</v>
      </c>
      <c r="E95" s="2" t="s">
        <v>1361</v>
      </c>
      <c r="F95" s="2" t="s">
        <v>1001</v>
      </c>
      <c r="G95" s="2" t="s">
        <v>1001</v>
      </c>
      <c r="H95" s="2" t="s">
        <v>1001</v>
      </c>
      <c r="I95" s="2" t="s">
        <v>1371</v>
      </c>
      <c r="J95" s="2" t="s">
        <v>127</v>
      </c>
      <c r="K95" s="2" t="s">
        <v>128</v>
      </c>
      <c r="L95" s="3">
        <v>51.3</v>
      </c>
      <c r="M95" s="3">
        <v>53.86</v>
      </c>
      <c r="N95" s="3">
        <v>119.99</v>
      </c>
      <c r="O95" s="2" t="s">
        <v>129</v>
      </c>
      <c r="P95" s="2" t="s">
        <v>246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286</v>
      </c>
      <c r="V95" s="2" t="s">
        <v>247</v>
      </c>
      <c r="W95" s="2" t="s">
        <v>525</v>
      </c>
      <c r="X95" s="2" t="s">
        <v>135</v>
      </c>
      <c r="Y95" s="2" t="s">
        <v>706</v>
      </c>
      <c r="Z95" s="4">
        <v>444</v>
      </c>
      <c r="AA95" s="4">
        <f>=ROUNDDOWN(22.2,0)</f>
      </c>
      <c r="AB95" s="5">
        <v>20</v>
      </c>
      <c r="AC95" s="2" t="s">
        <v>250</v>
      </c>
      <c r="AD95" s="4">
        <v>5</v>
      </c>
      <c r="AE95" s="4">
        <v>205</v>
      </c>
      <c r="AF95" s="6">
        <v>63</v>
      </c>
      <c r="AG95" s="6"/>
      <c r="AH95" s="7">
        <v>0.2609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18</v>
      </c>
      <c r="AQ95" s="8">
        <v>1103.64</v>
      </c>
      <c r="AR95" s="4"/>
      <c r="AS95" s="8"/>
      <c r="AT95" s="7"/>
      <c r="AU95" s="7"/>
      <c r="AV95" s="4">
        <v>18</v>
      </c>
      <c r="AW95" s="8">
        <v>1103.64</v>
      </c>
      <c r="AX95" s="4"/>
      <c r="AY95" s="8"/>
      <c r="AZ95" s="7"/>
      <c r="BA95" s="7"/>
      <c r="BB95" s="7">
        <v>1</v>
      </c>
      <c r="BC95" s="4">
        <v>18</v>
      </c>
      <c r="BD95" s="8">
        <v>1103.64</v>
      </c>
      <c r="BE95" s="4"/>
      <c r="BF95" s="8"/>
      <c r="BG95" s="7"/>
      <c r="BH95" s="7"/>
      <c r="BI95" s="7">
        <v>1</v>
      </c>
      <c r="BJ95" s="4">
        <v>18</v>
      </c>
      <c r="BK95" s="8">
        <v>1103.64</v>
      </c>
      <c r="BL95" s="2" t="s">
        <v>1372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138</v>
      </c>
      <c r="BV95" s="2" t="s">
        <v>129</v>
      </c>
      <c r="BW95" s="2" t="s">
        <v>1373</v>
      </c>
      <c r="BX95" s="2" t="s">
        <v>1129</v>
      </c>
      <c r="BY95" s="2" t="s">
        <v>141</v>
      </c>
      <c r="BZ95" s="2" t="s">
        <v>132</v>
      </c>
      <c r="CA95" s="4">
        <v>7</v>
      </c>
      <c r="CB95" s="8">
        <v>377.02</v>
      </c>
      <c r="CC95" s="4"/>
      <c r="CD95" s="8"/>
      <c r="CE95" s="7"/>
      <c r="CF95" s="7"/>
      <c r="CG95" s="2" t="s">
        <v>138</v>
      </c>
      <c r="CH95" s="2" t="s">
        <v>129</v>
      </c>
      <c r="CI95" s="2" t="s">
        <v>706</v>
      </c>
      <c r="CJ95" s="2" t="s">
        <v>1374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138</v>
      </c>
      <c r="CT95" s="2" t="s">
        <v>129</v>
      </c>
      <c r="CU95" s="2" t="s">
        <v>132</v>
      </c>
      <c r="CV95" s="2" t="s">
        <v>711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138</v>
      </c>
      <c r="DF95" s="2" t="s">
        <v>129</v>
      </c>
      <c r="DG95" s="2" t="s">
        <v>712</v>
      </c>
      <c r="DH95" s="2" t="s">
        <v>1375</v>
      </c>
      <c r="DI95" s="2" t="s">
        <v>141</v>
      </c>
      <c r="DJ95" s="2" t="s">
        <v>132</v>
      </c>
      <c r="DK95" s="4">
        <v>9</v>
      </c>
      <c r="DL95" s="8">
        <v>592.56</v>
      </c>
      <c r="DM95" s="4"/>
      <c r="DN95" s="8"/>
      <c r="DO95" s="7"/>
      <c r="DP95" s="7"/>
      <c r="DQ95" s="2" t="s">
        <v>138</v>
      </c>
      <c r="DR95" s="2" t="s">
        <v>129</v>
      </c>
      <c r="DS95" s="2" t="s">
        <v>713</v>
      </c>
      <c r="DT95" s="2" t="s">
        <v>1376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273</v>
      </c>
      <c r="ED95" s="2" t="s">
        <v>129</v>
      </c>
      <c r="EE95" s="2" t="s">
        <v>132</v>
      </c>
      <c r="EF95" s="2" t="s">
        <v>132</v>
      </c>
      <c r="EG95" s="2" t="s">
        <v>141</v>
      </c>
      <c r="EH95" s="2" t="s">
        <v>132</v>
      </c>
      <c r="EI95" s="4">
        <v>2</v>
      </c>
      <c r="EJ95" s="8">
        <v>134.06</v>
      </c>
      <c r="EK95" s="4"/>
      <c r="EL95" s="8"/>
      <c r="EM95" s="7"/>
      <c r="EN95" s="7"/>
      <c r="EO95" s="2" t="s">
        <v>138</v>
      </c>
      <c r="EP95" s="2" t="s">
        <v>129</v>
      </c>
      <c r="EQ95" s="2" t="s">
        <v>423</v>
      </c>
      <c r="ER95" s="2" t="s">
        <v>399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168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138</v>
      </c>
      <c r="FN95" s="2" t="s">
        <v>129</v>
      </c>
      <c r="FO95" s="2" t="s">
        <v>535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138</v>
      </c>
      <c r="FZ95" s="2" t="s">
        <v>129</v>
      </c>
      <c r="GA95" s="2" t="s">
        <v>425</v>
      </c>
      <c r="GB95" s="2" t="s">
        <v>1039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138</v>
      </c>
      <c r="GL95" s="2" t="s">
        <v>129</v>
      </c>
      <c r="GM95" s="2" t="s">
        <v>1377</v>
      </c>
      <c r="GN95" s="2" t="s">
        <v>551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138</v>
      </c>
      <c r="GX95" s="2" t="s">
        <v>129</v>
      </c>
      <c r="GY95" s="2" t="s">
        <v>1377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138</v>
      </c>
      <c r="HJ95" s="2" t="s">
        <v>129</v>
      </c>
      <c r="HK95" s="2" t="s">
        <v>438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138</v>
      </c>
      <c r="HV95" s="2" t="s">
        <v>129</v>
      </c>
      <c r="HW95" s="2" t="s">
        <v>1139</v>
      </c>
      <c r="HX95" s="2" t="s">
        <v>1118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168</v>
      </c>
      <c r="IH95" s="2" t="s">
        <v>129</v>
      </c>
      <c r="II95" s="2" t="s">
        <v>132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168</v>
      </c>
      <c r="IT95" s="2" t="s">
        <v>129</v>
      </c>
      <c r="IU95" s="2" t="s">
        <v>132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138</v>
      </c>
      <c r="JF95" s="2" t="s">
        <v>129</v>
      </c>
      <c r="JG95" s="2" t="s">
        <v>713</v>
      </c>
      <c r="JH95" s="2" t="s">
        <v>1378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138</v>
      </c>
      <c r="JR95" s="2" t="s">
        <v>150</v>
      </c>
      <c r="JS95" s="2" t="s">
        <v>429</v>
      </c>
      <c r="JT95" s="2" t="s">
        <v>132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241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168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168</v>
      </c>
      <c r="LN95" s="2" t="s">
        <v>150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176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168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168</v>
      </c>
      <c r="MX95" s="2" t="s">
        <v>129</v>
      </c>
      <c r="MY95" s="2" t="s">
        <v>132</v>
      </c>
      <c r="MZ95" s="2" t="s">
        <v>132</v>
      </c>
      <c r="NA95" s="2" t="s">
        <v>141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168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138</v>
      </c>
      <c r="OT95" s="2" t="s">
        <v>129</v>
      </c>
      <c r="OU95" s="2" t="s">
        <v>280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168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168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138</v>
      </c>
      <c r="QP95" s="2" t="s">
        <v>129</v>
      </c>
      <c r="QQ95" s="2" t="s">
        <v>178</v>
      </c>
      <c r="QR95" s="2" t="s">
        <v>132</v>
      </c>
      <c r="QS95" s="2" t="s">
        <v>141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176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132</v>
      </c>
    </row>
    <row r="96">
      <c r="A96" s="2" t="s">
        <v>1379</v>
      </c>
      <c r="B96" s="2" t="s">
        <v>121</v>
      </c>
      <c r="C96" s="2" t="s">
        <v>122</v>
      </c>
      <c r="D96" s="2" t="s">
        <v>1360</v>
      </c>
      <c r="E96" s="2" t="s">
        <v>1361</v>
      </c>
      <c r="F96" s="2" t="s">
        <v>1380</v>
      </c>
      <c r="G96" s="2" t="s">
        <v>1380</v>
      </c>
      <c r="H96" s="2" t="s">
        <v>1380</v>
      </c>
      <c r="I96" s="2" t="s">
        <v>1381</v>
      </c>
      <c r="J96" s="2" t="s">
        <v>127</v>
      </c>
      <c r="K96" s="2" t="s">
        <v>1184</v>
      </c>
      <c r="L96" s="3">
        <v>45</v>
      </c>
      <c r="M96" s="3">
        <v>47.25</v>
      </c>
      <c r="N96" s="3">
        <v>94.99</v>
      </c>
      <c r="O96" s="2" t="s">
        <v>129</v>
      </c>
      <c r="P96" s="2" t="s">
        <v>524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286</v>
      </c>
      <c r="V96" s="2" t="s">
        <v>247</v>
      </c>
      <c r="W96" s="2" t="s">
        <v>476</v>
      </c>
      <c r="X96" s="2" t="s">
        <v>870</v>
      </c>
      <c r="Y96" s="2" t="s">
        <v>1382</v>
      </c>
      <c r="Z96" s="4">
        <v>100</v>
      </c>
      <c r="AA96" s="4">
        <f>=ROUNDDOWN(50,0)</f>
      </c>
      <c r="AB96" s="5">
        <v>2</v>
      </c>
      <c r="AC96" s="2" t="s">
        <v>132</v>
      </c>
      <c r="AD96" s="4"/>
      <c r="AE96" s="4"/>
      <c r="AF96" s="6">
        <v>65</v>
      </c>
      <c r="AG96" s="6"/>
      <c r="AH96" s="7"/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132</v>
      </c>
      <c r="BM96" s="7"/>
      <c r="BN96" s="7"/>
      <c r="BO96" s="4"/>
      <c r="BP96" s="8"/>
      <c r="BQ96" s="4"/>
      <c r="BR96" s="8"/>
      <c r="BS96" s="7"/>
      <c r="BT96" s="7"/>
      <c r="BU96" s="2" t="s">
        <v>138</v>
      </c>
      <c r="BV96" s="2" t="s">
        <v>129</v>
      </c>
      <c r="BW96" s="2" t="s">
        <v>968</v>
      </c>
      <c r="BX96" s="2" t="s">
        <v>132</v>
      </c>
      <c r="BY96" s="2" t="s">
        <v>141</v>
      </c>
      <c r="BZ96" s="2" t="s">
        <v>132</v>
      </c>
      <c r="CA96" s="4"/>
      <c r="CB96" s="8"/>
      <c r="CC96" s="4"/>
      <c r="CD96" s="8"/>
      <c r="CE96" s="7"/>
      <c r="CF96" s="7"/>
      <c r="CG96" s="2" t="s">
        <v>138</v>
      </c>
      <c r="CH96" s="2" t="s">
        <v>129</v>
      </c>
      <c r="CI96" s="2" t="s">
        <v>1383</v>
      </c>
      <c r="CJ96" s="2" t="s">
        <v>132</v>
      </c>
      <c r="CK96" s="2" t="s">
        <v>141</v>
      </c>
      <c r="CL96" s="2" t="s">
        <v>132</v>
      </c>
      <c r="CM96" s="4"/>
      <c r="CN96" s="8"/>
      <c r="CO96" s="4"/>
      <c r="CP96" s="8"/>
      <c r="CQ96" s="7"/>
      <c r="CR96" s="7"/>
      <c r="CS96" s="2" t="s">
        <v>241</v>
      </c>
      <c r="CT96" s="2" t="s">
        <v>129</v>
      </c>
      <c r="CU96" s="2" t="s">
        <v>132</v>
      </c>
      <c r="CV96" s="2" t="s">
        <v>132</v>
      </c>
      <c r="CW96" s="2" t="s">
        <v>141</v>
      </c>
      <c r="CX96" s="2" t="s">
        <v>132</v>
      </c>
      <c r="CY96" s="4"/>
      <c r="CZ96" s="8"/>
      <c r="DA96" s="4"/>
      <c r="DB96" s="8"/>
      <c r="DC96" s="7"/>
      <c r="DD96" s="7"/>
      <c r="DE96" s="2" t="s">
        <v>138</v>
      </c>
      <c r="DF96" s="2" t="s">
        <v>129</v>
      </c>
      <c r="DG96" s="2" t="s">
        <v>1384</v>
      </c>
      <c r="DH96" s="2" t="s">
        <v>132</v>
      </c>
      <c r="DI96" s="2" t="s">
        <v>141</v>
      </c>
      <c r="DJ96" s="2" t="s">
        <v>132</v>
      </c>
      <c r="DK96" s="4"/>
      <c r="DL96" s="8"/>
      <c r="DM96" s="4"/>
      <c r="DN96" s="8"/>
      <c r="DO96" s="7"/>
      <c r="DP96" s="7"/>
      <c r="DQ96" s="2" t="s">
        <v>138</v>
      </c>
      <c r="DR96" s="2" t="s">
        <v>129</v>
      </c>
      <c r="DS96" s="2" t="s">
        <v>132</v>
      </c>
      <c r="DT96" s="2" t="s">
        <v>132</v>
      </c>
      <c r="DU96" s="2" t="s">
        <v>141</v>
      </c>
      <c r="DV96" s="2" t="s">
        <v>132</v>
      </c>
      <c r="DW96" s="4"/>
      <c r="DX96" s="8"/>
      <c r="DY96" s="4"/>
      <c r="DZ96" s="8"/>
      <c r="EA96" s="7"/>
      <c r="EB96" s="7"/>
      <c r="EC96" s="2" t="s">
        <v>168</v>
      </c>
      <c r="ED96" s="2" t="s">
        <v>129</v>
      </c>
      <c r="EE96" s="2" t="s">
        <v>132</v>
      </c>
      <c r="EF96" s="2" t="s">
        <v>132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241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168</v>
      </c>
      <c r="FB96" s="2" t="s">
        <v>129</v>
      </c>
      <c r="FC96" s="2" t="s">
        <v>132</v>
      </c>
      <c r="FD96" s="2" t="s">
        <v>132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168</v>
      </c>
      <c r="FN96" s="2" t="s">
        <v>129</v>
      </c>
      <c r="FO96" s="2" t="s">
        <v>132</v>
      </c>
      <c r="FP96" s="2" t="s">
        <v>132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241</v>
      </c>
      <c r="FZ96" s="2" t="s">
        <v>129</v>
      </c>
      <c r="GA96" s="2" t="s">
        <v>132</v>
      </c>
      <c r="GB96" s="2" t="s">
        <v>132</v>
      </c>
      <c r="GC96" s="2" t="s">
        <v>141</v>
      </c>
      <c r="GD96" s="2" t="s">
        <v>132</v>
      </c>
      <c r="GE96" s="4"/>
      <c r="GF96" s="8"/>
      <c r="GG96" s="4"/>
      <c r="GH96" s="8"/>
      <c r="GI96" s="7"/>
      <c r="GJ96" s="7"/>
      <c r="GK96" s="2" t="s">
        <v>241</v>
      </c>
      <c r="GL96" s="2" t="s">
        <v>129</v>
      </c>
      <c r="GM96" s="2" t="s">
        <v>132</v>
      </c>
      <c r="GN96" s="2" t="s">
        <v>132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168</v>
      </c>
      <c r="GX96" s="2" t="s">
        <v>129</v>
      </c>
      <c r="GY96" s="2" t="s">
        <v>132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241</v>
      </c>
      <c r="HJ96" s="2" t="s">
        <v>129</v>
      </c>
      <c r="HK96" s="2" t="s">
        <v>132</v>
      </c>
      <c r="HL96" s="2" t="s">
        <v>132</v>
      </c>
      <c r="HM96" s="2" t="s">
        <v>141</v>
      </c>
      <c r="HN96" s="2" t="s">
        <v>132</v>
      </c>
      <c r="HO96" s="4"/>
      <c r="HP96" s="8"/>
      <c r="HQ96" s="4"/>
      <c r="HR96" s="8"/>
      <c r="HS96" s="7"/>
      <c r="HT96" s="7"/>
      <c r="HU96" s="2" t="s">
        <v>168</v>
      </c>
      <c r="HV96" s="2" t="s">
        <v>129</v>
      </c>
      <c r="HW96" s="2" t="s">
        <v>132</v>
      </c>
      <c r="HX96" s="2" t="s">
        <v>132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168</v>
      </c>
      <c r="IH96" s="2" t="s">
        <v>129</v>
      </c>
      <c r="II96" s="2" t="s">
        <v>132</v>
      </c>
      <c r="IJ96" s="2" t="s">
        <v>132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168</v>
      </c>
      <c r="IT96" s="2" t="s">
        <v>129</v>
      </c>
      <c r="IU96" s="2" t="s">
        <v>132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138</v>
      </c>
      <c r="JF96" s="2" t="s">
        <v>129</v>
      </c>
      <c r="JG96" s="2" t="s">
        <v>1383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168</v>
      </c>
      <c r="JR96" s="2" t="s">
        <v>129</v>
      </c>
      <c r="JS96" s="2" t="s">
        <v>132</v>
      </c>
      <c r="JT96" s="2" t="s">
        <v>132</v>
      </c>
      <c r="JU96" s="2" t="s">
        <v>141</v>
      </c>
      <c r="JV96" s="2" t="s">
        <v>132</v>
      </c>
      <c r="JW96" s="4"/>
      <c r="JX96" s="8"/>
      <c r="JY96" s="4"/>
      <c r="JZ96" s="8"/>
      <c r="KA96" s="7"/>
      <c r="KB96" s="7"/>
      <c r="KC96" s="2" t="s">
        <v>168</v>
      </c>
      <c r="KD96" s="2" t="s">
        <v>129</v>
      </c>
      <c r="KE96" s="2" t="s">
        <v>132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132</v>
      </c>
      <c r="KP96" s="2" t="s">
        <v>132</v>
      </c>
      <c r="KQ96" s="2" t="s">
        <v>132</v>
      </c>
      <c r="KR96" s="2" t="s">
        <v>132</v>
      </c>
      <c r="KS96" s="2" t="s">
        <v>132</v>
      </c>
      <c r="KT96" s="2" t="s">
        <v>132</v>
      </c>
      <c r="KU96" s="4"/>
      <c r="KV96" s="8"/>
      <c r="KW96" s="4"/>
      <c r="KX96" s="8"/>
      <c r="KY96" s="7"/>
      <c r="KZ96" s="7"/>
      <c r="LA96" s="2" t="s">
        <v>168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168</v>
      </c>
      <c r="LN96" s="2" t="s">
        <v>150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176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168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168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176</v>
      </c>
      <c r="NV96" s="2" t="s">
        <v>129</v>
      </c>
      <c r="NW96" s="2" t="s">
        <v>132</v>
      </c>
      <c r="NX96" s="2" t="s">
        <v>132</v>
      </c>
      <c r="NY96" s="2" t="s">
        <v>141</v>
      </c>
      <c r="NZ96" s="2" t="s">
        <v>132</v>
      </c>
      <c r="OA96" s="4"/>
      <c r="OB96" s="8"/>
      <c r="OC96" s="4"/>
      <c r="OD96" s="8"/>
      <c r="OE96" s="7"/>
      <c r="OF96" s="7"/>
      <c r="OG96" s="2" t="s">
        <v>168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138</v>
      </c>
      <c r="OT96" s="2" t="s">
        <v>129</v>
      </c>
      <c r="OU96" s="2" t="s">
        <v>177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168</v>
      </c>
      <c r="PF96" s="2" t="s">
        <v>129</v>
      </c>
      <c r="PG96" s="2" t="s">
        <v>132</v>
      </c>
      <c r="PH96" s="2" t="s">
        <v>132</v>
      </c>
      <c r="PI96" s="2" t="s">
        <v>141</v>
      </c>
      <c r="PJ96" s="2" t="s">
        <v>132</v>
      </c>
      <c r="PK96" s="4"/>
      <c r="PL96" s="8"/>
      <c r="PM96" s="4"/>
      <c r="PN96" s="8"/>
      <c r="PO96" s="7"/>
      <c r="PP96" s="7"/>
      <c r="PQ96" s="2" t="s">
        <v>168</v>
      </c>
      <c r="PR96" s="2" t="s">
        <v>129</v>
      </c>
      <c r="PS96" s="2" t="s">
        <v>132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168</v>
      </c>
      <c r="QD96" s="2" t="s">
        <v>129</v>
      </c>
      <c r="QE96" s="2" t="s">
        <v>132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138</v>
      </c>
      <c r="QP96" s="2" t="s">
        <v>129</v>
      </c>
      <c r="QQ96" s="2" t="s">
        <v>1383</v>
      </c>
      <c r="QR96" s="2" t="s">
        <v>132</v>
      </c>
      <c r="QS96" s="2" t="s">
        <v>141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168</v>
      </c>
      <c r="RN96" s="2" t="s">
        <v>129</v>
      </c>
      <c r="RO96" s="2" t="s">
        <v>132</v>
      </c>
      <c r="RP96" s="2" t="s">
        <v>132</v>
      </c>
      <c r="RQ96" s="2" t="s">
        <v>141</v>
      </c>
      <c r="RR96" s="2" t="s">
        <v>132</v>
      </c>
    </row>
    <row r="97">
      <c r="A97" s="2" t="s">
        <v>1385</v>
      </c>
      <c r="B97" s="2" t="s">
        <v>121</v>
      </c>
      <c r="C97" s="2" t="s">
        <v>122</v>
      </c>
      <c r="D97" s="2" t="s">
        <v>1386</v>
      </c>
      <c r="E97" s="2" t="s">
        <v>1387</v>
      </c>
      <c r="F97" s="2" t="s">
        <v>1388</v>
      </c>
      <c r="G97" s="2" t="s">
        <v>1388</v>
      </c>
      <c r="H97" s="2" t="s">
        <v>1388</v>
      </c>
      <c r="I97" s="2" t="s">
        <v>1389</v>
      </c>
      <c r="J97" s="2" t="s">
        <v>127</v>
      </c>
      <c r="K97" s="2" t="s">
        <v>1144</v>
      </c>
      <c r="L97" s="3">
        <v>68.4</v>
      </c>
      <c r="M97" s="3">
        <v>71.82</v>
      </c>
      <c r="N97" s="3">
        <v>149.99</v>
      </c>
      <c r="O97" s="2" t="s">
        <v>129</v>
      </c>
      <c r="P97" s="2" t="s">
        <v>182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286</v>
      </c>
      <c r="V97" s="2" t="s">
        <v>247</v>
      </c>
      <c r="W97" s="2" t="s">
        <v>1134</v>
      </c>
      <c r="X97" s="2" t="s">
        <v>525</v>
      </c>
      <c r="Y97" s="2" t="s">
        <v>433</v>
      </c>
      <c r="Z97" s="4">
        <v>106</v>
      </c>
      <c r="AA97" s="4">
        <f>=ROUNDDOWN(13.25,0)</f>
      </c>
      <c r="AB97" s="5">
        <v>8</v>
      </c>
      <c r="AC97" s="2" t="s">
        <v>816</v>
      </c>
      <c r="AD97" s="4">
        <v>100</v>
      </c>
      <c r="AE97" s="4">
        <v>100</v>
      </c>
      <c r="AF97" s="6">
        <v>63</v>
      </c>
      <c r="AG97" s="6"/>
      <c r="AH97" s="7">
        <v>0.2609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19</v>
      </c>
      <c r="AQ97" s="8">
        <v>1306.69</v>
      </c>
      <c r="AR97" s="4"/>
      <c r="AS97" s="8"/>
      <c r="AT97" s="7"/>
      <c r="AU97" s="7"/>
      <c r="AV97" s="4">
        <v>19</v>
      </c>
      <c r="AW97" s="8">
        <v>1306.69</v>
      </c>
      <c r="AX97" s="4"/>
      <c r="AY97" s="8"/>
      <c r="AZ97" s="7"/>
      <c r="BA97" s="7"/>
      <c r="BB97" s="7">
        <v>1</v>
      </c>
      <c r="BC97" s="4">
        <v>19</v>
      </c>
      <c r="BD97" s="8">
        <v>1306.69</v>
      </c>
      <c r="BE97" s="4"/>
      <c r="BF97" s="8"/>
      <c r="BG97" s="7"/>
      <c r="BH97" s="7"/>
      <c r="BI97" s="7">
        <v>1</v>
      </c>
      <c r="BJ97" s="4">
        <v>19</v>
      </c>
      <c r="BK97" s="8">
        <v>1306.69</v>
      </c>
      <c r="BL97" s="2" t="s">
        <v>1390</v>
      </c>
      <c r="BM97" s="7">
        <v>1</v>
      </c>
      <c r="BN97" s="7">
        <v>1</v>
      </c>
      <c r="BO97" s="4">
        <v>10</v>
      </c>
      <c r="BP97" s="8">
        <v>636.12</v>
      </c>
      <c r="BQ97" s="4"/>
      <c r="BR97" s="8"/>
      <c r="BS97" s="7"/>
      <c r="BT97" s="7"/>
      <c r="BU97" s="2" t="s">
        <v>138</v>
      </c>
      <c r="BV97" s="2" t="s">
        <v>129</v>
      </c>
      <c r="BW97" s="2" t="s">
        <v>393</v>
      </c>
      <c r="BX97" s="2" t="s">
        <v>1391</v>
      </c>
      <c r="BY97" s="2" t="s">
        <v>141</v>
      </c>
      <c r="BZ97" s="2" t="s">
        <v>132</v>
      </c>
      <c r="CA97" s="4">
        <v>7</v>
      </c>
      <c r="CB97" s="8">
        <v>502.74</v>
      </c>
      <c r="CC97" s="4"/>
      <c r="CD97" s="8"/>
      <c r="CE97" s="7"/>
      <c r="CF97" s="7"/>
      <c r="CG97" s="2" t="s">
        <v>138</v>
      </c>
      <c r="CH97" s="2" t="s">
        <v>129</v>
      </c>
      <c r="CI97" s="2" t="s">
        <v>433</v>
      </c>
      <c r="CJ97" s="2" t="s">
        <v>495</v>
      </c>
      <c r="CK97" s="2" t="s">
        <v>141</v>
      </c>
      <c r="CL97" s="2" t="s">
        <v>132</v>
      </c>
      <c r="CM97" s="4"/>
      <c r="CN97" s="8"/>
      <c r="CO97" s="4"/>
      <c r="CP97" s="8"/>
      <c r="CQ97" s="7"/>
      <c r="CR97" s="7"/>
      <c r="CS97" s="2" t="s">
        <v>241</v>
      </c>
      <c r="CT97" s="2" t="s">
        <v>129</v>
      </c>
      <c r="CU97" s="2" t="s">
        <v>132</v>
      </c>
      <c r="CV97" s="2" t="s">
        <v>132</v>
      </c>
      <c r="CW97" s="2" t="s">
        <v>141</v>
      </c>
      <c r="CX97" s="2" t="s">
        <v>132</v>
      </c>
      <c r="CY97" s="4"/>
      <c r="CZ97" s="8"/>
      <c r="DA97" s="4"/>
      <c r="DB97" s="8"/>
      <c r="DC97" s="7"/>
      <c r="DD97" s="7"/>
      <c r="DE97" s="2" t="s">
        <v>138</v>
      </c>
      <c r="DF97" s="2" t="s">
        <v>129</v>
      </c>
      <c r="DG97" s="2" t="s">
        <v>433</v>
      </c>
      <c r="DH97" s="2" t="s">
        <v>1392</v>
      </c>
      <c r="DI97" s="2" t="s">
        <v>141</v>
      </c>
      <c r="DJ97" s="2" t="s">
        <v>132</v>
      </c>
      <c r="DK97" s="4">
        <v>1</v>
      </c>
      <c r="DL97" s="8">
        <v>83.16</v>
      </c>
      <c r="DM97" s="4"/>
      <c r="DN97" s="8"/>
      <c r="DO97" s="7"/>
      <c r="DP97" s="7"/>
      <c r="DQ97" s="2" t="s">
        <v>138</v>
      </c>
      <c r="DR97" s="2" t="s">
        <v>129</v>
      </c>
      <c r="DS97" s="2" t="s">
        <v>439</v>
      </c>
      <c r="DT97" s="2" t="s">
        <v>1393</v>
      </c>
      <c r="DU97" s="2" t="s">
        <v>141</v>
      </c>
      <c r="DV97" s="2" t="s">
        <v>132</v>
      </c>
      <c r="DW97" s="4"/>
      <c r="DX97" s="8"/>
      <c r="DY97" s="4"/>
      <c r="DZ97" s="8"/>
      <c r="EA97" s="7"/>
      <c r="EB97" s="7"/>
      <c r="EC97" s="2" t="s">
        <v>196</v>
      </c>
      <c r="ED97" s="2" t="s">
        <v>129</v>
      </c>
      <c r="EE97" s="2" t="s">
        <v>132</v>
      </c>
      <c r="EF97" s="2" t="s">
        <v>132</v>
      </c>
      <c r="EG97" s="2" t="s">
        <v>141</v>
      </c>
      <c r="EH97" s="2" t="s">
        <v>132</v>
      </c>
      <c r="EI97" s="4">
        <v>1</v>
      </c>
      <c r="EJ97" s="8">
        <v>84.67</v>
      </c>
      <c r="EK97" s="4"/>
      <c r="EL97" s="8"/>
      <c r="EM97" s="7"/>
      <c r="EN97" s="7"/>
      <c r="EO97" s="2" t="s">
        <v>138</v>
      </c>
      <c r="EP97" s="2" t="s">
        <v>129</v>
      </c>
      <c r="EQ97" s="2" t="s">
        <v>423</v>
      </c>
      <c r="ER97" s="2" t="s">
        <v>517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168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/>
      <c r="FH97" s="8"/>
      <c r="FI97" s="4"/>
      <c r="FJ97" s="8"/>
      <c r="FK97" s="7"/>
      <c r="FL97" s="7"/>
      <c r="FM97" s="2" t="s">
        <v>206</v>
      </c>
      <c r="FN97" s="2" t="s">
        <v>129</v>
      </c>
      <c r="FO97" s="2" t="s">
        <v>1139</v>
      </c>
      <c r="FP97" s="2" t="s">
        <v>132</v>
      </c>
      <c r="FQ97" s="2" t="s">
        <v>141</v>
      </c>
      <c r="FR97" s="2" t="s">
        <v>132</v>
      </c>
      <c r="FS97" s="4"/>
      <c r="FT97" s="8"/>
      <c r="FU97" s="4"/>
      <c r="FV97" s="8"/>
      <c r="FW97" s="7"/>
      <c r="FX97" s="7"/>
      <c r="FY97" s="2" t="s">
        <v>138</v>
      </c>
      <c r="FZ97" s="2" t="s">
        <v>129</v>
      </c>
      <c r="GA97" s="2" t="s">
        <v>425</v>
      </c>
      <c r="GB97" s="2" t="s">
        <v>1368</v>
      </c>
      <c r="GC97" s="2" t="s">
        <v>141</v>
      </c>
      <c r="GD97" s="2" t="s">
        <v>132</v>
      </c>
      <c r="GE97" s="4"/>
      <c r="GF97" s="8"/>
      <c r="GG97" s="4"/>
      <c r="GH97" s="8"/>
      <c r="GI97" s="7"/>
      <c r="GJ97" s="7"/>
      <c r="GK97" s="2" t="s">
        <v>138</v>
      </c>
      <c r="GL97" s="2" t="s">
        <v>129</v>
      </c>
      <c r="GM97" s="2" t="s">
        <v>519</v>
      </c>
      <c r="GN97" s="2" t="s">
        <v>1394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138</v>
      </c>
      <c r="GX97" s="2" t="s">
        <v>129</v>
      </c>
      <c r="GY97" s="2" t="s">
        <v>1377</v>
      </c>
      <c r="GZ97" s="2" t="s">
        <v>823</v>
      </c>
      <c r="HA97" s="2" t="s">
        <v>141</v>
      </c>
      <c r="HB97" s="2" t="s">
        <v>132</v>
      </c>
      <c r="HC97" s="4"/>
      <c r="HD97" s="8"/>
      <c r="HE97" s="4"/>
      <c r="HF97" s="8"/>
      <c r="HG97" s="7"/>
      <c r="HH97" s="7"/>
      <c r="HI97" s="2" t="s">
        <v>138</v>
      </c>
      <c r="HJ97" s="2" t="s">
        <v>129</v>
      </c>
      <c r="HK97" s="2" t="s">
        <v>337</v>
      </c>
      <c r="HL97" s="2" t="s">
        <v>862</v>
      </c>
      <c r="HM97" s="2" t="s">
        <v>141</v>
      </c>
      <c r="HN97" s="2" t="s">
        <v>132</v>
      </c>
      <c r="HO97" s="4"/>
      <c r="HP97" s="8"/>
      <c r="HQ97" s="4"/>
      <c r="HR97" s="8"/>
      <c r="HS97" s="7"/>
      <c r="HT97" s="7"/>
      <c r="HU97" s="2" t="s">
        <v>168</v>
      </c>
      <c r="HV97" s="2" t="s">
        <v>129</v>
      </c>
      <c r="HW97" s="2" t="s">
        <v>132</v>
      </c>
      <c r="HX97" s="2" t="s">
        <v>132</v>
      </c>
      <c r="HY97" s="2" t="s">
        <v>141</v>
      </c>
      <c r="HZ97" s="2" t="s">
        <v>132</v>
      </c>
      <c r="IA97" s="4"/>
      <c r="IB97" s="8"/>
      <c r="IC97" s="4"/>
      <c r="ID97" s="8"/>
      <c r="IE97" s="7"/>
      <c r="IF97" s="7"/>
      <c r="IG97" s="2" t="s">
        <v>168</v>
      </c>
      <c r="IH97" s="2" t="s">
        <v>129</v>
      </c>
      <c r="II97" s="2" t="s">
        <v>132</v>
      </c>
      <c r="IJ97" s="2" t="s">
        <v>132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138</v>
      </c>
      <c r="IT97" s="2" t="s">
        <v>150</v>
      </c>
      <c r="IU97" s="2" t="s">
        <v>238</v>
      </c>
      <c r="IV97" s="2" t="s">
        <v>132</v>
      </c>
      <c r="IW97" s="2" t="s">
        <v>141</v>
      </c>
      <c r="IX97" s="2" t="s">
        <v>132</v>
      </c>
      <c r="IY97" s="4"/>
      <c r="IZ97" s="8"/>
      <c r="JA97" s="4"/>
      <c r="JB97" s="8"/>
      <c r="JC97" s="7"/>
      <c r="JD97" s="7"/>
      <c r="JE97" s="2" t="s">
        <v>138</v>
      </c>
      <c r="JF97" s="2" t="s">
        <v>129</v>
      </c>
      <c r="JG97" s="2" t="s">
        <v>433</v>
      </c>
      <c r="JH97" s="2" t="s">
        <v>132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138</v>
      </c>
      <c r="JR97" s="2" t="s">
        <v>150</v>
      </c>
      <c r="JS97" s="2" t="s">
        <v>443</v>
      </c>
      <c r="JT97" s="2" t="s">
        <v>238</v>
      </c>
      <c r="JU97" s="2" t="s">
        <v>141</v>
      </c>
      <c r="JV97" s="2" t="s">
        <v>132</v>
      </c>
      <c r="JW97" s="4"/>
      <c r="JX97" s="8"/>
      <c r="JY97" s="4"/>
      <c r="JZ97" s="8"/>
      <c r="KA97" s="7"/>
      <c r="KB97" s="7"/>
      <c r="KC97" s="2" t="s">
        <v>132</v>
      </c>
      <c r="KD97" s="2" t="s">
        <v>132</v>
      </c>
      <c r="KE97" s="2" t="s">
        <v>132</v>
      </c>
      <c r="KF97" s="2" t="s">
        <v>132</v>
      </c>
      <c r="KG97" s="2" t="s">
        <v>132</v>
      </c>
      <c r="KH97" s="2" t="s">
        <v>132</v>
      </c>
      <c r="KI97" s="4"/>
      <c r="KJ97" s="8"/>
      <c r="KK97" s="4"/>
      <c r="KL97" s="8"/>
      <c r="KM97" s="7"/>
      <c r="KN97" s="7"/>
      <c r="KO97" s="2" t="s">
        <v>241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168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168</v>
      </c>
      <c r="LN97" s="2" t="s">
        <v>150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176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168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168</v>
      </c>
      <c r="MX97" s="2" t="s">
        <v>129</v>
      </c>
      <c r="MY97" s="2" t="s">
        <v>132</v>
      </c>
      <c r="MZ97" s="2" t="s">
        <v>132</v>
      </c>
      <c r="NA97" s="2" t="s">
        <v>141</v>
      </c>
      <c r="NB97" s="2" t="s">
        <v>132</v>
      </c>
      <c r="NC97" s="4"/>
      <c r="ND97" s="8"/>
      <c r="NE97" s="4"/>
      <c r="NF97" s="8"/>
      <c r="NG97" s="7"/>
      <c r="NH97" s="7"/>
      <c r="NI97" s="2" t="s">
        <v>176</v>
      </c>
      <c r="NJ97" s="2" t="s">
        <v>129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168</v>
      </c>
      <c r="NV97" s="2" t="s">
        <v>129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132</v>
      </c>
      <c r="OH97" s="2" t="s">
        <v>132</v>
      </c>
      <c r="OI97" s="2" t="s">
        <v>132</v>
      </c>
      <c r="OJ97" s="2" t="s">
        <v>132</v>
      </c>
      <c r="OK97" s="2" t="s">
        <v>132</v>
      </c>
      <c r="OL97" s="2" t="s">
        <v>132</v>
      </c>
      <c r="OM97" s="4"/>
      <c r="ON97" s="8"/>
      <c r="OO97" s="4"/>
      <c r="OP97" s="8"/>
      <c r="OQ97" s="7"/>
      <c r="OR97" s="7"/>
      <c r="OS97" s="2" t="s">
        <v>138</v>
      </c>
      <c r="OT97" s="2" t="s">
        <v>129</v>
      </c>
      <c r="OU97" s="2" t="s">
        <v>839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168</v>
      </c>
      <c r="PF97" s="2" t="s">
        <v>129</v>
      </c>
      <c r="PG97" s="2" t="s">
        <v>132</v>
      </c>
      <c r="PH97" s="2" t="s">
        <v>132</v>
      </c>
      <c r="PI97" s="2" t="s">
        <v>141</v>
      </c>
      <c r="PJ97" s="2" t="s">
        <v>132</v>
      </c>
      <c r="PK97" s="4"/>
      <c r="PL97" s="8"/>
      <c r="PM97" s="4"/>
      <c r="PN97" s="8"/>
      <c r="PO97" s="7"/>
      <c r="PP97" s="7"/>
      <c r="PQ97" s="2" t="s">
        <v>132</v>
      </c>
      <c r="PR97" s="2" t="s">
        <v>132</v>
      </c>
      <c r="PS97" s="2" t="s">
        <v>132</v>
      </c>
      <c r="PT97" s="2" t="s">
        <v>132</v>
      </c>
      <c r="PU97" s="2" t="s">
        <v>132</v>
      </c>
      <c r="PV97" s="2" t="s">
        <v>132</v>
      </c>
      <c r="PW97" s="4"/>
      <c r="PX97" s="8"/>
      <c r="PY97" s="4"/>
      <c r="PZ97" s="8"/>
      <c r="QA97" s="7"/>
      <c r="QB97" s="7"/>
      <c r="QC97" s="2" t="s">
        <v>168</v>
      </c>
      <c r="QD97" s="2" t="s">
        <v>129</v>
      </c>
      <c r="QE97" s="2" t="s">
        <v>132</v>
      </c>
      <c r="QF97" s="2" t="s">
        <v>132</v>
      </c>
      <c r="QG97" s="2" t="s">
        <v>141</v>
      </c>
      <c r="QH97" s="2" t="s">
        <v>132</v>
      </c>
      <c r="QI97" s="4"/>
      <c r="QJ97" s="8"/>
      <c r="QK97" s="4"/>
      <c r="QL97" s="8"/>
      <c r="QM97" s="7"/>
      <c r="QN97" s="7"/>
      <c r="QO97" s="2" t="s">
        <v>138</v>
      </c>
      <c r="QP97" s="2" t="s">
        <v>129</v>
      </c>
      <c r="QQ97" s="2" t="s">
        <v>178</v>
      </c>
      <c r="QR97" s="2" t="s">
        <v>132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132</v>
      </c>
      <c r="RB97" s="2" t="s">
        <v>132</v>
      </c>
      <c r="RC97" s="2" t="s">
        <v>132</v>
      </c>
      <c r="RD97" s="2" t="s">
        <v>132</v>
      </c>
      <c r="RE97" s="2" t="s">
        <v>132</v>
      </c>
      <c r="RF97" s="2" t="s">
        <v>132</v>
      </c>
      <c r="RG97" s="4"/>
      <c r="RH97" s="8"/>
      <c r="RI97" s="4"/>
      <c r="RJ97" s="8"/>
      <c r="RK97" s="7"/>
      <c r="RL97" s="7"/>
      <c r="RM97" s="2" t="s">
        <v>176</v>
      </c>
      <c r="RN97" s="2" t="s">
        <v>129</v>
      </c>
      <c r="RO97" s="2" t="s">
        <v>132</v>
      </c>
      <c r="RP97" s="2" t="s">
        <v>132</v>
      </c>
      <c r="RQ97" s="2" t="s">
        <v>141</v>
      </c>
      <c r="RR97" s="2" t="s">
        <v>132</v>
      </c>
    </row>
    <row r="98">
      <c r="A98" s="2" t="s">
        <v>1395</v>
      </c>
      <c r="B98" s="2" t="s">
        <v>121</v>
      </c>
      <c r="C98" s="2" t="s">
        <v>1396</v>
      </c>
      <c r="D98" s="2" t="s">
        <v>560</v>
      </c>
      <c r="E98" s="2" t="s">
        <v>561</v>
      </c>
      <c r="F98" s="2" t="s">
        <v>1397</v>
      </c>
      <c r="G98" s="2" t="s">
        <v>1397</v>
      </c>
      <c r="H98" s="2" t="s">
        <v>1397</v>
      </c>
      <c r="I98" s="2" t="s">
        <v>1398</v>
      </c>
      <c r="J98" s="2" t="s">
        <v>1399</v>
      </c>
      <c r="K98" s="2" t="s">
        <v>128</v>
      </c>
      <c r="L98" s="3">
        <v>68.82</v>
      </c>
      <c r="M98" s="3">
        <v>72.26</v>
      </c>
      <c r="N98" s="3">
        <v>149.99</v>
      </c>
      <c r="O98" s="2" t="s">
        <v>129</v>
      </c>
      <c r="P98" s="2" t="s">
        <v>246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1400</v>
      </c>
      <c r="V98" s="2" t="s">
        <v>247</v>
      </c>
      <c r="W98" s="2" t="s">
        <v>525</v>
      </c>
      <c r="X98" s="2" t="s">
        <v>132</v>
      </c>
      <c r="Y98" s="2" t="s">
        <v>1401</v>
      </c>
      <c r="Z98" s="4">
        <v>544</v>
      </c>
      <c r="AA98" s="4">
        <f>=ROUNDDOWN(27.2,0)</f>
      </c>
      <c r="AB98" s="5">
        <v>20</v>
      </c>
      <c r="AC98" s="2" t="s">
        <v>816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373</v>
      </c>
      <c r="AQ98" s="8">
        <v>28737.92</v>
      </c>
      <c r="AR98" s="4"/>
      <c r="AS98" s="8"/>
      <c r="AT98" s="7"/>
      <c r="AU98" s="7"/>
      <c r="AV98" s="4">
        <v>373</v>
      </c>
      <c r="AW98" s="8">
        <v>28737.92</v>
      </c>
      <c r="AX98" s="4"/>
      <c r="AY98" s="8"/>
      <c r="AZ98" s="7"/>
      <c r="BA98" s="7"/>
      <c r="BB98" s="7">
        <v>1</v>
      </c>
      <c r="BC98" s="4">
        <v>551</v>
      </c>
      <c r="BD98" s="8">
        <v>41414.74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0.6939</v>
      </c>
      <c r="BJ98" s="4">
        <v>373</v>
      </c>
      <c r="BK98" s="8">
        <v>28737.92</v>
      </c>
      <c r="BL98" s="2" t="s">
        <v>1402</v>
      </c>
      <c r="BM98" s="7">
        <v>1</v>
      </c>
      <c r="BN98" s="7">
        <v>1</v>
      </c>
      <c r="BO98" s="4">
        <v>115</v>
      </c>
      <c r="BP98" s="8">
        <v>7649.89</v>
      </c>
      <c r="BQ98" s="4"/>
      <c r="BR98" s="8"/>
      <c r="BS98" s="7"/>
      <c r="BT98" s="7"/>
      <c r="BU98" s="2" t="s">
        <v>138</v>
      </c>
      <c r="BV98" s="2" t="s">
        <v>129</v>
      </c>
      <c r="BW98" s="2" t="s">
        <v>1248</v>
      </c>
      <c r="BX98" s="2" t="s">
        <v>786</v>
      </c>
      <c r="BY98" s="2" t="s">
        <v>141</v>
      </c>
      <c r="BZ98" s="2" t="s">
        <v>132</v>
      </c>
      <c r="CA98" s="4">
        <v>63</v>
      </c>
      <c r="CB98" s="8">
        <v>4918.52</v>
      </c>
      <c r="CC98" s="4"/>
      <c r="CD98" s="8"/>
      <c r="CE98" s="7"/>
      <c r="CF98" s="7"/>
      <c r="CG98" s="2" t="s">
        <v>138</v>
      </c>
      <c r="CH98" s="2" t="s">
        <v>129</v>
      </c>
      <c r="CI98" s="2" t="s">
        <v>1197</v>
      </c>
      <c r="CJ98" s="2" t="s">
        <v>1403</v>
      </c>
      <c r="CK98" s="2" t="s">
        <v>141</v>
      </c>
      <c r="CL98" s="2" t="s">
        <v>132</v>
      </c>
      <c r="CM98" s="4"/>
      <c r="CN98" s="8"/>
      <c r="CO98" s="4"/>
      <c r="CP98" s="8"/>
      <c r="CQ98" s="7"/>
      <c r="CR98" s="7"/>
      <c r="CS98" s="2" t="s">
        <v>138</v>
      </c>
      <c r="CT98" s="2" t="s">
        <v>129</v>
      </c>
      <c r="CU98" s="2" t="s">
        <v>132</v>
      </c>
      <c r="CV98" s="2" t="s">
        <v>132</v>
      </c>
      <c r="CW98" s="2" t="s">
        <v>141</v>
      </c>
      <c r="CX98" s="2" t="s">
        <v>132</v>
      </c>
      <c r="CY98" s="4">
        <v>7</v>
      </c>
      <c r="CZ98" s="8">
        <v>630.7</v>
      </c>
      <c r="DA98" s="4"/>
      <c r="DB98" s="8"/>
      <c r="DC98" s="7"/>
      <c r="DD98" s="7"/>
      <c r="DE98" s="2" t="s">
        <v>138</v>
      </c>
      <c r="DF98" s="2" t="s">
        <v>129</v>
      </c>
      <c r="DG98" s="2" t="s">
        <v>946</v>
      </c>
      <c r="DH98" s="2" t="s">
        <v>374</v>
      </c>
      <c r="DI98" s="2" t="s">
        <v>141</v>
      </c>
      <c r="DJ98" s="2" t="s">
        <v>132</v>
      </c>
      <c r="DK98" s="4">
        <v>72</v>
      </c>
      <c r="DL98" s="8">
        <v>6152.4</v>
      </c>
      <c r="DM98" s="4"/>
      <c r="DN98" s="8"/>
      <c r="DO98" s="7"/>
      <c r="DP98" s="7"/>
      <c r="DQ98" s="2" t="s">
        <v>138</v>
      </c>
      <c r="DR98" s="2" t="s">
        <v>129</v>
      </c>
      <c r="DS98" s="2" t="s">
        <v>1403</v>
      </c>
      <c r="DT98" s="2" t="s">
        <v>1404</v>
      </c>
      <c r="DU98" s="2" t="s">
        <v>141</v>
      </c>
      <c r="DV98" s="2" t="s">
        <v>132</v>
      </c>
      <c r="DW98" s="4">
        <v>65</v>
      </c>
      <c r="DX98" s="8">
        <v>4978.75</v>
      </c>
      <c r="DY98" s="4"/>
      <c r="DZ98" s="8"/>
      <c r="EA98" s="7"/>
      <c r="EB98" s="7"/>
      <c r="EC98" s="2" t="s">
        <v>138</v>
      </c>
      <c r="ED98" s="2" t="s">
        <v>129</v>
      </c>
      <c r="EE98" s="2" t="s">
        <v>604</v>
      </c>
      <c r="EF98" s="2" t="s">
        <v>844</v>
      </c>
      <c r="EG98" s="2" t="s">
        <v>141</v>
      </c>
      <c r="EH98" s="2" t="s">
        <v>132</v>
      </c>
      <c r="EI98" s="4">
        <v>29</v>
      </c>
      <c r="EJ98" s="8">
        <v>2749.49</v>
      </c>
      <c r="EK98" s="4"/>
      <c r="EL98" s="8"/>
      <c r="EM98" s="7"/>
      <c r="EN98" s="7"/>
      <c r="EO98" s="2" t="s">
        <v>138</v>
      </c>
      <c r="EP98" s="2" t="s">
        <v>129</v>
      </c>
      <c r="EQ98" s="2" t="s">
        <v>197</v>
      </c>
      <c r="ER98" s="2" t="s">
        <v>379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168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>
        <v>7</v>
      </c>
      <c r="FH98" s="8">
        <v>504.7</v>
      </c>
      <c r="FI98" s="4"/>
      <c r="FJ98" s="8"/>
      <c r="FK98" s="7"/>
      <c r="FL98" s="7"/>
      <c r="FM98" s="2" t="s">
        <v>138</v>
      </c>
      <c r="FN98" s="2" t="s">
        <v>129</v>
      </c>
      <c r="FO98" s="2" t="s">
        <v>200</v>
      </c>
      <c r="FP98" s="2" t="s">
        <v>1405</v>
      </c>
      <c r="FQ98" s="2" t="s">
        <v>141</v>
      </c>
      <c r="FR98" s="2" t="s">
        <v>132</v>
      </c>
      <c r="FS98" s="4">
        <v>9</v>
      </c>
      <c r="FT98" s="8">
        <v>742.23</v>
      </c>
      <c r="FU98" s="4"/>
      <c r="FV98" s="8"/>
      <c r="FW98" s="7"/>
      <c r="FX98" s="7"/>
      <c r="FY98" s="2" t="s">
        <v>138</v>
      </c>
      <c r="FZ98" s="2" t="s">
        <v>129</v>
      </c>
      <c r="GA98" s="2" t="s">
        <v>1406</v>
      </c>
      <c r="GB98" s="2" t="s">
        <v>1407</v>
      </c>
      <c r="GC98" s="2" t="s">
        <v>141</v>
      </c>
      <c r="GD98" s="2" t="s">
        <v>132</v>
      </c>
      <c r="GE98" s="4">
        <v>2</v>
      </c>
      <c r="GF98" s="8">
        <v>144.2</v>
      </c>
      <c r="GG98" s="4"/>
      <c r="GH98" s="8"/>
      <c r="GI98" s="7"/>
      <c r="GJ98" s="7"/>
      <c r="GK98" s="2" t="s">
        <v>138</v>
      </c>
      <c r="GL98" s="2" t="s">
        <v>129</v>
      </c>
      <c r="GM98" s="2" t="s">
        <v>302</v>
      </c>
      <c r="GN98" s="2" t="s">
        <v>1408</v>
      </c>
      <c r="GO98" s="2" t="s">
        <v>141</v>
      </c>
      <c r="GP98" s="2" t="s">
        <v>132</v>
      </c>
      <c r="GQ98" s="4">
        <v>3</v>
      </c>
      <c r="GR98" s="8">
        <v>200.28</v>
      </c>
      <c r="GS98" s="4"/>
      <c r="GT98" s="8"/>
      <c r="GU98" s="7"/>
      <c r="GV98" s="7"/>
      <c r="GW98" s="2" t="s">
        <v>138</v>
      </c>
      <c r="GX98" s="2" t="s">
        <v>129</v>
      </c>
      <c r="GY98" s="2" t="s">
        <v>1409</v>
      </c>
      <c r="GZ98" s="2" t="s">
        <v>158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138</v>
      </c>
      <c r="HJ98" s="2" t="s">
        <v>129</v>
      </c>
      <c r="HK98" s="2" t="s">
        <v>207</v>
      </c>
      <c r="HL98" s="2" t="s">
        <v>1410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273</v>
      </c>
      <c r="HV98" s="2" t="s">
        <v>129</v>
      </c>
      <c r="HW98" s="2" t="s">
        <v>132</v>
      </c>
      <c r="HX98" s="2" t="s">
        <v>132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206</v>
      </c>
      <c r="IH98" s="2" t="s">
        <v>129</v>
      </c>
      <c r="II98" s="2" t="s">
        <v>1219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138</v>
      </c>
      <c r="IT98" s="2" t="s">
        <v>150</v>
      </c>
      <c r="IU98" s="2" t="s">
        <v>210</v>
      </c>
      <c r="IV98" s="2" t="s">
        <v>818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138</v>
      </c>
      <c r="JF98" s="2" t="s">
        <v>129</v>
      </c>
      <c r="JG98" s="2" t="s">
        <v>1197</v>
      </c>
      <c r="JH98" s="2" t="s">
        <v>573</v>
      </c>
      <c r="JI98" s="2" t="s">
        <v>141</v>
      </c>
      <c r="JJ98" s="2" t="s">
        <v>132</v>
      </c>
      <c r="JK98" s="4">
        <v>1</v>
      </c>
      <c r="JL98" s="8">
        <v>66.76</v>
      </c>
      <c r="JM98" s="4"/>
      <c r="JN98" s="8"/>
      <c r="JO98" s="7"/>
      <c r="JP98" s="7"/>
      <c r="JQ98" s="2" t="s">
        <v>138</v>
      </c>
      <c r="JR98" s="2" t="s">
        <v>150</v>
      </c>
      <c r="JS98" s="2" t="s">
        <v>1411</v>
      </c>
      <c r="JT98" s="2" t="s">
        <v>1412</v>
      </c>
      <c r="JU98" s="2" t="s">
        <v>141</v>
      </c>
      <c r="JV98" s="2" t="s">
        <v>132</v>
      </c>
      <c r="JW98" s="4"/>
      <c r="JX98" s="8"/>
      <c r="JY98" s="4"/>
      <c r="JZ98" s="8"/>
      <c r="KA98" s="7"/>
      <c r="KB98" s="7"/>
      <c r="KC98" s="2" t="s">
        <v>132</v>
      </c>
      <c r="KD98" s="2" t="s">
        <v>132</v>
      </c>
      <c r="KE98" s="2" t="s">
        <v>132</v>
      </c>
      <c r="KF98" s="2" t="s">
        <v>132</v>
      </c>
      <c r="KG98" s="2" t="s">
        <v>132</v>
      </c>
      <c r="KH98" s="2" t="s">
        <v>132</v>
      </c>
      <c r="KI98" s="4"/>
      <c r="KJ98" s="8"/>
      <c r="KK98" s="4"/>
      <c r="KL98" s="8"/>
      <c r="KM98" s="7"/>
      <c r="KN98" s="7"/>
      <c r="KO98" s="2" t="s">
        <v>138</v>
      </c>
      <c r="KP98" s="2" t="s">
        <v>174</v>
      </c>
      <c r="KQ98" s="2" t="s">
        <v>782</v>
      </c>
      <c r="KR98" s="2" t="s">
        <v>1413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168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168</v>
      </c>
      <c r="LN98" s="2" t="s">
        <v>150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176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168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168</v>
      </c>
      <c r="MX98" s="2" t="s">
        <v>129</v>
      </c>
      <c r="MY98" s="2" t="s">
        <v>132</v>
      </c>
      <c r="MZ98" s="2" t="s">
        <v>132</v>
      </c>
      <c r="NA98" s="2" t="s">
        <v>141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168</v>
      </c>
      <c r="NV98" s="2" t="s">
        <v>129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168</v>
      </c>
      <c r="OH98" s="2" t="s">
        <v>150</v>
      </c>
      <c r="OI98" s="2" t="s">
        <v>132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138</v>
      </c>
      <c r="OT98" s="2" t="s">
        <v>129</v>
      </c>
      <c r="OU98" s="2" t="s">
        <v>280</v>
      </c>
      <c r="OV98" s="2" t="s">
        <v>551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168</v>
      </c>
      <c r="PF98" s="2" t="s">
        <v>129</v>
      </c>
      <c r="PG98" s="2" t="s">
        <v>132</v>
      </c>
      <c r="PH98" s="2" t="s">
        <v>132</v>
      </c>
      <c r="PI98" s="2" t="s">
        <v>141</v>
      </c>
      <c r="PJ98" s="2" t="s">
        <v>132</v>
      </c>
      <c r="PK98" s="4"/>
      <c r="PL98" s="8"/>
      <c r="PM98" s="4"/>
      <c r="PN98" s="8"/>
      <c r="PO98" s="7"/>
      <c r="PP98" s="7"/>
      <c r="PQ98" s="2" t="s">
        <v>132</v>
      </c>
      <c r="PR98" s="2" t="s">
        <v>132</v>
      </c>
      <c r="PS98" s="2" t="s">
        <v>132</v>
      </c>
      <c r="PT98" s="2" t="s">
        <v>132</v>
      </c>
      <c r="PU98" s="2" t="s">
        <v>132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138</v>
      </c>
      <c r="QP98" s="2" t="s">
        <v>129</v>
      </c>
      <c r="QQ98" s="2" t="s">
        <v>178</v>
      </c>
      <c r="QR98" s="2" t="s">
        <v>710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138</v>
      </c>
      <c r="RB98" s="2" t="s">
        <v>150</v>
      </c>
      <c r="RC98" s="2" t="s">
        <v>1414</v>
      </c>
      <c r="RD98" s="2" t="s">
        <v>833</v>
      </c>
      <c r="RE98" s="2" t="s">
        <v>141</v>
      </c>
      <c r="RF98" s="2" t="s">
        <v>132</v>
      </c>
      <c r="RG98" s="4"/>
      <c r="RH98" s="8"/>
      <c r="RI98" s="4"/>
      <c r="RJ98" s="8"/>
      <c r="RK98" s="7"/>
      <c r="RL98" s="7"/>
      <c r="RM98" s="2" t="s">
        <v>168</v>
      </c>
      <c r="RN98" s="2" t="s">
        <v>129</v>
      </c>
      <c r="RO98" s="2" t="s">
        <v>132</v>
      </c>
      <c r="RP98" s="2" t="s">
        <v>132</v>
      </c>
      <c r="RQ98" s="2" t="s">
        <v>141</v>
      </c>
      <c r="RR98" s="2" t="s">
        <v>146</v>
      </c>
    </row>
    <row r="99">
      <c r="A99" s="2" t="s">
        <v>1415</v>
      </c>
      <c r="B99" s="2" t="s">
        <v>121</v>
      </c>
      <c r="C99" s="2" t="s">
        <v>1396</v>
      </c>
      <c r="D99" s="2" t="s">
        <v>560</v>
      </c>
      <c r="E99" s="2" t="s">
        <v>561</v>
      </c>
      <c r="F99" s="2" t="s">
        <v>1397</v>
      </c>
      <c r="G99" s="2" t="s">
        <v>1397</v>
      </c>
      <c r="H99" s="2" t="s">
        <v>1397</v>
      </c>
      <c r="I99" s="2" t="s">
        <v>1398</v>
      </c>
      <c r="J99" s="2" t="s">
        <v>1399</v>
      </c>
      <c r="K99" s="2" t="s">
        <v>801</v>
      </c>
      <c r="L99" s="3">
        <v>68.82</v>
      </c>
      <c r="M99" s="3">
        <v>72.26</v>
      </c>
      <c r="N99" s="3">
        <v>149.99</v>
      </c>
      <c r="O99" s="2" t="s">
        <v>129</v>
      </c>
      <c r="P99" s="2" t="s">
        <v>130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1400</v>
      </c>
      <c r="V99" s="2" t="s">
        <v>247</v>
      </c>
      <c r="W99" s="2" t="s">
        <v>525</v>
      </c>
      <c r="X99" s="2" t="s">
        <v>492</v>
      </c>
      <c r="Y99" s="2" t="s">
        <v>1254</v>
      </c>
      <c r="Z99" s="4">
        <v>124</v>
      </c>
      <c r="AA99" s="4">
        <f>=ROUNDDOWN(24.3137254901961,0)</f>
      </c>
      <c r="AB99" s="5">
        <v>5.1</v>
      </c>
      <c r="AC99" s="2" t="s">
        <v>816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97</v>
      </c>
      <c r="AQ99" s="8">
        <v>6833.65</v>
      </c>
      <c r="AR99" s="4"/>
      <c r="AS99" s="8"/>
      <c r="AT99" s="7"/>
      <c r="AU99" s="7"/>
      <c r="AV99" s="4">
        <v>97</v>
      </c>
      <c r="AW99" s="8">
        <v>6833.65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0.165</v>
      </c>
      <c r="BJ99" s="4">
        <v>97</v>
      </c>
      <c r="BK99" s="8">
        <v>6833.65</v>
      </c>
      <c r="BL99" s="2" t="s">
        <v>1416</v>
      </c>
      <c r="BM99" s="7">
        <v>1</v>
      </c>
      <c r="BN99" s="7">
        <v>1</v>
      </c>
      <c r="BO99" s="4">
        <v>44</v>
      </c>
      <c r="BP99" s="8">
        <v>2757.6</v>
      </c>
      <c r="BQ99" s="4"/>
      <c r="BR99" s="8"/>
      <c r="BS99" s="7"/>
      <c r="BT99" s="7"/>
      <c r="BU99" s="2" t="s">
        <v>138</v>
      </c>
      <c r="BV99" s="2" t="s">
        <v>129</v>
      </c>
      <c r="BW99" s="2" t="s">
        <v>1417</v>
      </c>
      <c r="BX99" s="2" t="s">
        <v>1418</v>
      </c>
      <c r="BY99" s="2" t="s">
        <v>141</v>
      </c>
      <c r="BZ99" s="2" t="s">
        <v>132</v>
      </c>
      <c r="CA99" s="4">
        <v>18</v>
      </c>
      <c r="CB99" s="8">
        <v>1302.62</v>
      </c>
      <c r="CC99" s="4"/>
      <c r="CD99" s="8"/>
      <c r="CE99" s="7"/>
      <c r="CF99" s="7"/>
      <c r="CG99" s="2" t="s">
        <v>138</v>
      </c>
      <c r="CH99" s="2" t="s">
        <v>129</v>
      </c>
      <c r="CI99" s="2" t="s">
        <v>659</v>
      </c>
      <c r="CJ99" s="2" t="s">
        <v>786</v>
      </c>
      <c r="CK99" s="2" t="s">
        <v>141</v>
      </c>
      <c r="CL99" s="2" t="s">
        <v>132</v>
      </c>
      <c r="CM99" s="4"/>
      <c r="CN99" s="8"/>
      <c r="CO99" s="4"/>
      <c r="CP99" s="8"/>
      <c r="CQ99" s="7"/>
      <c r="CR99" s="7"/>
      <c r="CS99" s="2" t="s">
        <v>241</v>
      </c>
      <c r="CT99" s="2" t="s">
        <v>150</v>
      </c>
      <c r="CU99" s="2" t="s">
        <v>132</v>
      </c>
      <c r="CV99" s="2" t="s">
        <v>132</v>
      </c>
      <c r="CW99" s="2" t="s">
        <v>141</v>
      </c>
      <c r="CX99" s="2" t="s">
        <v>132</v>
      </c>
      <c r="CY99" s="4">
        <v>5</v>
      </c>
      <c r="CZ99" s="8">
        <v>352.2</v>
      </c>
      <c r="DA99" s="4"/>
      <c r="DB99" s="8"/>
      <c r="DC99" s="7"/>
      <c r="DD99" s="7"/>
      <c r="DE99" s="2" t="s">
        <v>138</v>
      </c>
      <c r="DF99" s="2" t="s">
        <v>129</v>
      </c>
      <c r="DG99" s="2" t="s">
        <v>946</v>
      </c>
      <c r="DH99" s="2" t="s">
        <v>360</v>
      </c>
      <c r="DI99" s="2" t="s">
        <v>141</v>
      </c>
      <c r="DJ99" s="2" t="s">
        <v>132</v>
      </c>
      <c r="DK99" s="4">
        <v>12</v>
      </c>
      <c r="DL99" s="8">
        <v>1025.4</v>
      </c>
      <c r="DM99" s="4"/>
      <c r="DN99" s="8"/>
      <c r="DO99" s="7"/>
      <c r="DP99" s="7"/>
      <c r="DQ99" s="2" t="s">
        <v>138</v>
      </c>
      <c r="DR99" s="2" t="s">
        <v>129</v>
      </c>
      <c r="DS99" s="2" t="s">
        <v>1417</v>
      </c>
      <c r="DT99" s="2" t="s">
        <v>833</v>
      </c>
      <c r="DU99" s="2" t="s">
        <v>141</v>
      </c>
      <c r="DV99" s="2" t="s">
        <v>132</v>
      </c>
      <c r="DW99" s="4">
        <v>8</v>
      </c>
      <c r="DX99" s="8">
        <v>616.4</v>
      </c>
      <c r="DY99" s="4"/>
      <c r="DZ99" s="8"/>
      <c r="EA99" s="7"/>
      <c r="EB99" s="7"/>
      <c r="EC99" s="2" t="s">
        <v>138</v>
      </c>
      <c r="ED99" s="2" t="s">
        <v>129</v>
      </c>
      <c r="EE99" s="2" t="s">
        <v>227</v>
      </c>
      <c r="EF99" s="2" t="s">
        <v>1087</v>
      </c>
      <c r="EG99" s="2" t="s">
        <v>141</v>
      </c>
      <c r="EH99" s="2" t="s">
        <v>132</v>
      </c>
      <c r="EI99" s="4">
        <v>3</v>
      </c>
      <c r="EJ99" s="8">
        <v>284.43</v>
      </c>
      <c r="EK99" s="4"/>
      <c r="EL99" s="8"/>
      <c r="EM99" s="7"/>
      <c r="EN99" s="7"/>
      <c r="EO99" s="2" t="s">
        <v>138</v>
      </c>
      <c r="EP99" s="2" t="s">
        <v>129</v>
      </c>
      <c r="EQ99" s="2" t="s">
        <v>197</v>
      </c>
      <c r="ER99" s="2" t="s">
        <v>302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168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>
        <v>2</v>
      </c>
      <c r="FH99" s="8">
        <v>129.78</v>
      </c>
      <c r="FI99" s="4"/>
      <c r="FJ99" s="8"/>
      <c r="FK99" s="7"/>
      <c r="FL99" s="7"/>
      <c r="FM99" s="2" t="s">
        <v>138</v>
      </c>
      <c r="FN99" s="2" t="s">
        <v>129</v>
      </c>
      <c r="FO99" s="2" t="s">
        <v>200</v>
      </c>
      <c r="FP99" s="2" t="s">
        <v>1405</v>
      </c>
      <c r="FQ99" s="2" t="s">
        <v>141</v>
      </c>
      <c r="FR99" s="2" t="s">
        <v>132</v>
      </c>
      <c r="FS99" s="4">
        <v>2</v>
      </c>
      <c r="FT99" s="8">
        <v>164.94</v>
      </c>
      <c r="FU99" s="4"/>
      <c r="FV99" s="8"/>
      <c r="FW99" s="7"/>
      <c r="FX99" s="7"/>
      <c r="FY99" s="2" t="s">
        <v>138</v>
      </c>
      <c r="FZ99" s="2" t="s">
        <v>129</v>
      </c>
      <c r="GA99" s="2" t="s">
        <v>1419</v>
      </c>
      <c r="GB99" s="2" t="s">
        <v>1420</v>
      </c>
      <c r="GC99" s="2" t="s">
        <v>141</v>
      </c>
      <c r="GD99" s="2" t="s">
        <v>132</v>
      </c>
      <c r="GE99" s="4"/>
      <c r="GF99" s="8"/>
      <c r="GG99" s="4"/>
      <c r="GH99" s="8"/>
      <c r="GI99" s="7"/>
      <c r="GJ99" s="7"/>
      <c r="GK99" s="2" t="s">
        <v>206</v>
      </c>
      <c r="GL99" s="2" t="s">
        <v>129</v>
      </c>
      <c r="GM99" s="2" t="s">
        <v>1419</v>
      </c>
      <c r="GN99" s="2" t="s">
        <v>1421</v>
      </c>
      <c r="GO99" s="2" t="s">
        <v>141</v>
      </c>
      <c r="GP99" s="2" t="s">
        <v>132</v>
      </c>
      <c r="GQ99" s="4">
        <v>3</v>
      </c>
      <c r="GR99" s="8">
        <v>200.28</v>
      </c>
      <c r="GS99" s="4"/>
      <c r="GT99" s="8"/>
      <c r="GU99" s="7"/>
      <c r="GV99" s="7"/>
      <c r="GW99" s="2" t="s">
        <v>138</v>
      </c>
      <c r="GX99" s="2" t="s">
        <v>129</v>
      </c>
      <c r="GY99" s="2" t="s">
        <v>163</v>
      </c>
      <c r="GZ99" s="2" t="s">
        <v>1422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138</v>
      </c>
      <c r="HJ99" s="2" t="s">
        <v>129</v>
      </c>
      <c r="HK99" s="2" t="s">
        <v>786</v>
      </c>
      <c r="HL99" s="2" t="s">
        <v>1423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273</v>
      </c>
      <c r="HV99" s="2" t="s">
        <v>129</v>
      </c>
      <c r="HW99" s="2" t="s">
        <v>132</v>
      </c>
      <c r="HX99" s="2" t="s">
        <v>132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206</v>
      </c>
      <c r="IH99" s="2" t="s">
        <v>129</v>
      </c>
      <c r="II99" s="2" t="s">
        <v>1219</v>
      </c>
      <c r="IJ99" s="2" t="s">
        <v>132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138</v>
      </c>
      <c r="IT99" s="2" t="s">
        <v>150</v>
      </c>
      <c r="IU99" s="2" t="s">
        <v>210</v>
      </c>
      <c r="IV99" s="2" t="s">
        <v>132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138</v>
      </c>
      <c r="JF99" s="2" t="s">
        <v>129</v>
      </c>
      <c r="JG99" s="2" t="s">
        <v>659</v>
      </c>
      <c r="JH99" s="2" t="s">
        <v>1424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138</v>
      </c>
      <c r="JR99" s="2" t="s">
        <v>150</v>
      </c>
      <c r="JS99" s="2" t="s">
        <v>374</v>
      </c>
      <c r="JT99" s="2" t="s">
        <v>256</v>
      </c>
      <c r="JU99" s="2" t="s">
        <v>141</v>
      </c>
      <c r="JV99" s="2" t="s">
        <v>132</v>
      </c>
      <c r="JW99" s="4"/>
      <c r="JX99" s="8"/>
      <c r="JY99" s="4"/>
      <c r="JZ99" s="8"/>
      <c r="KA99" s="7"/>
      <c r="KB99" s="7"/>
      <c r="KC99" s="2" t="s">
        <v>132</v>
      </c>
      <c r="KD99" s="2" t="s">
        <v>132</v>
      </c>
      <c r="KE99" s="2" t="s">
        <v>132</v>
      </c>
      <c r="KF99" s="2" t="s">
        <v>132</v>
      </c>
      <c r="KG99" s="2" t="s">
        <v>132</v>
      </c>
      <c r="KH99" s="2" t="s">
        <v>132</v>
      </c>
      <c r="KI99" s="4"/>
      <c r="KJ99" s="8"/>
      <c r="KK99" s="4"/>
      <c r="KL99" s="8"/>
      <c r="KM99" s="7"/>
      <c r="KN99" s="7"/>
      <c r="KO99" s="2" t="s">
        <v>138</v>
      </c>
      <c r="KP99" s="2" t="s">
        <v>174</v>
      </c>
      <c r="KQ99" s="2" t="s">
        <v>1251</v>
      </c>
      <c r="KR99" s="2" t="s">
        <v>1425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168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168</v>
      </c>
      <c r="LN99" s="2" t="s">
        <v>150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176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168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168</v>
      </c>
      <c r="MX99" s="2" t="s">
        <v>129</v>
      </c>
      <c r="MY99" s="2" t="s">
        <v>132</v>
      </c>
      <c r="MZ99" s="2" t="s">
        <v>132</v>
      </c>
      <c r="NA99" s="2" t="s">
        <v>141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168</v>
      </c>
      <c r="NV99" s="2" t="s">
        <v>129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168</v>
      </c>
      <c r="OH99" s="2" t="s">
        <v>150</v>
      </c>
      <c r="OI99" s="2" t="s">
        <v>132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138</v>
      </c>
      <c r="OT99" s="2" t="s">
        <v>129</v>
      </c>
      <c r="OU99" s="2" t="s">
        <v>280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168</v>
      </c>
      <c r="PF99" s="2" t="s">
        <v>129</v>
      </c>
      <c r="PG99" s="2" t="s">
        <v>132</v>
      </c>
      <c r="PH99" s="2" t="s">
        <v>132</v>
      </c>
      <c r="PI99" s="2" t="s">
        <v>141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138</v>
      </c>
      <c r="QP99" s="2" t="s">
        <v>129</v>
      </c>
      <c r="QQ99" s="2" t="s">
        <v>178</v>
      </c>
      <c r="QR99" s="2" t="s">
        <v>132</v>
      </c>
      <c r="QS99" s="2" t="s">
        <v>141</v>
      </c>
      <c r="QT99" s="2" t="s">
        <v>132</v>
      </c>
      <c r="QU99" s="4"/>
      <c r="QV99" s="8"/>
      <c r="QW99" s="4"/>
      <c r="QX99" s="8"/>
      <c r="QY99" s="7"/>
      <c r="QZ99" s="7"/>
      <c r="RA99" s="2" t="s">
        <v>138</v>
      </c>
      <c r="RB99" s="2" t="s">
        <v>150</v>
      </c>
      <c r="RC99" s="2" t="s">
        <v>944</v>
      </c>
      <c r="RD99" s="2" t="s">
        <v>198</v>
      </c>
      <c r="RE99" s="2" t="s">
        <v>141</v>
      </c>
      <c r="RF99" s="2" t="s">
        <v>132</v>
      </c>
      <c r="RG99" s="4"/>
      <c r="RH99" s="8"/>
      <c r="RI99" s="4"/>
      <c r="RJ99" s="8"/>
      <c r="RK99" s="7"/>
      <c r="RL99" s="7"/>
      <c r="RM99" s="2" t="s">
        <v>168</v>
      </c>
      <c r="RN99" s="2" t="s">
        <v>129</v>
      </c>
      <c r="RO99" s="2" t="s">
        <v>132</v>
      </c>
      <c r="RP99" s="2" t="s">
        <v>132</v>
      </c>
      <c r="RQ99" s="2" t="s">
        <v>141</v>
      </c>
      <c r="RR99" s="2" t="s">
        <v>146</v>
      </c>
    </row>
    <row r="100">
      <c r="A100" s="2" t="s">
        <v>1426</v>
      </c>
      <c r="B100" s="2" t="s">
        <v>121</v>
      </c>
      <c r="C100" s="2" t="s">
        <v>1396</v>
      </c>
      <c r="D100" s="2" t="s">
        <v>560</v>
      </c>
      <c r="E100" s="2" t="s">
        <v>561</v>
      </c>
      <c r="F100" s="2" t="s">
        <v>1397</v>
      </c>
      <c r="G100" s="2" t="s">
        <v>1397</v>
      </c>
      <c r="H100" s="2" t="s">
        <v>1397</v>
      </c>
      <c r="I100" s="2" t="s">
        <v>1398</v>
      </c>
      <c r="J100" s="2" t="s">
        <v>1399</v>
      </c>
      <c r="K100" s="2" t="s">
        <v>1427</v>
      </c>
      <c r="L100" s="3">
        <v>68.82</v>
      </c>
      <c r="M100" s="3">
        <v>72.26</v>
      </c>
      <c r="N100" s="3">
        <v>149.99</v>
      </c>
      <c r="O100" s="2" t="s">
        <v>129</v>
      </c>
      <c r="P100" s="2" t="s">
        <v>182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1400</v>
      </c>
      <c r="V100" s="2" t="s">
        <v>247</v>
      </c>
      <c r="W100" s="2" t="s">
        <v>525</v>
      </c>
      <c r="X100" s="2" t="s">
        <v>492</v>
      </c>
      <c r="Y100" s="2" t="s">
        <v>1254</v>
      </c>
      <c r="Z100" s="4">
        <v>115</v>
      </c>
      <c r="AA100" s="4">
        <f>=ROUNDDOWN(31.9444444444444,0)</f>
      </c>
      <c r="AB100" s="5">
        <v>3.6</v>
      </c>
      <c r="AC100" s="2" t="s">
        <v>132</v>
      </c>
      <c r="AD100" s="4"/>
      <c r="AE100" s="4"/>
      <c r="AF100" s="6">
        <v>65</v>
      </c>
      <c r="AG100" s="6"/>
      <c r="AH100" s="7">
        <v>0.75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47</v>
      </c>
      <c r="AQ100" s="8">
        <v>3291.38</v>
      </c>
      <c r="AR100" s="4"/>
      <c r="AS100" s="8"/>
      <c r="AT100" s="7"/>
      <c r="AU100" s="7"/>
      <c r="AV100" s="4">
        <v>47</v>
      </c>
      <c r="AW100" s="8">
        <v>3291.38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0.0795</v>
      </c>
      <c r="BJ100" s="4">
        <v>47</v>
      </c>
      <c r="BK100" s="8">
        <v>3291.38</v>
      </c>
      <c r="BL100" s="2" t="s">
        <v>1428</v>
      </c>
      <c r="BM100" s="7">
        <v>1</v>
      </c>
      <c r="BN100" s="7">
        <v>1</v>
      </c>
      <c r="BO100" s="4">
        <v>17</v>
      </c>
      <c r="BP100" s="8">
        <v>1073.58</v>
      </c>
      <c r="BQ100" s="4"/>
      <c r="BR100" s="8"/>
      <c r="BS100" s="7"/>
      <c r="BT100" s="7"/>
      <c r="BU100" s="2" t="s">
        <v>138</v>
      </c>
      <c r="BV100" s="2" t="s">
        <v>129</v>
      </c>
      <c r="BW100" s="2" t="s">
        <v>1417</v>
      </c>
      <c r="BX100" s="2" t="s">
        <v>1429</v>
      </c>
      <c r="BY100" s="2" t="s">
        <v>141</v>
      </c>
      <c r="BZ100" s="2" t="s">
        <v>132</v>
      </c>
      <c r="CA100" s="4">
        <v>9</v>
      </c>
      <c r="CB100" s="8">
        <v>636.86</v>
      </c>
      <c r="CC100" s="4"/>
      <c r="CD100" s="8"/>
      <c r="CE100" s="7"/>
      <c r="CF100" s="7"/>
      <c r="CG100" s="2" t="s">
        <v>138</v>
      </c>
      <c r="CH100" s="2" t="s">
        <v>129</v>
      </c>
      <c r="CI100" s="2" t="s">
        <v>659</v>
      </c>
      <c r="CJ100" s="2" t="s">
        <v>154</v>
      </c>
      <c r="CK100" s="2" t="s">
        <v>141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241</v>
      </c>
      <c r="CT100" s="2" t="s">
        <v>150</v>
      </c>
      <c r="CU100" s="2" t="s">
        <v>132</v>
      </c>
      <c r="CV100" s="2" t="s">
        <v>132</v>
      </c>
      <c r="CW100" s="2" t="s">
        <v>141</v>
      </c>
      <c r="CX100" s="2" t="s">
        <v>132</v>
      </c>
      <c r="CY100" s="4">
        <v>3</v>
      </c>
      <c r="CZ100" s="8">
        <v>211.32</v>
      </c>
      <c r="DA100" s="4"/>
      <c r="DB100" s="8"/>
      <c r="DC100" s="7"/>
      <c r="DD100" s="7"/>
      <c r="DE100" s="2" t="s">
        <v>138</v>
      </c>
      <c r="DF100" s="2" t="s">
        <v>129</v>
      </c>
      <c r="DG100" s="2" t="s">
        <v>946</v>
      </c>
      <c r="DH100" s="2" t="s">
        <v>1063</v>
      </c>
      <c r="DI100" s="2" t="s">
        <v>141</v>
      </c>
      <c r="DJ100" s="2" t="s">
        <v>132</v>
      </c>
      <c r="DK100" s="4">
        <v>7</v>
      </c>
      <c r="DL100" s="8">
        <v>563.01</v>
      </c>
      <c r="DM100" s="4"/>
      <c r="DN100" s="8"/>
      <c r="DO100" s="7"/>
      <c r="DP100" s="7"/>
      <c r="DQ100" s="2" t="s">
        <v>138</v>
      </c>
      <c r="DR100" s="2" t="s">
        <v>129</v>
      </c>
      <c r="DS100" s="2" t="s">
        <v>1417</v>
      </c>
      <c r="DT100" s="2" t="s">
        <v>1430</v>
      </c>
      <c r="DU100" s="2" t="s">
        <v>141</v>
      </c>
      <c r="DV100" s="2" t="s">
        <v>132</v>
      </c>
      <c r="DW100" s="4">
        <v>5</v>
      </c>
      <c r="DX100" s="8">
        <v>379.35</v>
      </c>
      <c r="DY100" s="4"/>
      <c r="DZ100" s="8"/>
      <c r="EA100" s="7"/>
      <c r="EB100" s="7"/>
      <c r="EC100" s="2" t="s">
        <v>138</v>
      </c>
      <c r="ED100" s="2" t="s">
        <v>129</v>
      </c>
      <c r="EE100" s="2" t="s">
        <v>227</v>
      </c>
      <c r="EF100" s="2" t="s">
        <v>1431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129</v>
      </c>
      <c r="EQ100" s="2" t="s">
        <v>197</v>
      </c>
      <c r="ER100" s="2" t="s">
        <v>1432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168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>
        <v>5</v>
      </c>
      <c r="FH100" s="8">
        <v>360.5</v>
      </c>
      <c r="FI100" s="4"/>
      <c r="FJ100" s="8"/>
      <c r="FK100" s="7"/>
      <c r="FL100" s="7"/>
      <c r="FM100" s="2" t="s">
        <v>138</v>
      </c>
      <c r="FN100" s="2" t="s">
        <v>129</v>
      </c>
      <c r="FO100" s="2" t="s">
        <v>200</v>
      </c>
      <c r="FP100" s="2" t="s">
        <v>1433</v>
      </c>
      <c r="FQ100" s="2" t="s">
        <v>141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138</v>
      </c>
      <c r="FZ100" s="2" t="s">
        <v>129</v>
      </c>
      <c r="GA100" s="2" t="s">
        <v>1434</v>
      </c>
      <c r="GB100" s="2" t="s">
        <v>256</v>
      </c>
      <c r="GC100" s="2" t="s">
        <v>141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138</v>
      </c>
      <c r="GL100" s="2" t="s">
        <v>129</v>
      </c>
      <c r="GM100" s="2" t="s">
        <v>1434</v>
      </c>
      <c r="GN100" s="2" t="s">
        <v>1435</v>
      </c>
      <c r="GO100" s="2" t="s">
        <v>141</v>
      </c>
      <c r="GP100" s="2" t="s">
        <v>132</v>
      </c>
      <c r="GQ100" s="4">
        <v>1</v>
      </c>
      <c r="GR100" s="8">
        <v>66.76</v>
      </c>
      <c r="GS100" s="4"/>
      <c r="GT100" s="8"/>
      <c r="GU100" s="7"/>
      <c r="GV100" s="7"/>
      <c r="GW100" s="2" t="s">
        <v>138</v>
      </c>
      <c r="GX100" s="2" t="s">
        <v>129</v>
      </c>
      <c r="GY100" s="2" t="s">
        <v>163</v>
      </c>
      <c r="GZ100" s="2" t="s">
        <v>293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129</v>
      </c>
      <c r="HK100" s="2" t="s">
        <v>786</v>
      </c>
      <c r="HL100" s="2" t="s">
        <v>294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273</v>
      </c>
      <c r="HV100" s="2" t="s">
        <v>129</v>
      </c>
      <c r="HW100" s="2" t="s">
        <v>132</v>
      </c>
      <c r="HX100" s="2" t="s">
        <v>132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206</v>
      </c>
      <c r="IH100" s="2" t="s">
        <v>129</v>
      </c>
      <c r="II100" s="2" t="s">
        <v>1219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138</v>
      </c>
      <c r="IT100" s="2" t="s">
        <v>150</v>
      </c>
      <c r="IU100" s="2" t="s">
        <v>210</v>
      </c>
      <c r="IV100" s="2" t="s">
        <v>1436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129</v>
      </c>
      <c r="JG100" s="2" t="s">
        <v>659</v>
      </c>
      <c r="JH100" s="2" t="s">
        <v>1284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138</v>
      </c>
      <c r="JR100" s="2" t="s">
        <v>150</v>
      </c>
      <c r="JS100" s="2" t="s">
        <v>667</v>
      </c>
      <c r="JT100" s="2" t="s">
        <v>1437</v>
      </c>
      <c r="JU100" s="2" t="s">
        <v>141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132</v>
      </c>
      <c r="KD100" s="2" t="s">
        <v>132</v>
      </c>
      <c r="KE100" s="2" t="s">
        <v>132</v>
      </c>
      <c r="KF100" s="2" t="s">
        <v>132</v>
      </c>
      <c r="KG100" s="2" t="s">
        <v>132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138</v>
      </c>
      <c r="KP100" s="2" t="s">
        <v>174</v>
      </c>
      <c r="KQ100" s="2" t="s">
        <v>1251</v>
      </c>
      <c r="KR100" s="2" t="s">
        <v>1438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168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150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168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129</v>
      </c>
      <c r="MY100" s="2" t="s">
        <v>132</v>
      </c>
      <c r="MZ100" s="2" t="s">
        <v>132</v>
      </c>
      <c r="NA100" s="2" t="s">
        <v>141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168</v>
      </c>
      <c r="NV100" s="2" t="s">
        <v>129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150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138</v>
      </c>
      <c r="OT100" s="2" t="s">
        <v>129</v>
      </c>
      <c r="OU100" s="2" t="s">
        <v>280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168</v>
      </c>
      <c r="PF100" s="2" t="s">
        <v>129</v>
      </c>
      <c r="PG100" s="2" t="s">
        <v>132</v>
      </c>
      <c r="PH100" s="2" t="s">
        <v>132</v>
      </c>
      <c r="PI100" s="2" t="s">
        <v>141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129</v>
      </c>
      <c r="QQ100" s="2" t="s">
        <v>178</v>
      </c>
      <c r="QR100" s="2" t="s">
        <v>132</v>
      </c>
      <c r="QS100" s="2" t="s">
        <v>141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138</v>
      </c>
      <c r="RB100" s="2" t="s">
        <v>150</v>
      </c>
      <c r="RC100" s="2" t="s">
        <v>944</v>
      </c>
      <c r="RD100" s="2" t="s">
        <v>1439</v>
      </c>
      <c r="RE100" s="2" t="s">
        <v>141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168</v>
      </c>
      <c r="RN100" s="2" t="s">
        <v>129</v>
      </c>
      <c r="RO100" s="2" t="s">
        <v>132</v>
      </c>
      <c r="RP100" s="2" t="s">
        <v>132</v>
      </c>
      <c r="RQ100" s="2" t="s">
        <v>141</v>
      </c>
      <c r="RR100" s="2" t="s">
        <v>146</v>
      </c>
    </row>
    <row r="101">
      <c r="A101" s="2" t="s">
        <v>1440</v>
      </c>
      <c r="B101" s="2" t="s">
        <v>121</v>
      </c>
      <c r="C101" s="2" t="s">
        <v>1396</v>
      </c>
      <c r="D101" s="2" t="s">
        <v>560</v>
      </c>
      <c r="E101" s="2" t="s">
        <v>561</v>
      </c>
      <c r="F101" s="2" t="s">
        <v>1397</v>
      </c>
      <c r="G101" s="2" t="s">
        <v>1397</v>
      </c>
      <c r="H101" s="2" t="s">
        <v>1397</v>
      </c>
      <c r="I101" s="2" t="s">
        <v>1398</v>
      </c>
      <c r="J101" s="2" t="s">
        <v>1399</v>
      </c>
      <c r="K101" s="2" t="s">
        <v>1441</v>
      </c>
      <c r="L101" s="3">
        <v>68.82</v>
      </c>
      <c r="M101" s="3">
        <v>72.26</v>
      </c>
      <c r="N101" s="3">
        <v>149.99</v>
      </c>
      <c r="O101" s="2" t="s">
        <v>129</v>
      </c>
      <c r="P101" s="2" t="s">
        <v>182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1400</v>
      </c>
      <c r="V101" s="2" t="s">
        <v>247</v>
      </c>
      <c r="W101" s="2" t="s">
        <v>525</v>
      </c>
      <c r="X101" s="2" t="s">
        <v>492</v>
      </c>
      <c r="Y101" s="2" t="s">
        <v>1254</v>
      </c>
      <c r="Z101" s="4">
        <v>119</v>
      </c>
      <c r="AA101" s="4">
        <f>=ROUNDDOWN(39.6666666666667,0)</f>
      </c>
      <c r="AB101" s="5">
        <v>3</v>
      </c>
      <c r="AC101" s="2" t="s">
        <v>132</v>
      </c>
      <c r="AD101" s="4"/>
      <c r="AE101" s="4"/>
      <c r="AF101" s="6">
        <v>65</v>
      </c>
      <c r="AG101" s="6"/>
      <c r="AH101" s="7">
        <v>0.9022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34</v>
      </c>
      <c r="AQ101" s="8">
        <v>2551.79</v>
      </c>
      <c r="AR101" s="4"/>
      <c r="AS101" s="8"/>
      <c r="AT101" s="7"/>
      <c r="AU101" s="7"/>
      <c r="AV101" s="4">
        <v>34</v>
      </c>
      <c r="AW101" s="8">
        <v>2551.79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0.0616</v>
      </c>
      <c r="BJ101" s="4">
        <v>34</v>
      </c>
      <c r="BK101" s="8">
        <v>2551.79</v>
      </c>
      <c r="BL101" s="2" t="s">
        <v>1442</v>
      </c>
      <c r="BM101" s="7">
        <v>1</v>
      </c>
      <c r="BN101" s="7">
        <v>1</v>
      </c>
      <c r="BO101" s="4">
        <v>14</v>
      </c>
      <c r="BP101" s="8">
        <v>955.45</v>
      </c>
      <c r="BQ101" s="4"/>
      <c r="BR101" s="8"/>
      <c r="BS101" s="7"/>
      <c r="BT101" s="7"/>
      <c r="BU101" s="2" t="s">
        <v>138</v>
      </c>
      <c r="BV101" s="2" t="s">
        <v>129</v>
      </c>
      <c r="BW101" s="2" t="s">
        <v>1417</v>
      </c>
      <c r="BX101" s="2" t="s">
        <v>1238</v>
      </c>
      <c r="BY101" s="2" t="s">
        <v>141</v>
      </c>
      <c r="BZ101" s="2" t="s">
        <v>132</v>
      </c>
      <c r="CA101" s="4">
        <v>3</v>
      </c>
      <c r="CB101" s="8">
        <v>237.97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659</v>
      </c>
      <c r="CJ101" s="2" t="s">
        <v>1418</v>
      </c>
      <c r="CK101" s="2" t="s">
        <v>141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241</v>
      </c>
      <c r="CT101" s="2" t="s">
        <v>150</v>
      </c>
      <c r="CU101" s="2" t="s">
        <v>132</v>
      </c>
      <c r="CV101" s="2" t="s">
        <v>132</v>
      </c>
      <c r="CW101" s="2" t="s">
        <v>141</v>
      </c>
      <c r="CX101" s="2" t="s">
        <v>132</v>
      </c>
      <c r="CY101" s="4">
        <v>2</v>
      </c>
      <c r="CZ101" s="8">
        <v>180.2</v>
      </c>
      <c r="DA101" s="4"/>
      <c r="DB101" s="8"/>
      <c r="DC101" s="7"/>
      <c r="DD101" s="7"/>
      <c r="DE101" s="2" t="s">
        <v>138</v>
      </c>
      <c r="DF101" s="2" t="s">
        <v>129</v>
      </c>
      <c r="DG101" s="2" t="s">
        <v>946</v>
      </c>
      <c r="DH101" s="2" t="s">
        <v>1443</v>
      </c>
      <c r="DI101" s="2" t="s">
        <v>141</v>
      </c>
      <c r="DJ101" s="2" t="s">
        <v>132</v>
      </c>
      <c r="DK101" s="4">
        <v>11</v>
      </c>
      <c r="DL101" s="8">
        <v>798.93</v>
      </c>
      <c r="DM101" s="4"/>
      <c r="DN101" s="8"/>
      <c r="DO101" s="7"/>
      <c r="DP101" s="7"/>
      <c r="DQ101" s="2" t="s">
        <v>138</v>
      </c>
      <c r="DR101" s="2" t="s">
        <v>129</v>
      </c>
      <c r="DS101" s="2" t="s">
        <v>1417</v>
      </c>
      <c r="DT101" s="2" t="s">
        <v>1444</v>
      </c>
      <c r="DU101" s="2" t="s">
        <v>141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138</v>
      </c>
      <c r="ED101" s="2" t="s">
        <v>150</v>
      </c>
      <c r="EE101" s="2" t="s">
        <v>604</v>
      </c>
      <c r="EF101" s="2" t="s">
        <v>132</v>
      </c>
      <c r="EG101" s="2" t="s">
        <v>141</v>
      </c>
      <c r="EH101" s="2" t="s">
        <v>132</v>
      </c>
      <c r="EI101" s="4">
        <v>4</v>
      </c>
      <c r="EJ101" s="8">
        <v>379.24</v>
      </c>
      <c r="EK101" s="4"/>
      <c r="EL101" s="8"/>
      <c r="EM101" s="7"/>
      <c r="EN101" s="7"/>
      <c r="EO101" s="2" t="s">
        <v>138</v>
      </c>
      <c r="EP101" s="2" t="s">
        <v>129</v>
      </c>
      <c r="EQ101" s="2" t="s">
        <v>197</v>
      </c>
      <c r="ER101" s="2" t="s">
        <v>1445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168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129</v>
      </c>
      <c r="FO101" s="2" t="s">
        <v>231</v>
      </c>
      <c r="FP101" s="2" t="s">
        <v>1446</v>
      </c>
      <c r="FQ101" s="2" t="s">
        <v>141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138</v>
      </c>
      <c r="FZ101" s="2" t="s">
        <v>129</v>
      </c>
      <c r="GA101" s="2" t="s">
        <v>1434</v>
      </c>
      <c r="GB101" s="2" t="s">
        <v>1447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206</v>
      </c>
      <c r="GL101" s="2" t="s">
        <v>129</v>
      </c>
      <c r="GM101" s="2" t="s">
        <v>1448</v>
      </c>
      <c r="GN101" s="2" t="s">
        <v>1449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138</v>
      </c>
      <c r="GX101" s="2" t="s">
        <v>129</v>
      </c>
      <c r="GY101" s="2" t="s">
        <v>949</v>
      </c>
      <c r="GZ101" s="2" t="s">
        <v>1450</v>
      </c>
      <c r="HA101" s="2" t="s">
        <v>141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138</v>
      </c>
      <c r="HJ101" s="2" t="s">
        <v>129</v>
      </c>
      <c r="HK101" s="2" t="s">
        <v>786</v>
      </c>
      <c r="HL101" s="2" t="s">
        <v>787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273</v>
      </c>
      <c r="HV101" s="2" t="s">
        <v>129</v>
      </c>
      <c r="HW101" s="2" t="s">
        <v>132</v>
      </c>
      <c r="HX101" s="2" t="s">
        <v>132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168</v>
      </c>
      <c r="IH101" s="2" t="s">
        <v>129</v>
      </c>
      <c r="II101" s="2" t="s">
        <v>132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138</v>
      </c>
      <c r="IT101" s="2" t="s">
        <v>150</v>
      </c>
      <c r="IU101" s="2" t="s">
        <v>238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129</v>
      </c>
      <c r="JG101" s="2" t="s">
        <v>659</v>
      </c>
      <c r="JH101" s="2" t="s">
        <v>1451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138</v>
      </c>
      <c r="JR101" s="2" t="s">
        <v>150</v>
      </c>
      <c r="JS101" s="2" t="s">
        <v>1444</v>
      </c>
      <c r="JT101" s="2" t="s">
        <v>1452</v>
      </c>
      <c r="JU101" s="2" t="s">
        <v>141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132</v>
      </c>
      <c r="KD101" s="2" t="s">
        <v>132</v>
      </c>
      <c r="KE101" s="2" t="s">
        <v>132</v>
      </c>
      <c r="KF101" s="2" t="s">
        <v>132</v>
      </c>
      <c r="KG101" s="2" t="s">
        <v>132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138</v>
      </c>
      <c r="KP101" s="2" t="s">
        <v>174</v>
      </c>
      <c r="KQ101" s="2" t="s">
        <v>1251</v>
      </c>
      <c r="KR101" s="2" t="s">
        <v>1453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168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150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168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168</v>
      </c>
      <c r="MX101" s="2" t="s">
        <v>129</v>
      </c>
      <c r="MY101" s="2" t="s">
        <v>132</v>
      </c>
      <c r="MZ101" s="2" t="s">
        <v>132</v>
      </c>
      <c r="NA101" s="2" t="s">
        <v>141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168</v>
      </c>
      <c r="NV101" s="2" t="s">
        <v>129</v>
      </c>
      <c r="NW101" s="2" t="s">
        <v>132</v>
      </c>
      <c r="NX101" s="2" t="s">
        <v>132</v>
      </c>
      <c r="NY101" s="2" t="s">
        <v>141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150</v>
      </c>
      <c r="OI101" s="2" t="s">
        <v>132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138</v>
      </c>
      <c r="OT101" s="2" t="s">
        <v>129</v>
      </c>
      <c r="OU101" s="2" t="s">
        <v>177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168</v>
      </c>
      <c r="PF101" s="2" t="s">
        <v>129</v>
      </c>
      <c r="PG101" s="2" t="s">
        <v>132</v>
      </c>
      <c r="PH101" s="2" t="s">
        <v>132</v>
      </c>
      <c r="PI101" s="2" t="s">
        <v>141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132</v>
      </c>
      <c r="PR101" s="2" t="s">
        <v>132</v>
      </c>
      <c r="PS101" s="2" t="s">
        <v>132</v>
      </c>
      <c r="PT101" s="2" t="s">
        <v>132</v>
      </c>
      <c r="PU101" s="2" t="s">
        <v>132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138</v>
      </c>
      <c r="QP101" s="2" t="s">
        <v>129</v>
      </c>
      <c r="QQ101" s="2" t="s">
        <v>178</v>
      </c>
      <c r="QR101" s="2" t="s">
        <v>132</v>
      </c>
      <c r="QS101" s="2" t="s">
        <v>141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138</v>
      </c>
      <c r="RB101" s="2" t="s">
        <v>150</v>
      </c>
      <c r="RC101" s="2" t="s">
        <v>313</v>
      </c>
      <c r="RD101" s="2" t="s">
        <v>1454</v>
      </c>
      <c r="RE101" s="2" t="s">
        <v>141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168</v>
      </c>
      <c r="RN101" s="2" t="s">
        <v>129</v>
      </c>
      <c r="RO101" s="2" t="s">
        <v>132</v>
      </c>
      <c r="RP101" s="2" t="s">
        <v>132</v>
      </c>
      <c r="RQ101" s="2" t="s">
        <v>141</v>
      </c>
      <c r="RR101" s="2" t="s">
        <v>146</v>
      </c>
    </row>
    <row r="102">
      <c r="A102" s="2" t="s">
        <v>1455</v>
      </c>
      <c r="B102" s="2" t="s">
        <v>121</v>
      </c>
      <c r="C102" s="2" t="s">
        <v>1396</v>
      </c>
      <c r="D102" s="2" t="s">
        <v>560</v>
      </c>
      <c r="E102" s="2" t="s">
        <v>561</v>
      </c>
      <c r="F102" s="2" t="s">
        <v>1456</v>
      </c>
      <c r="G102" s="2" t="s">
        <v>1456</v>
      </c>
      <c r="H102" s="2" t="s">
        <v>1456</v>
      </c>
      <c r="I102" s="2" t="s">
        <v>1457</v>
      </c>
      <c r="J102" s="2" t="s">
        <v>127</v>
      </c>
      <c r="K102" s="2" t="s">
        <v>128</v>
      </c>
      <c r="L102" s="3">
        <v>80.15</v>
      </c>
      <c r="M102" s="3">
        <v>84.16</v>
      </c>
      <c r="N102" s="3">
        <v>184.99</v>
      </c>
      <c r="O102" s="2" t="s">
        <v>129</v>
      </c>
      <c r="P102" s="2" t="s">
        <v>130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1400</v>
      </c>
      <c r="V102" s="2" t="s">
        <v>247</v>
      </c>
      <c r="W102" s="2" t="s">
        <v>248</v>
      </c>
      <c r="X102" s="2" t="s">
        <v>132</v>
      </c>
      <c r="Y102" s="2" t="s">
        <v>1458</v>
      </c>
      <c r="Z102" s="4">
        <v>305</v>
      </c>
      <c r="AA102" s="4">
        <f>=ROUNDDOWN(43.5714285714286,0)</f>
      </c>
      <c r="AB102" s="5">
        <v>7</v>
      </c>
      <c r="AC102" s="2" t="s">
        <v>132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100</v>
      </c>
      <c r="AQ102" s="8">
        <v>9142.36</v>
      </c>
      <c r="AR102" s="4"/>
      <c r="AS102" s="8"/>
      <c r="AT102" s="7"/>
      <c r="AU102" s="7"/>
      <c r="AV102" s="4">
        <v>100</v>
      </c>
      <c r="AW102" s="8">
        <v>9142.36</v>
      </c>
      <c r="AX102" s="4"/>
      <c r="AY102" s="8"/>
      <c r="AZ102" s="7"/>
      <c r="BA102" s="7"/>
      <c r="BB102" s="7">
        <v>1</v>
      </c>
      <c r="BC102" s="4">
        <v>165</v>
      </c>
      <c r="BD102" s="8">
        <v>14692.61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0.6222</v>
      </c>
      <c r="BJ102" s="4">
        <v>100</v>
      </c>
      <c r="BK102" s="8">
        <v>9142.36</v>
      </c>
      <c r="BL102" s="2" t="s">
        <v>1459</v>
      </c>
      <c r="BM102" s="7">
        <v>1</v>
      </c>
      <c r="BN102" s="7">
        <v>1</v>
      </c>
      <c r="BO102" s="4">
        <v>13</v>
      </c>
      <c r="BP102" s="8">
        <v>1035.79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622</v>
      </c>
      <c r="BX102" s="2" t="s">
        <v>623</v>
      </c>
      <c r="BY102" s="2" t="s">
        <v>141</v>
      </c>
      <c r="BZ102" s="2" t="s">
        <v>132</v>
      </c>
      <c r="CA102" s="4">
        <v>12</v>
      </c>
      <c r="CB102" s="8">
        <v>1235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1458</v>
      </c>
      <c r="CJ102" s="2" t="s">
        <v>1460</v>
      </c>
      <c r="CK102" s="2" t="s">
        <v>141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138</v>
      </c>
      <c r="CT102" s="2" t="s">
        <v>129</v>
      </c>
      <c r="CU102" s="2" t="s">
        <v>132</v>
      </c>
      <c r="CV102" s="2" t="s">
        <v>1461</v>
      </c>
      <c r="CW102" s="2" t="s">
        <v>141</v>
      </c>
      <c r="CX102" s="2" t="s">
        <v>132</v>
      </c>
      <c r="CY102" s="4">
        <v>8</v>
      </c>
      <c r="CZ102" s="8">
        <v>624.4</v>
      </c>
      <c r="DA102" s="4"/>
      <c r="DB102" s="8"/>
      <c r="DC102" s="7"/>
      <c r="DD102" s="7"/>
      <c r="DE102" s="2" t="s">
        <v>138</v>
      </c>
      <c r="DF102" s="2" t="s">
        <v>129</v>
      </c>
      <c r="DG102" s="2" t="s">
        <v>1462</v>
      </c>
      <c r="DH102" s="2" t="s">
        <v>169</v>
      </c>
      <c r="DI102" s="2" t="s">
        <v>141</v>
      </c>
      <c r="DJ102" s="2" t="s">
        <v>132</v>
      </c>
      <c r="DK102" s="4">
        <v>19</v>
      </c>
      <c r="DL102" s="8">
        <v>1874.73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1458</v>
      </c>
      <c r="DT102" s="2" t="s">
        <v>1463</v>
      </c>
      <c r="DU102" s="2" t="s">
        <v>141</v>
      </c>
      <c r="DV102" s="2" t="s">
        <v>132</v>
      </c>
      <c r="DW102" s="4">
        <v>31</v>
      </c>
      <c r="DX102" s="8">
        <v>2846.99</v>
      </c>
      <c r="DY102" s="4"/>
      <c r="DZ102" s="8"/>
      <c r="EA102" s="7"/>
      <c r="EB102" s="7"/>
      <c r="EC102" s="2" t="s">
        <v>138</v>
      </c>
      <c r="ED102" s="2" t="s">
        <v>129</v>
      </c>
      <c r="EE102" s="2" t="s">
        <v>1464</v>
      </c>
      <c r="EF102" s="2" t="s">
        <v>1062</v>
      </c>
      <c r="EG102" s="2" t="s">
        <v>141</v>
      </c>
      <c r="EH102" s="2" t="s">
        <v>132</v>
      </c>
      <c r="EI102" s="4">
        <v>3</v>
      </c>
      <c r="EJ102" s="8">
        <v>303.24</v>
      </c>
      <c r="EK102" s="4"/>
      <c r="EL102" s="8"/>
      <c r="EM102" s="7"/>
      <c r="EN102" s="7"/>
      <c r="EO102" s="2" t="s">
        <v>138</v>
      </c>
      <c r="EP102" s="2" t="s">
        <v>129</v>
      </c>
      <c r="EQ102" s="2" t="s">
        <v>327</v>
      </c>
      <c r="ER102" s="2" t="s">
        <v>1465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168</v>
      </c>
      <c r="FB102" s="2" t="s">
        <v>129</v>
      </c>
      <c r="FC102" s="2" t="s">
        <v>132</v>
      </c>
      <c r="FD102" s="2" t="s">
        <v>132</v>
      </c>
      <c r="FE102" s="2" t="s">
        <v>141</v>
      </c>
      <c r="FF102" s="2" t="s">
        <v>132</v>
      </c>
      <c r="FG102" s="4">
        <v>3</v>
      </c>
      <c r="FH102" s="8">
        <v>272.67</v>
      </c>
      <c r="FI102" s="4"/>
      <c r="FJ102" s="8"/>
      <c r="FK102" s="7"/>
      <c r="FL102" s="7"/>
      <c r="FM102" s="2" t="s">
        <v>138</v>
      </c>
      <c r="FN102" s="2" t="s">
        <v>129</v>
      </c>
      <c r="FO102" s="2" t="s">
        <v>330</v>
      </c>
      <c r="FP102" s="2" t="s">
        <v>716</v>
      </c>
      <c r="FQ102" s="2" t="s">
        <v>141</v>
      </c>
      <c r="FR102" s="2" t="s">
        <v>132</v>
      </c>
      <c r="FS102" s="4">
        <v>1</v>
      </c>
      <c r="FT102" s="8">
        <v>96.05</v>
      </c>
      <c r="FU102" s="4"/>
      <c r="FV102" s="8"/>
      <c r="FW102" s="7"/>
      <c r="FX102" s="7"/>
      <c r="FY102" s="2" t="s">
        <v>138</v>
      </c>
      <c r="FZ102" s="2" t="s">
        <v>129</v>
      </c>
      <c r="GA102" s="2" t="s">
        <v>1221</v>
      </c>
      <c r="GB102" s="2" t="s">
        <v>1466</v>
      </c>
      <c r="GC102" s="2" t="s">
        <v>141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138</v>
      </c>
      <c r="GL102" s="2" t="s">
        <v>129</v>
      </c>
      <c r="GM102" s="2" t="s">
        <v>238</v>
      </c>
      <c r="GN102" s="2" t="s">
        <v>1435</v>
      </c>
      <c r="GO102" s="2" t="s">
        <v>141</v>
      </c>
      <c r="GP102" s="2" t="s">
        <v>132</v>
      </c>
      <c r="GQ102" s="4">
        <v>4</v>
      </c>
      <c r="GR102" s="8">
        <v>336.64</v>
      </c>
      <c r="GS102" s="4"/>
      <c r="GT102" s="8"/>
      <c r="GU102" s="7"/>
      <c r="GV102" s="7"/>
      <c r="GW102" s="2" t="s">
        <v>138</v>
      </c>
      <c r="GX102" s="2" t="s">
        <v>129</v>
      </c>
      <c r="GY102" s="2" t="s">
        <v>163</v>
      </c>
      <c r="GZ102" s="2" t="s">
        <v>771</v>
      </c>
      <c r="HA102" s="2" t="s">
        <v>141</v>
      </c>
      <c r="HB102" s="2" t="s">
        <v>132</v>
      </c>
      <c r="HC102" s="4">
        <v>1</v>
      </c>
      <c r="HD102" s="8">
        <v>96.05</v>
      </c>
      <c r="HE102" s="4"/>
      <c r="HF102" s="8"/>
      <c r="HG102" s="7"/>
      <c r="HH102" s="7"/>
      <c r="HI102" s="2" t="s">
        <v>138</v>
      </c>
      <c r="HJ102" s="2" t="s">
        <v>129</v>
      </c>
      <c r="HK102" s="2" t="s">
        <v>683</v>
      </c>
      <c r="HL102" s="2" t="s">
        <v>1366</v>
      </c>
      <c r="HM102" s="2" t="s">
        <v>141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273</v>
      </c>
      <c r="HV102" s="2" t="s">
        <v>129</v>
      </c>
      <c r="HW102" s="2" t="s">
        <v>132</v>
      </c>
      <c r="HX102" s="2" t="s">
        <v>132</v>
      </c>
      <c r="HY102" s="2" t="s">
        <v>141</v>
      </c>
      <c r="HZ102" s="2" t="s">
        <v>132</v>
      </c>
      <c r="IA102" s="4">
        <v>5</v>
      </c>
      <c r="IB102" s="8">
        <v>420.8</v>
      </c>
      <c r="IC102" s="4"/>
      <c r="ID102" s="8"/>
      <c r="IE102" s="7"/>
      <c r="IF102" s="7"/>
      <c r="IG102" s="2" t="s">
        <v>138</v>
      </c>
      <c r="IH102" s="2" t="s">
        <v>129</v>
      </c>
      <c r="II102" s="2" t="s">
        <v>237</v>
      </c>
      <c r="IJ102" s="2" t="s">
        <v>326</v>
      </c>
      <c r="IK102" s="2" t="s">
        <v>141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138</v>
      </c>
      <c r="IT102" s="2" t="s">
        <v>150</v>
      </c>
      <c r="IU102" s="2" t="s">
        <v>238</v>
      </c>
      <c r="IV102" s="2" t="s">
        <v>1348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129</v>
      </c>
      <c r="JG102" s="2" t="s">
        <v>1458</v>
      </c>
      <c r="JH102" s="2" t="s">
        <v>132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138</v>
      </c>
      <c r="JR102" s="2" t="s">
        <v>150</v>
      </c>
      <c r="JS102" s="2" t="s">
        <v>608</v>
      </c>
      <c r="JT102" s="2" t="s">
        <v>334</v>
      </c>
      <c r="JU102" s="2" t="s">
        <v>141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138</v>
      </c>
      <c r="KP102" s="2" t="s">
        <v>174</v>
      </c>
      <c r="KQ102" s="2" t="s">
        <v>1225</v>
      </c>
      <c r="KR102" s="2" t="s">
        <v>1467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168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150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168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168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129</v>
      </c>
      <c r="NK102" s="2" t="s">
        <v>132</v>
      </c>
      <c r="NL102" s="2" t="s">
        <v>132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168</v>
      </c>
      <c r="NV102" s="2" t="s">
        <v>129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150</v>
      </c>
      <c r="OI102" s="2" t="s">
        <v>132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138</v>
      </c>
      <c r="OT102" s="2" t="s">
        <v>129</v>
      </c>
      <c r="OU102" s="2" t="s">
        <v>280</v>
      </c>
      <c r="OV102" s="2" t="s">
        <v>1024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168</v>
      </c>
      <c r="PF102" s="2" t="s">
        <v>129</v>
      </c>
      <c r="PG102" s="2" t="s">
        <v>132</v>
      </c>
      <c r="PH102" s="2" t="s">
        <v>132</v>
      </c>
      <c r="PI102" s="2" t="s">
        <v>141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138</v>
      </c>
      <c r="QP102" s="2" t="s">
        <v>129</v>
      </c>
      <c r="QQ102" s="2" t="s">
        <v>178</v>
      </c>
      <c r="QR102" s="2" t="s">
        <v>132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241</v>
      </c>
      <c r="RB102" s="2" t="s">
        <v>150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168</v>
      </c>
      <c r="RN102" s="2" t="s">
        <v>129</v>
      </c>
      <c r="RO102" s="2" t="s">
        <v>132</v>
      </c>
      <c r="RP102" s="2" t="s">
        <v>132</v>
      </c>
      <c r="RQ102" s="2" t="s">
        <v>141</v>
      </c>
      <c r="RR102" s="2" t="s">
        <v>132</v>
      </c>
    </row>
    <row r="103">
      <c r="A103" s="2" t="s">
        <v>1468</v>
      </c>
      <c r="B103" s="2" t="s">
        <v>121</v>
      </c>
      <c r="C103" s="2" t="s">
        <v>1396</v>
      </c>
      <c r="D103" s="2" t="s">
        <v>560</v>
      </c>
      <c r="E103" s="2" t="s">
        <v>561</v>
      </c>
      <c r="F103" s="2" t="s">
        <v>1456</v>
      </c>
      <c r="G103" s="2" t="s">
        <v>1456</v>
      </c>
      <c r="H103" s="2" t="s">
        <v>1456</v>
      </c>
      <c r="I103" s="2" t="s">
        <v>1457</v>
      </c>
      <c r="J103" s="2" t="s">
        <v>127</v>
      </c>
      <c r="K103" s="2" t="s">
        <v>181</v>
      </c>
      <c r="L103" s="3">
        <v>80.15</v>
      </c>
      <c r="M103" s="3">
        <v>84.16</v>
      </c>
      <c r="N103" s="3">
        <v>184.99</v>
      </c>
      <c r="O103" s="2" t="s">
        <v>129</v>
      </c>
      <c r="P103" s="2" t="s">
        <v>130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1400</v>
      </c>
      <c r="V103" s="2" t="s">
        <v>247</v>
      </c>
      <c r="W103" s="2" t="s">
        <v>525</v>
      </c>
      <c r="X103" s="2" t="s">
        <v>132</v>
      </c>
      <c r="Y103" s="2" t="s">
        <v>1401</v>
      </c>
      <c r="Z103" s="4">
        <v>165</v>
      </c>
      <c r="AA103" s="4">
        <f>=ROUNDDOWN(50,0)</f>
      </c>
      <c r="AB103" s="5">
        <v>3.3</v>
      </c>
      <c r="AC103" s="2" t="s">
        <v>132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65</v>
      </c>
      <c r="AQ103" s="8">
        <v>5550.25</v>
      </c>
      <c r="AR103" s="4"/>
      <c r="AS103" s="8"/>
      <c r="AT103" s="7"/>
      <c r="AU103" s="7"/>
      <c r="AV103" s="4">
        <v>65</v>
      </c>
      <c r="AW103" s="8">
        <v>5550.25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0.3778</v>
      </c>
      <c r="BJ103" s="4">
        <v>65</v>
      </c>
      <c r="BK103" s="8">
        <v>5550.25</v>
      </c>
      <c r="BL103" s="2" t="s">
        <v>1469</v>
      </c>
      <c r="BM103" s="7">
        <v>1</v>
      </c>
      <c r="BN103" s="7">
        <v>1</v>
      </c>
      <c r="BO103" s="4">
        <v>22</v>
      </c>
      <c r="BP103" s="8">
        <v>1681.22</v>
      </c>
      <c r="BQ103" s="4"/>
      <c r="BR103" s="8"/>
      <c r="BS103" s="7"/>
      <c r="BT103" s="7"/>
      <c r="BU103" s="2" t="s">
        <v>138</v>
      </c>
      <c r="BV103" s="2" t="s">
        <v>129</v>
      </c>
      <c r="BW103" s="2" t="s">
        <v>782</v>
      </c>
      <c r="BX103" s="2" t="s">
        <v>1470</v>
      </c>
      <c r="BY103" s="2" t="s">
        <v>141</v>
      </c>
      <c r="BZ103" s="2" t="s">
        <v>132</v>
      </c>
      <c r="CA103" s="4">
        <v>11</v>
      </c>
      <c r="CB103" s="8">
        <v>979.63</v>
      </c>
      <c r="CC103" s="4"/>
      <c r="CD103" s="8"/>
      <c r="CE103" s="7"/>
      <c r="CF103" s="7"/>
      <c r="CG103" s="2" t="s">
        <v>138</v>
      </c>
      <c r="CH103" s="2" t="s">
        <v>129</v>
      </c>
      <c r="CI103" s="2" t="s">
        <v>1197</v>
      </c>
      <c r="CJ103" s="2" t="s">
        <v>1471</v>
      </c>
      <c r="CK103" s="2" t="s">
        <v>141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241</v>
      </c>
      <c r="CT103" s="2" t="s">
        <v>150</v>
      </c>
      <c r="CU103" s="2" t="s">
        <v>132</v>
      </c>
      <c r="CV103" s="2" t="s">
        <v>132</v>
      </c>
      <c r="CW103" s="2" t="s">
        <v>141</v>
      </c>
      <c r="CX103" s="2" t="s">
        <v>132</v>
      </c>
      <c r="CY103" s="4">
        <v>6</v>
      </c>
      <c r="CZ103" s="8">
        <v>468.3</v>
      </c>
      <c r="DA103" s="4"/>
      <c r="DB103" s="8"/>
      <c r="DC103" s="7"/>
      <c r="DD103" s="7"/>
      <c r="DE103" s="2" t="s">
        <v>138</v>
      </c>
      <c r="DF103" s="2" t="s">
        <v>129</v>
      </c>
      <c r="DG103" s="2" t="s">
        <v>946</v>
      </c>
      <c r="DH103" s="2" t="s">
        <v>1472</v>
      </c>
      <c r="DI103" s="2" t="s">
        <v>141</v>
      </c>
      <c r="DJ103" s="2" t="s">
        <v>132</v>
      </c>
      <c r="DK103" s="4">
        <v>6</v>
      </c>
      <c r="DL103" s="8">
        <v>592.02</v>
      </c>
      <c r="DM103" s="4"/>
      <c r="DN103" s="8"/>
      <c r="DO103" s="7"/>
      <c r="DP103" s="7"/>
      <c r="DQ103" s="2" t="s">
        <v>138</v>
      </c>
      <c r="DR103" s="2" t="s">
        <v>129</v>
      </c>
      <c r="DS103" s="2" t="s">
        <v>788</v>
      </c>
      <c r="DT103" s="2" t="s">
        <v>1473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196</v>
      </c>
      <c r="ED103" s="2" t="s">
        <v>129</v>
      </c>
      <c r="EE103" s="2" t="s">
        <v>132</v>
      </c>
      <c r="EF103" s="2" t="s">
        <v>132</v>
      </c>
      <c r="EG103" s="2" t="s">
        <v>141</v>
      </c>
      <c r="EH103" s="2" t="s">
        <v>132</v>
      </c>
      <c r="EI103" s="4">
        <v>3</v>
      </c>
      <c r="EJ103" s="8">
        <v>303.24</v>
      </c>
      <c r="EK103" s="4"/>
      <c r="EL103" s="8"/>
      <c r="EM103" s="7"/>
      <c r="EN103" s="7"/>
      <c r="EO103" s="2" t="s">
        <v>138</v>
      </c>
      <c r="EP103" s="2" t="s">
        <v>129</v>
      </c>
      <c r="EQ103" s="2" t="s">
        <v>197</v>
      </c>
      <c r="ER103" s="2" t="s">
        <v>292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168</v>
      </c>
      <c r="FB103" s="2" t="s">
        <v>129</v>
      </c>
      <c r="FC103" s="2" t="s">
        <v>132</v>
      </c>
      <c r="FD103" s="2" t="s">
        <v>132</v>
      </c>
      <c r="FE103" s="2" t="s">
        <v>141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138</v>
      </c>
      <c r="FN103" s="2" t="s">
        <v>129</v>
      </c>
      <c r="FO103" s="2" t="s">
        <v>330</v>
      </c>
      <c r="FP103" s="2" t="s">
        <v>458</v>
      </c>
      <c r="FQ103" s="2" t="s">
        <v>141</v>
      </c>
      <c r="FR103" s="2" t="s">
        <v>132</v>
      </c>
      <c r="FS103" s="4">
        <v>5</v>
      </c>
      <c r="FT103" s="8">
        <v>480.25</v>
      </c>
      <c r="FU103" s="4"/>
      <c r="FV103" s="8"/>
      <c r="FW103" s="7"/>
      <c r="FX103" s="7"/>
      <c r="FY103" s="2" t="s">
        <v>138</v>
      </c>
      <c r="FZ103" s="2" t="s">
        <v>129</v>
      </c>
      <c r="GA103" s="2" t="s">
        <v>1474</v>
      </c>
      <c r="GB103" s="2" t="s">
        <v>1475</v>
      </c>
      <c r="GC103" s="2" t="s">
        <v>141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206</v>
      </c>
      <c r="GL103" s="2" t="s">
        <v>129</v>
      </c>
      <c r="GM103" s="2" t="s">
        <v>1476</v>
      </c>
      <c r="GN103" s="2" t="s">
        <v>1477</v>
      </c>
      <c r="GO103" s="2" t="s">
        <v>141</v>
      </c>
      <c r="GP103" s="2" t="s">
        <v>132</v>
      </c>
      <c r="GQ103" s="4">
        <v>9</v>
      </c>
      <c r="GR103" s="8">
        <v>757.44</v>
      </c>
      <c r="GS103" s="4"/>
      <c r="GT103" s="8"/>
      <c r="GU103" s="7"/>
      <c r="GV103" s="7"/>
      <c r="GW103" s="2" t="s">
        <v>138</v>
      </c>
      <c r="GX103" s="2" t="s">
        <v>129</v>
      </c>
      <c r="GY103" s="2" t="s">
        <v>163</v>
      </c>
      <c r="GZ103" s="2" t="s">
        <v>342</v>
      </c>
      <c r="HA103" s="2" t="s">
        <v>141</v>
      </c>
      <c r="HB103" s="2" t="s">
        <v>132</v>
      </c>
      <c r="HC103" s="4">
        <v>3</v>
      </c>
      <c r="HD103" s="8">
        <v>288.15</v>
      </c>
      <c r="HE103" s="4"/>
      <c r="HF103" s="8"/>
      <c r="HG103" s="7"/>
      <c r="HH103" s="7"/>
      <c r="HI103" s="2" t="s">
        <v>138</v>
      </c>
      <c r="HJ103" s="2" t="s">
        <v>129</v>
      </c>
      <c r="HK103" s="2" t="s">
        <v>207</v>
      </c>
      <c r="HL103" s="2" t="s">
        <v>1478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273</v>
      </c>
      <c r="HV103" s="2" t="s">
        <v>129</v>
      </c>
      <c r="HW103" s="2" t="s">
        <v>132</v>
      </c>
      <c r="HX103" s="2" t="s">
        <v>132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196</v>
      </c>
      <c r="IH103" s="2" t="s">
        <v>129</v>
      </c>
      <c r="II103" s="2" t="s">
        <v>132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138</v>
      </c>
      <c r="IT103" s="2" t="s">
        <v>150</v>
      </c>
      <c r="IU103" s="2" t="s">
        <v>238</v>
      </c>
      <c r="IV103" s="2" t="s">
        <v>132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129</v>
      </c>
      <c r="JG103" s="2" t="s">
        <v>1479</v>
      </c>
      <c r="JH103" s="2" t="s">
        <v>1480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138</v>
      </c>
      <c r="JR103" s="2" t="s">
        <v>150</v>
      </c>
      <c r="JS103" s="2" t="s">
        <v>257</v>
      </c>
      <c r="JT103" s="2" t="s">
        <v>311</v>
      </c>
      <c r="JU103" s="2" t="s">
        <v>141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138</v>
      </c>
      <c r="KP103" s="2" t="s">
        <v>174</v>
      </c>
      <c r="KQ103" s="2" t="s">
        <v>782</v>
      </c>
      <c r="KR103" s="2" t="s">
        <v>1481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168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150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168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168</v>
      </c>
      <c r="MX103" s="2" t="s">
        <v>129</v>
      </c>
      <c r="MY103" s="2" t="s">
        <v>132</v>
      </c>
      <c r="MZ103" s="2" t="s">
        <v>132</v>
      </c>
      <c r="NA103" s="2" t="s">
        <v>141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129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150</v>
      </c>
      <c r="OI103" s="2" t="s">
        <v>132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138</v>
      </c>
      <c r="OT103" s="2" t="s">
        <v>129</v>
      </c>
      <c r="OU103" s="2" t="s">
        <v>967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129</v>
      </c>
      <c r="PG103" s="2" t="s">
        <v>132</v>
      </c>
      <c r="PH103" s="2" t="s">
        <v>132</v>
      </c>
      <c r="PI103" s="2" t="s">
        <v>141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129</v>
      </c>
      <c r="QQ103" s="2" t="s">
        <v>178</v>
      </c>
      <c r="QR103" s="2" t="s">
        <v>132</v>
      </c>
      <c r="QS103" s="2" t="s">
        <v>141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138</v>
      </c>
      <c r="RB103" s="2" t="s">
        <v>150</v>
      </c>
      <c r="RC103" s="2" t="s">
        <v>1414</v>
      </c>
      <c r="RD103" s="2" t="s">
        <v>1482</v>
      </c>
      <c r="RE103" s="2" t="s">
        <v>141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168</v>
      </c>
      <c r="RN103" s="2" t="s">
        <v>129</v>
      </c>
      <c r="RO103" s="2" t="s">
        <v>132</v>
      </c>
      <c r="RP103" s="2" t="s">
        <v>132</v>
      </c>
      <c r="RQ103" s="2" t="s">
        <v>141</v>
      </c>
      <c r="RR103" s="2" t="s">
        <v>146</v>
      </c>
    </row>
    <row r="104">
      <c r="A104" s="2" t="s">
        <v>1483</v>
      </c>
      <c r="B104" s="2" t="s">
        <v>121</v>
      </c>
      <c r="C104" s="2" t="s">
        <v>1396</v>
      </c>
      <c r="D104" s="2" t="s">
        <v>560</v>
      </c>
      <c r="E104" s="2" t="s">
        <v>561</v>
      </c>
      <c r="F104" s="2" t="s">
        <v>1484</v>
      </c>
      <c r="G104" s="2" t="s">
        <v>1484</v>
      </c>
      <c r="H104" s="2" t="s">
        <v>1484</v>
      </c>
      <c r="I104" s="2" t="s">
        <v>1485</v>
      </c>
      <c r="J104" s="2" t="s">
        <v>127</v>
      </c>
      <c r="K104" s="2" t="s">
        <v>801</v>
      </c>
      <c r="L104" s="3">
        <v>54.94</v>
      </c>
      <c r="M104" s="3">
        <v>57.69</v>
      </c>
      <c r="N104" s="3">
        <v>119.99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287</v>
      </c>
      <c r="W104" s="2" t="s">
        <v>132</v>
      </c>
      <c r="X104" s="2" t="s">
        <v>132</v>
      </c>
      <c r="Y104" s="2" t="s">
        <v>1486</v>
      </c>
      <c r="Z104" s="4">
        <v>98</v>
      </c>
      <c r="AA104" s="4">
        <f>=ROUNDDOWN(16.3333333333333,0)</f>
      </c>
      <c r="AB104" s="5">
        <v>6</v>
      </c>
      <c r="AC104" s="2" t="s">
        <v>707</v>
      </c>
      <c r="AD104" s="4">
        <v>100</v>
      </c>
      <c r="AE104" s="4">
        <v>100</v>
      </c>
      <c r="AF104" s="6">
        <v>65</v>
      </c>
      <c r="AG104" s="6"/>
      <c r="AH104" s="7">
        <v>0.9239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133</v>
      </c>
      <c r="AQ104" s="8">
        <v>7715.65</v>
      </c>
      <c r="AR104" s="4"/>
      <c r="AS104" s="8"/>
      <c r="AT104" s="7"/>
      <c r="AU104" s="7"/>
      <c r="AV104" s="4">
        <v>133</v>
      </c>
      <c r="AW104" s="8">
        <v>7715.65</v>
      </c>
      <c r="AX104" s="4"/>
      <c r="AY104" s="8"/>
      <c r="AZ104" s="7"/>
      <c r="BA104" s="7"/>
      <c r="BB104" s="7">
        <v>1</v>
      </c>
      <c r="BC104" s="4">
        <v>205</v>
      </c>
      <c r="BD104" s="8">
        <v>11973.65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0.6444</v>
      </c>
      <c r="BJ104" s="4">
        <v>133</v>
      </c>
      <c r="BK104" s="8">
        <v>7715.65</v>
      </c>
      <c r="BL104" s="2" t="s">
        <v>1487</v>
      </c>
      <c r="BM104" s="7">
        <v>1</v>
      </c>
      <c r="BN104" s="7">
        <v>1</v>
      </c>
      <c r="BO104" s="4">
        <v>31</v>
      </c>
      <c r="BP104" s="8">
        <v>1730.12</v>
      </c>
      <c r="BQ104" s="4"/>
      <c r="BR104" s="8"/>
      <c r="BS104" s="7"/>
      <c r="BT104" s="7"/>
      <c r="BU104" s="2" t="s">
        <v>138</v>
      </c>
      <c r="BV104" s="2" t="s">
        <v>129</v>
      </c>
      <c r="BW104" s="2" t="s">
        <v>1065</v>
      </c>
      <c r="BX104" s="2" t="s">
        <v>1488</v>
      </c>
      <c r="BY104" s="2" t="s">
        <v>141</v>
      </c>
      <c r="BZ104" s="2" t="s">
        <v>132</v>
      </c>
      <c r="CA104" s="4">
        <v>40</v>
      </c>
      <c r="CB104" s="8">
        <v>2324.51</v>
      </c>
      <c r="CC104" s="4"/>
      <c r="CD104" s="8"/>
      <c r="CE104" s="7"/>
      <c r="CF104" s="7"/>
      <c r="CG104" s="2" t="s">
        <v>138</v>
      </c>
      <c r="CH104" s="2" t="s">
        <v>129</v>
      </c>
      <c r="CI104" s="2" t="s">
        <v>1312</v>
      </c>
      <c r="CJ104" s="2" t="s">
        <v>1489</v>
      </c>
      <c r="CK104" s="2" t="s">
        <v>141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138</v>
      </c>
      <c r="CT104" s="2" t="s">
        <v>150</v>
      </c>
      <c r="CU104" s="2" t="s">
        <v>132</v>
      </c>
      <c r="CV104" s="2" t="s">
        <v>1490</v>
      </c>
      <c r="CW104" s="2" t="s">
        <v>141</v>
      </c>
      <c r="CX104" s="2" t="s">
        <v>132</v>
      </c>
      <c r="CY104" s="4">
        <v>37</v>
      </c>
      <c r="CZ104" s="8">
        <v>2047.21</v>
      </c>
      <c r="DA104" s="4"/>
      <c r="DB104" s="8"/>
      <c r="DC104" s="7"/>
      <c r="DD104" s="7"/>
      <c r="DE104" s="2" t="s">
        <v>138</v>
      </c>
      <c r="DF104" s="2" t="s">
        <v>129</v>
      </c>
      <c r="DG104" s="2" t="s">
        <v>573</v>
      </c>
      <c r="DH104" s="2" t="s">
        <v>659</v>
      </c>
      <c r="DI104" s="2" t="s">
        <v>141</v>
      </c>
      <c r="DJ104" s="2" t="s">
        <v>132</v>
      </c>
      <c r="DK104" s="4">
        <v>4</v>
      </c>
      <c r="DL104" s="8">
        <v>281.84</v>
      </c>
      <c r="DM104" s="4"/>
      <c r="DN104" s="8"/>
      <c r="DO104" s="7"/>
      <c r="DP104" s="7"/>
      <c r="DQ104" s="2" t="s">
        <v>138</v>
      </c>
      <c r="DR104" s="2" t="s">
        <v>129</v>
      </c>
      <c r="DS104" s="2" t="s">
        <v>602</v>
      </c>
      <c r="DT104" s="2" t="s">
        <v>1491</v>
      </c>
      <c r="DU104" s="2" t="s">
        <v>141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138</v>
      </c>
      <c r="ED104" s="2" t="s">
        <v>150</v>
      </c>
      <c r="EE104" s="2" t="s">
        <v>604</v>
      </c>
      <c r="EF104" s="2" t="s">
        <v>1492</v>
      </c>
      <c r="EG104" s="2" t="s">
        <v>141</v>
      </c>
      <c r="EH104" s="2" t="s">
        <v>132</v>
      </c>
      <c r="EI104" s="4">
        <v>1</v>
      </c>
      <c r="EJ104" s="8">
        <v>71.85</v>
      </c>
      <c r="EK104" s="4"/>
      <c r="EL104" s="8"/>
      <c r="EM104" s="7"/>
      <c r="EN104" s="7"/>
      <c r="EO104" s="2" t="s">
        <v>138</v>
      </c>
      <c r="EP104" s="2" t="s">
        <v>129</v>
      </c>
      <c r="EQ104" s="2" t="s">
        <v>153</v>
      </c>
      <c r="ER104" s="2" t="s">
        <v>1250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168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>
        <v>2</v>
      </c>
      <c r="FH104" s="8">
        <v>124.6</v>
      </c>
      <c r="FI104" s="4"/>
      <c r="FJ104" s="8"/>
      <c r="FK104" s="7"/>
      <c r="FL104" s="7"/>
      <c r="FM104" s="2" t="s">
        <v>138</v>
      </c>
      <c r="FN104" s="2" t="s">
        <v>129</v>
      </c>
      <c r="FO104" s="2" t="s">
        <v>330</v>
      </c>
      <c r="FP104" s="2" t="s">
        <v>1302</v>
      </c>
      <c r="FQ104" s="2" t="s">
        <v>141</v>
      </c>
      <c r="FR104" s="2" t="s">
        <v>132</v>
      </c>
      <c r="FS104" s="4">
        <v>10</v>
      </c>
      <c r="FT104" s="8">
        <v>637.6</v>
      </c>
      <c r="FU104" s="4"/>
      <c r="FV104" s="8"/>
      <c r="FW104" s="7"/>
      <c r="FX104" s="7"/>
      <c r="FY104" s="2" t="s">
        <v>138</v>
      </c>
      <c r="FZ104" s="2" t="s">
        <v>129</v>
      </c>
      <c r="GA104" s="2" t="s">
        <v>661</v>
      </c>
      <c r="GB104" s="2" t="s">
        <v>1493</v>
      </c>
      <c r="GC104" s="2" t="s">
        <v>141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138</v>
      </c>
      <c r="GL104" s="2" t="s">
        <v>129</v>
      </c>
      <c r="GM104" s="2" t="s">
        <v>268</v>
      </c>
      <c r="GN104" s="2" t="s">
        <v>1494</v>
      </c>
      <c r="GO104" s="2" t="s">
        <v>141</v>
      </c>
      <c r="GP104" s="2" t="s">
        <v>132</v>
      </c>
      <c r="GQ104" s="4">
        <v>2</v>
      </c>
      <c r="GR104" s="8">
        <v>115.36</v>
      </c>
      <c r="GS104" s="4"/>
      <c r="GT104" s="8"/>
      <c r="GU104" s="7"/>
      <c r="GV104" s="7"/>
      <c r="GW104" s="2" t="s">
        <v>138</v>
      </c>
      <c r="GX104" s="2" t="s">
        <v>129</v>
      </c>
      <c r="GY104" s="2" t="s">
        <v>163</v>
      </c>
      <c r="GZ104" s="2" t="s">
        <v>1495</v>
      </c>
      <c r="HA104" s="2" t="s">
        <v>141</v>
      </c>
      <c r="HB104" s="2" t="s">
        <v>132</v>
      </c>
      <c r="HC104" s="4">
        <v>6</v>
      </c>
      <c r="HD104" s="8">
        <v>382.56</v>
      </c>
      <c r="HE104" s="4"/>
      <c r="HF104" s="8"/>
      <c r="HG104" s="7"/>
      <c r="HH104" s="7"/>
      <c r="HI104" s="2" t="s">
        <v>138</v>
      </c>
      <c r="HJ104" s="2" t="s">
        <v>129</v>
      </c>
      <c r="HK104" s="2" t="s">
        <v>271</v>
      </c>
      <c r="HL104" s="2" t="s">
        <v>1496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273</v>
      </c>
      <c r="HV104" s="2" t="s">
        <v>129</v>
      </c>
      <c r="HW104" s="2" t="s">
        <v>132</v>
      </c>
      <c r="HX104" s="2" t="s">
        <v>132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206</v>
      </c>
      <c r="IH104" s="2" t="s">
        <v>129</v>
      </c>
      <c r="II104" s="2" t="s">
        <v>237</v>
      </c>
      <c r="IJ104" s="2" t="s">
        <v>400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138</v>
      </c>
      <c r="IT104" s="2" t="s">
        <v>150</v>
      </c>
      <c r="IU104" s="2" t="s">
        <v>238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129</v>
      </c>
      <c r="JG104" s="2" t="s">
        <v>1312</v>
      </c>
      <c r="JH104" s="2" t="s">
        <v>1497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138</v>
      </c>
      <c r="JR104" s="2" t="s">
        <v>150</v>
      </c>
      <c r="JS104" s="2" t="s">
        <v>654</v>
      </c>
      <c r="JT104" s="2" t="s">
        <v>1498</v>
      </c>
      <c r="JU104" s="2" t="s">
        <v>141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132</v>
      </c>
      <c r="KD104" s="2" t="s">
        <v>132</v>
      </c>
      <c r="KE104" s="2" t="s">
        <v>132</v>
      </c>
      <c r="KF104" s="2" t="s">
        <v>132</v>
      </c>
      <c r="KG104" s="2" t="s">
        <v>132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138</v>
      </c>
      <c r="KP104" s="2" t="s">
        <v>174</v>
      </c>
      <c r="KQ104" s="2" t="s">
        <v>278</v>
      </c>
      <c r="KR104" s="2" t="s">
        <v>1499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168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168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168</v>
      </c>
      <c r="MX104" s="2" t="s">
        <v>129</v>
      </c>
      <c r="MY104" s="2" t="s">
        <v>132</v>
      </c>
      <c r="MZ104" s="2" t="s">
        <v>132</v>
      </c>
      <c r="NA104" s="2" t="s">
        <v>141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129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150</v>
      </c>
      <c r="OI104" s="2" t="s">
        <v>132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138</v>
      </c>
      <c r="OT104" s="2" t="s">
        <v>129</v>
      </c>
      <c r="OU104" s="2" t="s">
        <v>280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129</v>
      </c>
      <c r="PG104" s="2" t="s">
        <v>132</v>
      </c>
      <c r="PH104" s="2" t="s">
        <v>132</v>
      </c>
      <c r="PI104" s="2" t="s">
        <v>141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129</v>
      </c>
      <c r="QQ104" s="2" t="s">
        <v>178</v>
      </c>
      <c r="QR104" s="2" t="s">
        <v>132</v>
      </c>
      <c r="QS104" s="2" t="s">
        <v>141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138</v>
      </c>
      <c r="RB104" s="2" t="s">
        <v>150</v>
      </c>
      <c r="RC104" s="2" t="s">
        <v>1067</v>
      </c>
      <c r="RD104" s="2" t="s">
        <v>1478</v>
      </c>
      <c r="RE104" s="2" t="s">
        <v>141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168</v>
      </c>
      <c r="RN104" s="2" t="s">
        <v>129</v>
      </c>
      <c r="RO104" s="2" t="s">
        <v>132</v>
      </c>
      <c r="RP104" s="2" t="s">
        <v>132</v>
      </c>
      <c r="RQ104" s="2" t="s">
        <v>141</v>
      </c>
      <c r="RR104" s="2" t="s">
        <v>132</v>
      </c>
    </row>
    <row r="105">
      <c r="A105" s="2" t="s">
        <v>1500</v>
      </c>
      <c r="B105" s="2" t="s">
        <v>121</v>
      </c>
      <c r="C105" s="2" t="s">
        <v>1396</v>
      </c>
      <c r="D105" s="2" t="s">
        <v>560</v>
      </c>
      <c r="E105" s="2" t="s">
        <v>561</v>
      </c>
      <c r="F105" s="2" t="s">
        <v>1484</v>
      </c>
      <c r="G105" s="2" t="s">
        <v>1484</v>
      </c>
      <c r="H105" s="2" t="s">
        <v>1484</v>
      </c>
      <c r="I105" s="2" t="s">
        <v>1485</v>
      </c>
      <c r="J105" s="2" t="s">
        <v>127</v>
      </c>
      <c r="K105" s="2" t="s">
        <v>1501</v>
      </c>
      <c r="L105" s="3">
        <v>54.94</v>
      </c>
      <c r="M105" s="3">
        <v>57.69</v>
      </c>
      <c r="N105" s="3">
        <v>119.99</v>
      </c>
      <c r="O105" s="2" t="s">
        <v>129</v>
      </c>
      <c r="P105" s="2" t="s">
        <v>182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286</v>
      </c>
      <c r="V105" s="2" t="s">
        <v>247</v>
      </c>
      <c r="W105" s="2" t="s">
        <v>248</v>
      </c>
      <c r="X105" s="2" t="s">
        <v>132</v>
      </c>
      <c r="Y105" s="2" t="s">
        <v>1502</v>
      </c>
      <c r="Z105" s="4">
        <v>218</v>
      </c>
      <c r="AA105" s="4">
        <f>=ROUNDDOWN(43.6,0)</f>
      </c>
      <c r="AB105" s="5">
        <v>5</v>
      </c>
      <c r="AC105" s="2" t="s">
        <v>132</v>
      </c>
      <c r="AD105" s="4"/>
      <c r="AE105" s="4"/>
      <c r="AF105" s="6">
        <v>65</v>
      </c>
      <c r="AG105" s="6"/>
      <c r="AH105" s="7">
        <v>0.6522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72</v>
      </c>
      <c r="AQ105" s="8">
        <v>4258</v>
      </c>
      <c r="AR105" s="4"/>
      <c r="AS105" s="8"/>
      <c r="AT105" s="7"/>
      <c r="AU105" s="7"/>
      <c r="AV105" s="4">
        <v>72</v>
      </c>
      <c r="AW105" s="8">
        <v>4258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0.3556</v>
      </c>
      <c r="BJ105" s="4">
        <v>72</v>
      </c>
      <c r="BK105" s="8">
        <v>4258</v>
      </c>
      <c r="BL105" s="2" t="s">
        <v>1503</v>
      </c>
      <c r="BM105" s="7">
        <v>1</v>
      </c>
      <c r="BN105" s="7">
        <v>1</v>
      </c>
      <c r="BO105" s="4">
        <v>17</v>
      </c>
      <c r="BP105" s="8">
        <v>996.53</v>
      </c>
      <c r="BQ105" s="4"/>
      <c r="BR105" s="8"/>
      <c r="BS105" s="7"/>
      <c r="BT105" s="7"/>
      <c r="BU105" s="2" t="s">
        <v>138</v>
      </c>
      <c r="BV105" s="2" t="s">
        <v>129</v>
      </c>
      <c r="BW105" s="2" t="s">
        <v>1405</v>
      </c>
      <c r="BX105" s="2" t="s">
        <v>1504</v>
      </c>
      <c r="BY105" s="2" t="s">
        <v>141</v>
      </c>
      <c r="BZ105" s="2" t="s">
        <v>132</v>
      </c>
      <c r="CA105" s="4">
        <v>6</v>
      </c>
      <c r="CB105" s="8">
        <v>346.08</v>
      </c>
      <c r="CC105" s="4"/>
      <c r="CD105" s="8"/>
      <c r="CE105" s="7"/>
      <c r="CF105" s="7"/>
      <c r="CG105" s="2" t="s">
        <v>138</v>
      </c>
      <c r="CH105" s="2" t="s">
        <v>129</v>
      </c>
      <c r="CI105" s="2" t="s">
        <v>1502</v>
      </c>
      <c r="CJ105" s="2" t="s">
        <v>732</v>
      </c>
      <c r="CK105" s="2" t="s">
        <v>141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138</v>
      </c>
      <c r="CT105" s="2" t="s">
        <v>129</v>
      </c>
      <c r="CU105" s="2" t="s">
        <v>132</v>
      </c>
      <c r="CV105" s="2" t="s">
        <v>132</v>
      </c>
      <c r="CW105" s="2" t="s">
        <v>141</v>
      </c>
      <c r="CX105" s="2" t="s">
        <v>132</v>
      </c>
      <c r="CY105" s="4">
        <v>24</v>
      </c>
      <c r="CZ105" s="8">
        <v>1327.92</v>
      </c>
      <c r="DA105" s="4"/>
      <c r="DB105" s="8"/>
      <c r="DC105" s="7"/>
      <c r="DD105" s="7"/>
      <c r="DE105" s="2" t="s">
        <v>138</v>
      </c>
      <c r="DF105" s="2" t="s">
        <v>129</v>
      </c>
      <c r="DG105" s="2" t="s">
        <v>1462</v>
      </c>
      <c r="DH105" s="2" t="s">
        <v>1505</v>
      </c>
      <c r="DI105" s="2" t="s">
        <v>141</v>
      </c>
      <c r="DJ105" s="2" t="s">
        <v>132</v>
      </c>
      <c r="DK105" s="4">
        <v>3</v>
      </c>
      <c r="DL105" s="8">
        <v>211.38</v>
      </c>
      <c r="DM105" s="4"/>
      <c r="DN105" s="8"/>
      <c r="DO105" s="7"/>
      <c r="DP105" s="7"/>
      <c r="DQ105" s="2" t="s">
        <v>138</v>
      </c>
      <c r="DR105" s="2" t="s">
        <v>129</v>
      </c>
      <c r="DS105" s="2" t="s">
        <v>1502</v>
      </c>
      <c r="DT105" s="2" t="s">
        <v>755</v>
      </c>
      <c r="DU105" s="2" t="s">
        <v>141</v>
      </c>
      <c r="DV105" s="2" t="s">
        <v>132</v>
      </c>
      <c r="DW105" s="4">
        <v>6</v>
      </c>
      <c r="DX105" s="8">
        <v>369.8</v>
      </c>
      <c r="DY105" s="4"/>
      <c r="DZ105" s="8"/>
      <c r="EA105" s="7"/>
      <c r="EB105" s="7"/>
      <c r="EC105" s="2" t="s">
        <v>138</v>
      </c>
      <c r="ED105" s="2" t="s">
        <v>129</v>
      </c>
      <c r="EE105" s="2" t="s">
        <v>467</v>
      </c>
      <c r="EF105" s="2" t="s">
        <v>1115</v>
      </c>
      <c r="EG105" s="2" t="s">
        <v>141</v>
      </c>
      <c r="EH105" s="2" t="s">
        <v>132</v>
      </c>
      <c r="EI105" s="4">
        <v>2</v>
      </c>
      <c r="EJ105" s="8">
        <v>143.7</v>
      </c>
      <c r="EK105" s="4"/>
      <c r="EL105" s="8"/>
      <c r="EM105" s="7"/>
      <c r="EN105" s="7"/>
      <c r="EO105" s="2" t="s">
        <v>138</v>
      </c>
      <c r="EP105" s="2" t="s">
        <v>129</v>
      </c>
      <c r="EQ105" s="2" t="s">
        <v>327</v>
      </c>
      <c r="ER105" s="2" t="s">
        <v>453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168</v>
      </c>
      <c r="FB105" s="2" t="s">
        <v>129</v>
      </c>
      <c r="FC105" s="2" t="s">
        <v>132</v>
      </c>
      <c r="FD105" s="2" t="s">
        <v>132</v>
      </c>
      <c r="FE105" s="2" t="s">
        <v>141</v>
      </c>
      <c r="FF105" s="2" t="s">
        <v>132</v>
      </c>
      <c r="FG105" s="4">
        <v>6</v>
      </c>
      <c r="FH105" s="8">
        <v>373.8</v>
      </c>
      <c r="FI105" s="4"/>
      <c r="FJ105" s="8"/>
      <c r="FK105" s="7"/>
      <c r="FL105" s="7"/>
      <c r="FM105" s="2" t="s">
        <v>138</v>
      </c>
      <c r="FN105" s="2" t="s">
        <v>129</v>
      </c>
      <c r="FO105" s="2" t="s">
        <v>330</v>
      </c>
      <c r="FP105" s="2" t="s">
        <v>1302</v>
      </c>
      <c r="FQ105" s="2" t="s">
        <v>141</v>
      </c>
      <c r="FR105" s="2" t="s">
        <v>132</v>
      </c>
      <c r="FS105" s="4">
        <v>2</v>
      </c>
      <c r="FT105" s="8">
        <v>127.52</v>
      </c>
      <c r="FU105" s="4"/>
      <c r="FV105" s="8"/>
      <c r="FW105" s="7"/>
      <c r="FX105" s="7"/>
      <c r="FY105" s="2" t="s">
        <v>138</v>
      </c>
      <c r="FZ105" s="2" t="s">
        <v>129</v>
      </c>
      <c r="GA105" s="2" t="s">
        <v>632</v>
      </c>
      <c r="GB105" s="2" t="s">
        <v>1506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138</v>
      </c>
      <c r="GL105" s="2" t="s">
        <v>129</v>
      </c>
      <c r="GM105" s="2" t="s">
        <v>238</v>
      </c>
      <c r="GN105" s="2" t="s">
        <v>1507</v>
      </c>
      <c r="GO105" s="2" t="s">
        <v>141</v>
      </c>
      <c r="GP105" s="2" t="s">
        <v>132</v>
      </c>
      <c r="GQ105" s="4">
        <v>5</v>
      </c>
      <c r="GR105" s="8">
        <v>288.4</v>
      </c>
      <c r="GS105" s="4"/>
      <c r="GT105" s="8"/>
      <c r="GU105" s="7"/>
      <c r="GV105" s="7"/>
      <c r="GW105" s="2" t="s">
        <v>138</v>
      </c>
      <c r="GX105" s="2" t="s">
        <v>129</v>
      </c>
      <c r="GY105" s="2" t="s">
        <v>163</v>
      </c>
      <c r="GZ105" s="2" t="s">
        <v>387</v>
      </c>
      <c r="HA105" s="2" t="s">
        <v>141</v>
      </c>
      <c r="HB105" s="2" t="s">
        <v>132</v>
      </c>
      <c r="HC105" s="4">
        <v>1</v>
      </c>
      <c r="HD105" s="8">
        <v>72.87</v>
      </c>
      <c r="HE105" s="4"/>
      <c r="HF105" s="8"/>
      <c r="HG105" s="7"/>
      <c r="HH105" s="7"/>
      <c r="HI105" s="2" t="s">
        <v>138</v>
      </c>
      <c r="HJ105" s="2" t="s">
        <v>129</v>
      </c>
      <c r="HK105" s="2" t="s">
        <v>1223</v>
      </c>
      <c r="HL105" s="2" t="s">
        <v>1348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273</v>
      </c>
      <c r="HV105" s="2" t="s">
        <v>129</v>
      </c>
      <c r="HW105" s="2" t="s">
        <v>132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138</v>
      </c>
      <c r="IH105" s="2" t="s">
        <v>129</v>
      </c>
      <c r="II105" s="2" t="s">
        <v>237</v>
      </c>
      <c r="IJ105" s="2" t="s">
        <v>1258</v>
      </c>
      <c r="IK105" s="2" t="s">
        <v>141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138</v>
      </c>
      <c r="IT105" s="2" t="s">
        <v>150</v>
      </c>
      <c r="IU105" s="2" t="s">
        <v>238</v>
      </c>
      <c r="IV105" s="2" t="s">
        <v>132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129</v>
      </c>
      <c r="JG105" s="2" t="s">
        <v>1502</v>
      </c>
      <c r="JH105" s="2" t="s">
        <v>1504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138</v>
      </c>
      <c r="JR105" s="2" t="s">
        <v>150</v>
      </c>
      <c r="JS105" s="2" t="s">
        <v>608</v>
      </c>
      <c r="JT105" s="2" t="s">
        <v>277</v>
      </c>
      <c r="JU105" s="2" t="s">
        <v>141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138</v>
      </c>
      <c r="KP105" s="2" t="s">
        <v>174</v>
      </c>
      <c r="KQ105" s="2" t="s">
        <v>1508</v>
      </c>
      <c r="KR105" s="2" t="s">
        <v>1107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168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168</v>
      </c>
      <c r="ML105" s="2" t="s">
        <v>129</v>
      </c>
      <c r="MM105" s="2" t="s">
        <v>132</v>
      </c>
      <c r="MN105" s="2" t="s">
        <v>132</v>
      </c>
      <c r="MO105" s="2" t="s">
        <v>141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168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129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129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150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138</v>
      </c>
      <c r="OT105" s="2" t="s">
        <v>129</v>
      </c>
      <c r="OU105" s="2" t="s">
        <v>280</v>
      </c>
      <c r="OV105" s="2" t="s">
        <v>980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129</v>
      </c>
      <c r="PG105" s="2" t="s">
        <v>132</v>
      </c>
      <c r="PH105" s="2" t="s">
        <v>132</v>
      </c>
      <c r="PI105" s="2" t="s">
        <v>141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138</v>
      </c>
      <c r="QP105" s="2" t="s">
        <v>129</v>
      </c>
      <c r="QQ105" s="2" t="s">
        <v>178</v>
      </c>
      <c r="QR105" s="2" t="s">
        <v>132</v>
      </c>
      <c r="QS105" s="2" t="s">
        <v>141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241</v>
      </c>
      <c r="RB105" s="2" t="s">
        <v>150</v>
      </c>
      <c r="RC105" s="2" t="s">
        <v>132</v>
      </c>
      <c r="RD105" s="2" t="s">
        <v>132</v>
      </c>
      <c r="RE105" s="2" t="s">
        <v>141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168</v>
      </c>
      <c r="RN105" s="2" t="s">
        <v>129</v>
      </c>
      <c r="RO105" s="2" t="s">
        <v>132</v>
      </c>
      <c r="RP105" s="2" t="s">
        <v>132</v>
      </c>
      <c r="RQ105" s="2" t="s">
        <v>141</v>
      </c>
      <c r="RR105" s="2" t="s">
        <v>132</v>
      </c>
    </row>
    <row r="106">
      <c r="A106" s="2" t="s">
        <v>1509</v>
      </c>
      <c r="B106" s="2" t="s">
        <v>121</v>
      </c>
      <c r="C106" s="2" t="s">
        <v>1396</v>
      </c>
      <c r="D106" s="2" t="s">
        <v>560</v>
      </c>
      <c r="E106" s="2" t="s">
        <v>561</v>
      </c>
      <c r="F106" s="2" t="s">
        <v>1510</v>
      </c>
      <c r="G106" s="2" t="s">
        <v>1510</v>
      </c>
      <c r="H106" s="2" t="s">
        <v>1510</v>
      </c>
      <c r="I106" s="2" t="s">
        <v>1511</v>
      </c>
      <c r="J106" s="2" t="s">
        <v>127</v>
      </c>
      <c r="K106" s="2" t="s">
        <v>801</v>
      </c>
      <c r="L106" s="3">
        <v>94.62</v>
      </c>
      <c r="M106" s="3">
        <v>99.35</v>
      </c>
      <c r="N106" s="3">
        <v>214.99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287</v>
      </c>
      <c r="W106" s="2" t="s">
        <v>525</v>
      </c>
      <c r="X106" s="2" t="s">
        <v>132</v>
      </c>
      <c r="Y106" s="2" t="s">
        <v>360</v>
      </c>
      <c r="Z106" s="4">
        <v>232</v>
      </c>
      <c r="AA106" s="4">
        <f>=ROUNDDOWN(46.4,0)</f>
      </c>
      <c r="AB106" s="5">
        <v>5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>
        <v>91</v>
      </c>
      <c r="AQ106" s="8">
        <v>10004.88</v>
      </c>
      <c r="AR106" s="4"/>
      <c r="AS106" s="8"/>
      <c r="AT106" s="7"/>
      <c r="AU106" s="7"/>
      <c r="AV106" s="4">
        <v>91</v>
      </c>
      <c r="AW106" s="8">
        <v>10004.88</v>
      </c>
      <c r="AX106" s="4"/>
      <c r="AY106" s="8"/>
      <c r="AZ106" s="7"/>
      <c r="BA106" s="7"/>
      <c r="BB106" s="7">
        <v>1</v>
      </c>
      <c r="BC106" s="4">
        <v>110</v>
      </c>
      <c r="BD106" s="8">
        <v>11870.2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0.8429</v>
      </c>
      <c r="BJ106" s="4">
        <v>91</v>
      </c>
      <c r="BK106" s="8">
        <v>10004.88</v>
      </c>
      <c r="BL106" s="2" t="s">
        <v>1512</v>
      </c>
      <c r="BM106" s="7">
        <v>1</v>
      </c>
      <c r="BN106" s="7">
        <v>1</v>
      </c>
      <c r="BO106" s="4">
        <v>5</v>
      </c>
      <c r="BP106" s="8">
        <v>439.71</v>
      </c>
      <c r="BQ106" s="4"/>
      <c r="BR106" s="8"/>
      <c r="BS106" s="7"/>
      <c r="BT106" s="7"/>
      <c r="BU106" s="2" t="s">
        <v>138</v>
      </c>
      <c r="BV106" s="2" t="s">
        <v>129</v>
      </c>
      <c r="BW106" s="2" t="s">
        <v>1476</v>
      </c>
      <c r="BX106" s="2" t="s">
        <v>1513</v>
      </c>
      <c r="BY106" s="2" t="s">
        <v>141</v>
      </c>
      <c r="BZ106" s="2" t="s">
        <v>132</v>
      </c>
      <c r="CA106" s="4">
        <v>4</v>
      </c>
      <c r="CB106" s="8">
        <v>420.73</v>
      </c>
      <c r="CC106" s="4"/>
      <c r="CD106" s="8"/>
      <c r="CE106" s="7"/>
      <c r="CF106" s="7"/>
      <c r="CG106" s="2" t="s">
        <v>138</v>
      </c>
      <c r="CH106" s="2" t="s">
        <v>129</v>
      </c>
      <c r="CI106" s="2" t="s">
        <v>1514</v>
      </c>
      <c r="CJ106" s="2" t="s">
        <v>1476</v>
      </c>
      <c r="CK106" s="2" t="s">
        <v>141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138</v>
      </c>
      <c r="CT106" s="2" t="s">
        <v>129</v>
      </c>
      <c r="CU106" s="2" t="s">
        <v>132</v>
      </c>
      <c r="CV106" s="2" t="s">
        <v>1461</v>
      </c>
      <c r="CW106" s="2" t="s">
        <v>141</v>
      </c>
      <c r="CX106" s="2" t="s">
        <v>132</v>
      </c>
      <c r="CY106" s="4">
        <v>4</v>
      </c>
      <c r="CZ106" s="8">
        <v>389.04</v>
      </c>
      <c r="DA106" s="4"/>
      <c r="DB106" s="8"/>
      <c r="DC106" s="7"/>
      <c r="DD106" s="7"/>
      <c r="DE106" s="2" t="s">
        <v>138</v>
      </c>
      <c r="DF106" s="2" t="s">
        <v>129</v>
      </c>
      <c r="DG106" s="2" t="s">
        <v>374</v>
      </c>
      <c r="DH106" s="2" t="s">
        <v>1515</v>
      </c>
      <c r="DI106" s="2" t="s">
        <v>141</v>
      </c>
      <c r="DJ106" s="2" t="s">
        <v>132</v>
      </c>
      <c r="DK106" s="4">
        <v>51</v>
      </c>
      <c r="DL106" s="8">
        <v>5938.95</v>
      </c>
      <c r="DM106" s="4"/>
      <c r="DN106" s="8"/>
      <c r="DO106" s="7"/>
      <c r="DP106" s="7"/>
      <c r="DQ106" s="2" t="s">
        <v>138</v>
      </c>
      <c r="DR106" s="2" t="s">
        <v>129</v>
      </c>
      <c r="DS106" s="2" t="s">
        <v>1516</v>
      </c>
      <c r="DT106" s="2" t="s">
        <v>1063</v>
      </c>
      <c r="DU106" s="2" t="s">
        <v>141</v>
      </c>
      <c r="DV106" s="2" t="s">
        <v>132</v>
      </c>
      <c r="DW106" s="4">
        <v>8</v>
      </c>
      <c r="DX106" s="8">
        <v>852.7</v>
      </c>
      <c r="DY106" s="4"/>
      <c r="DZ106" s="8"/>
      <c r="EA106" s="7"/>
      <c r="EB106" s="7"/>
      <c r="EC106" s="2" t="s">
        <v>138</v>
      </c>
      <c r="ED106" s="2" t="s">
        <v>129</v>
      </c>
      <c r="EE106" s="2" t="s">
        <v>604</v>
      </c>
      <c r="EF106" s="2" t="s">
        <v>844</v>
      </c>
      <c r="EG106" s="2" t="s">
        <v>141</v>
      </c>
      <c r="EH106" s="2" t="s">
        <v>132</v>
      </c>
      <c r="EI106" s="4">
        <v>1</v>
      </c>
      <c r="EJ106" s="8">
        <v>119.88</v>
      </c>
      <c r="EK106" s="4"/>
      <c r="EL106" s="8"/>
      <c r="EM106" s="7"/>
      <c r="EN106" s="7"/>
      <c r="EO106" s="2" t="s">
        <v>138</v>
      </c>
      <c r="EP106" s="2" t="s">
        <v>129</v>
      </c>
      <c r="EQ106" s="2" t="s">
        <v>197</v>
      </c>
      <c r="ER106" s="2" t="s">
        <v>292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168</v>
      </c>
      <c r="FB106" s="2" t="s">
        <v>129</v>
      </c>
      <c r="FC106" s="2" t="s">
        <v>132</v>
      </c>
      <c r="FD106" s="2" t="s">
        <v>132</v>
      </c>
      <c r="FE106" s="2" t="s">
        <v>141</v>
      </c>
      <c r="FF106" s="2" t="s">
        <v>132</v>
      </c>
      <c r="FG106" s="4">
        <v>8</v>
      </c>
      <c r="FH106" s="8">
        <v>836.94</v>
      </c>
      <c r="FI106" s="4"/>
      <c r="FJ106" s="8"/>
      <c r="FK106" s="7"/>
      <c r="FL106" s="7"/>
      <c r="FM106" s="2" t="s">
        <v>138</v>
      </c>
      <c r="FN106" s="2" t="s">
        <v>129</v>
      </c>
      <c r="FO106" s="2" t="s">
        <v>200</v>
      </c>
      <c r="FP106" s="2" t="s">
        <v>1517</v>
      </c>
      <c r="FQ106" s="2" t="s">
        <v>141</v>
      </c>
      <c r="FR106" s="2" t="s">
        <v>132</v>
      </c>
      <c r="FS106" s="4">
        <v>2</v>
      </c>
      <c r="FT106" s="8">
        <v>226.78</v>
      </c>
      <c r="FU106" s="4"/>
      <c r="FV106" s="8"/>
      <c r="FW106" s="7"/>
      <c r="FX106" s="7"/>
      <c r="FY106" s="2" t="s">
        <v>138</v>
      </c>
      <c r="FZ106" s="2" t="s">
        <v>129</v>
      </c>
      <c r="GA106" s="2" t="s">
        <v>1518</v>
      </c>
      <c r="GB106" s="2" t="s">
        <v>1519</v>
      </c>
      <c r="GC106" s="2" t="s">
        <v>141</v>
      </c>
      <c r="GD106" s="2" t="s">
        <v>132</v>
      </c>
      <c r="GE106" s="4">
        <v>1</v>
      </c>
      <c r="GF106" s="8">
        <v>107.3</v>
      </c>
      <c r="GG106" s="4"/>
      <c r="GH106" s="8"/>
      <c r="GI106" s="7"/>
      <c r="GJ106" s="7"/>
      <c r="GK106" s="2" t="s">
        <v>138</v>
      </c>
      <c r="GL106" s="2" t="s">
        <v>129</v>
      </c>
      <c r="GM106" s="2" t="s">
        <v>302</v>
      </c>
      <c r="GN106" s="2" t="s">
        <v>628</v>
      </c>
      <c r="GO106" s="2" t="s">
        <v>141</v>
      </c>
      <c r="GP106" s="2" t="s">
        <v>132</v>
      </c>
      <c r="GQ106" s="4">
        <v>6</v>
      </c>
      <c r="GR106" s="8">
        <v>596.1</v>
      </c>
      <c r="GS106" s="4"/>
      <c r="GT106" s="8"/>
      <c r="GU106" s="7"/>
      <c r="GV106" s="7"/>
      <c r="GW106" s="2" t="s">
        <v>138</v>
      </c>
      <c r="GX106" s="2" t="s">
        <v>129</v>
      </c>
      <c r="GY106" s="2" t="s">
        <v>163</v>
      </c>
      <c r="GZ106" s="2" t="s">
        <v>387</v>
      </c>
      <c r="HA106" s="2" t="s">
        <v>141</v>
      </c>
      <c r="HB106" s="2" t="s">
        <v>132</v>
      </c>
      <c r="HC106" s="4">
        <v>1</v>
      </c>
      <c r="HD106" s="8">
        <v>76.75</v>
      </c>
      <c r="HE106" s="4"/>
      <c r="HF106" s="8"/>
      <c r="HG106" s="7"/>
      <c r="HH106" s="7"/>
      <c r="HI106" s="2" t="s">
        <v>138</v>
      </c>
      <c r="HJ106" s="2" t="s">
        <v>129</v>
      </c>
      <c r="HK106" s="2" t="s">
        <v>1520</v>
      </c>
      <c r="HL106" s="2" t="s">
        <v>308</v>
      </c>
      <c r="HM106" s="2" t="s">
        <v>141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273</v>
      </c>
      <c r="HV106" s="2" t="s">
        <v>129</v>
      </c>
      <c r="HW106" s="2" t="s">
        <v>132</v>
      </c>
      <c r="HX106" s="2" t="s">
        <v>132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196</v>
      </c>
      <c r="IH106" s="2" t="s">
        <v>129</v>
      </c>
      <c r="II106" s="2" t="s">
        <v>132</v>
      </c>
      <c r="IJ106" s="2" t="s">
        <v>132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150</v>
      </c>
      <c r="IU106" s="2" t="s">
        <v>210</v>
      </c>
      <c r="IV106" s="2" t="s">
        <v>450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129</v>
      </c>
      <c r="JG106" s="2" t="s">
        <v>1514</v>
      </c>
      <c r="JH106" s="2" t="s">
        <v>546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138</v>
      </c>
      <c r="JR106" s="2" t="s">
        <v>150</v>
      </c>
      <c r="JS106" s="2" t="s">
        <v>1521</v>
      </c>
      <c r="JT106" s="2" t="s">
        <v>1522</v>
      </c>
      <c r="JU106" s="2" t="s">
        <v>141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138</v>
      </c>
      <c r="KP106" s="2" t="s">
        <v>174</v>
      </c>
      <c r="KQ106" s="2" t="s">
        <v>1516</v>
      </c>
      <c r="KR106" s="2" t="s">
        <v>1523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168</v>
      </c>
      <c r="LB106" s="2" t="s">
        <v>129</v>
      </c>
      <c r="LC106" s="2" t="s">
        <v>132</v>
      </c>
      <c r="LD106" s="2" t="s">
        <v>132</v>
      </c>
      <c r="LE106" s="2" t="s">
        <v>141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150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168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168</v>
      </c>
      <c r="MX106" s="2" t="s">
        <v>129</v>
      </c>
      <c r="MY106" s="2" t="s">
        <v>132</v>
      </c>
      <c r="MZ106" s="2" t="s">
        <v>132</v>
      </c>
      <c r="NA106" s="2" t="s">
        <v>141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129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150</v>
      </c>
      <c r="OI106" s="2" t="s">
        <v>132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138</v>
      </c>
      <c r="OT106" s="2" t="s">
        <v>129</v>
      </c>
      <c r="OU106" s="2" t="s">
        <v>280</v>
      </c>
      <c r="OV106" s="2" t="s">
        <v>715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129</v>
      </c>
      <c r="PG106" s="2" t="s">
        <v>132</v>
      </c>
      <c r="PH106" s="2" t="s">
        <v>132</v>
      </c>
      <c r="PI106" s="2" t="s">
        <v>141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129</v>
      </c>
      <c r="QQ106" s="2" t="s">
        <v>178</v>
      </c>
      <c r="QR106" s="2" t="s">
        <v>132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138</v>
      </c>
      <c r="RB106" s="2" t="s">
        <v>150</v>
      </c>
      <c r="RC106" s="2" t="s">
        <v>313</v>
      </c>
      <c r="RD106" s="2" t="s">
        <v>1524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168</v>
      </c>
      <c r="RN106" s="2" t="s">
        <v>129</v>
      </c>
      <c r="RO106" s="2" t="s">
        <v>132</v>
      </c>
      <c r="RP106" s="2" t="s">
        <v>132</v>
      </c>
      <c r="RQ106" s="2" t="s">
        <v>141</v>
      </c>
      <c r="RR106" s="2" t="s">
        <v>146</v>
      </c>
    </row>
    <row r="107">
      <c r="A107" s="2" t="s">
        <v>1525</v>
      </c>
      <c r="B107" s="2" t="s">
        <v>121</v>
      </c>
      <c r="C107" s="2" t="s">
        <v>1396</v>
      </c>
      <c r="D107" s="2" t="s">
        <v>560</v>
      </c>
      <c r="E107" s="2" t="s">
        <v>561</v>
      </c>
      <c r="F107" s="2" t="s">
        <v>1510</v>
      </c>
      <c r="G107" s="2" t="s">
        <v>1510</v>
      </c>
      <c r="H107" s="2" t="s">
        <v>1510</v>
      </c>
      <c r="I107" s="2" t="s">
        <v>1511</v>
      </c>
      <c r="J107" s="2" t="s">
        <v>127</v>
      </c>
      <c r="K107" s="2" t="s">
        <v>128</v>
      </c>
      <c r="L107" s="3">
        <v>102.85</v>
      </c>
      <c r="M107" s="3">
        <v>107.99</v>
      </c>
      <c r="N107" s="3">
        <v>214.99</v>
      </c>
      <c r="O107" s="2" t="s">
        <v>218</v>
      </c>
      <c r="P107" s="2" t="s">
        <v>219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1400</v>
      </c>
      <c r="V107" s="2" t="s">
        <v>247</v>
      </c>
      <c r="W107" s="2" t="s">
        <v>248</v>
      </c>
      <c r="X107" s="2" t="s">
        <v>132</v>
      </c>
      <c r="Y107" s="2" t="s">
        <v>1502</v>
      </c>
      <c r="Z107" s="4">
        <v>100</v>
      </c>
      <c r="AA107" s="4">
        <f>=ROUNDDOWN(166.666666666667,0)</f>
      </c>
      <c r="AB107" s="5">
        <v>0.6</v>
      </c>
      <c r="AC107" s="2" t="s">
        <v>132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>
        <v>19</v>
      </c>
      <c r="AQ107" s="8">
        <v>1865.32</v>
      </c>
      <c r="AR107" s="4"/>
      <c r="AS107" s="8"/>
      <c r="AT107" s="7"/>
      <c r="AU107" s="7"/>
      <c r="AV107" s="4">
        <v>19</v>
      </c>
      <c r="AW107" s="8">
        <v>1865.32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0.1571</v>
      </c>
      <c r="BJ107" s="4">
        <v>19</v>
      </c>
      <c r="BK107" s="8">
        <v>1865.32</v>
      </c>
      <c r="BL107" s="2" t="s">
        <v>1526</v>
      </c>
      <c r="BM107" s="7">
        <v>1</v>
      </c>
      <c r="BN107" s="7">
        <v>1</v>
      </c>
      <c r="BO107" s="4">
        <v>6</v>
      </c>
      <c r="BP107" s="8">
        <v>381.94</v>
      </c>
      <c r="BQ107" s="4"/>
      <c r="BR107" s="8"/>
      <c r="BS107" s="7"/>
      <c r="BT107" s="7"/>
      <c r="BU107" s="2" t="s">
        <v>138</v>
      </c>
      <c r="BV107" s="2" t="s">
        <v>129</v>
      </c>
      <c r="BW107" s="2" t="s">
        <v>1405</v>
      </c>
      <c r="BX107" s="2" t="s">
        <v>1527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129</v>
      </c>
      <c r="CI107" s="2" t="s">
        <v>1502</v>
      </c>
      <c r="CJ107" s="2" t="s">
        <v>1528</v>
      </c>
      <c r="CK107" s="2" t="s">
        <v>141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144</v>
      </c>
      <c r="CT107" s="2" t="s">
        <v>129</v>
      </c>
      <c r="CU107" s="2" t="s">
        <v>132</v>
      </c>
      <c r="CV107" s="2" t="s">
        <v>132</v>
      </c>
      <c r="CW107" s="2" t="s">
        <v>141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138</v>
      </c>
      <c r="DF107" s="2" t="s">
        <v>129</v>
      </c>
      <c r="DG107" s="2" t="s">
        <v>1462</v>
      </c>
      <c r="DH107" s="2" t="s">
        <v>301</v>
      </c>
      <c r="DI107" s="2" t="s">
        <v>141</v>
      </c>
      <c r="DJ107" s="2" t="s">
        <v>132</v>
      </c>
      <c r="DK107" s="4">
        <v>11</v>
      </c>
      <c r="DL107" s="8">
        <v>1280.95</v>
      </c>
      <c r="DM107" s="4"/>
      <c r="DN107" s="8"/>
      <c r="DO107" s="7"/>
      <c r="DP107" s="7"/>
      <c r="DQ107" s="2" t="s">
        <v>138</v>
      </c>
      <c r="DR107" s="2" t="s">
        <v>129</v>
      </c>
      <c r="DS107" s="2" t="s">
        <v>1502</v>
      </c>
      <c r="DT107" s="2" t="s">
        <v>1529</v>
      </c>
      <c r="DU107" s="2" t="s">
        <v>141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138</v>
      </c>
      <c r="ED107" s="2" t="s">
        <v>150</v>
      </c>
      <c r="EE107" s="2" t="s">
        <v>270</v>
      </c>
      <c r="EF107" s="2" t="s">
        <v>1530</v>
      </c>
      <c r="EG107" s="2" t="s">
        <v>141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138</v>
      </c>
      <c r="EP107" s="2" t="s">
        <v>129</v>
      </c>
      <c r="EQ107" s="2" t="s">
        <v>327</v>
      </c>
      <c r="ER107" s="2" t="s">
        <v>1531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168</v>
      </c>
      <c r="FB107" s="2" t="s">
        <v>129</v>
      </c>
      <c r="FC107" s="2" t="s">
        <v>132</v>
      </c>
      <c r="FD107" s="2" t="s">
        <v>132</v>
      </c>
      <c r="FE107" s="2" t="s">
        <v>141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168</v>
      </c>
      <c r="FN107" s="2" t="s">
        <v>129</v>
      </c>
      <c r="FO107" s="2" t="s">
        <v>132</v>
      </c>
      <c r="FP107" s="2" t="s">
        <v>132</v>
      </c>
      <c r="FQ107" s="2" t="s">
        <v>141</v>
      </c>
      <c r="FR107" s="2" t="s">
        <v>132</v>
      </c>
      <c r="FS107" s="4">
        <v>1</v>
      </c>
      <c r="FT107" s="8">
        <v>103.08</v>
      </c>
      <c r="FU107" s="4"/>
      <c r="FV107" s="8"/>
      <c r="FW107" s="7"/>
      <c r="FX107" s="7"/>
      <c r="FY107" s="2" t="s">
        <v>138</v>
      </c>
      <c r="FZ107" s="2" t="s">
        <v>129</v>
      </c>
      <c r="GA107" s="2" t="s">
        <v>632</v>
      </c>
      <c r="GB107" s="2" t="s">
        <v>307</v>
      </c>
      <c r="GC107" s="2" t="s">
        <v>141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138</v>
      </c>
      <c r="GL107" s="2" t="s">
        <v>129</v>
      </c>
      <c r="GM107" s="2" t="s">
        <v>1222</v>
      </c>
      <c r="GN107" s="2" t="s">
        <v>132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168</v>
      </c>
      <c r="GX107" s="2" t="s">
        <v>129</v>
      </c>
      <c r="GY107" s="2" t="s">
        <v>132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129</v>
      </c>
      <c r="HK107" s="2" t="s">
        <v>683</v>
      </c>
      <c r="HL107" s="2" t="s">
        <v>132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273</v>
      </c>
      <c r="HV107" s="2" t="s">
        <v>129</v>
      </c>
      <c r="HW107" s="2" t="s">
        <v>132</v>
      </c>
      <c r="HX107" s="2" t="s">
        <v>132</v>
      </c>
      <c r="HY107" s="2" t="s">
        <v>141</v>
      </c>
      <c r="HZ107" s="2" t="s">
        <v>132</v>
      </c>
      <c r="IA107" s="4">
        <v>1</v>
      </c>
      <c r="IB107" s="8">
        <v>99.35</v>
      </c>
      <c r="IC107" s="4"/>
      <c r="ID107" s="8"/>
      <c r="IE107" s="7"/>
      <c r="IF107" s="7"/>
      <c r="IG107" s="2" t="s">
        <v>138</v>
      </c>
      <c r="IH107" s="2" t="s">
        <v>129</v>
      </c>
      <c r="II107" s="2" t="s">
        <v>237</v>
      </c>
      <c r="IJ107" s="2" t="s">
        <v>466</v>
      </c>
      <c r="IK107" s="2" t="s">
        <v>141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129</v>
      </c>
      <c r="IU107" s="2" t="s">
        <v>132</v>
      </c>
      <c r="IV107" s="2" t="s">
        <v>132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129</v>
      </c>
      <c r="JG107" s="2" t="s">
        <v>1502</v>
      </c>
      <c r="JH107" s="2" t="s">
        <v>132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138</v>
      </c>
      <c r="JR107" s="2" t="s">
        <v>150</v>
      </c>
      <c r="JS107" s="2" t="s">
        <v>608</v>
      </c>
      <c r="JT107" s="2" t="s">
        <v>676</v>
      </c>
      <c r="JU107" s="2" t="s">
        <v>141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138</v>
      </c>
      <c r="KP107" s="2" t="s">
        <v>174</v>
      </c>
      <c r="KQ107" s="2" t="s">
        <v>1225</v>
      </c>
      <c r="KR107" s="2" t="s">
        <v>1532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168</v>
      </c>
      <c r="LB107" s="2" t="s">
        <v>129</v>
      </c>
      <c r="LC107" s="2" t="s">
        <v>132</v>
      </c>
      <c r="LD107" s="2" t="s">
        <v>132</v>
      </c>
      <c r="LE107" s="2" t="s">
        <v>141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150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168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176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176</v>
      </c>
      <c r="NV107" s="2" t="s">
        <v>129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150</v>
      </c>
      <c r="OI107" s="2" t="s">
        <v>132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241</v>
      </c>
      <c r="OT107" s="2" t="s">
        <v>129</v>
      </c>
      <c r="OU107" s="2" t="s">
        <v>177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129</v>
      </c>
      <c r="PG107" s="2" t="s">
        <v>132</v>
      </c>
      <c r="PH107" s="2" t="s">
        <v>132</v>
      </c>
      <c r="PI107" s="2" t="s">
        <v>141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168</v>
      </c>
      <c r="RB107" s="2" t="s">
        <v>150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168</v>
      </c>
      <c r="RN107" s="2" t="s">
        <v>129</v>
      </c>
      <c r="RO107" s="2" t="s">
        <v>132</v>
      </c>
      <c r="RP107" s="2" t="s">
        <v>132</v>
      </c>
      <c r="RQ107" s="2" t="s">
        <v>141</v>
      </c>
      <c r="RR107" s="2" t="s">
        <v>146</v>
      </c>
    </row>
    <row r="108">
      <c r="A108" s="2" t="s">
        <v>1533</v>
      </c>
      <c r="B108" s="2" t="s">
        <v>121</v>
      </c>
      <c r="C108" s="2" t="s">
        <v>1396</v>
      </c>
      <c r="D108" s="2" t="s">
        <v>560</v>
      </c>
      <c r="E108" s="2" t="s">
        <v>561</v>
      </c>
      <c r="F108" s="2" t="s">
        <v>1534</v>
      </c>
      <c r="G108" s="2" t="s">
        <v>1534</v>
      </c>
      <c r="H108" s="2" t="s">
        <v>1534</v>
      </c>
      <c r="I108" s="2" t="s">
        <v>1535</v>
      </c>
      <c r="J108" s="2" t="s">
        <v>127</v>
      </c>
      <c r="K108" s="2" t="s">
        <v>1184</v>
      </c>
      <c r="L108" s="3">
        <v>36</v>
      </c>
      <c r="M108" s="3">
        <v>37.8</v>
      </c>
      <c r="N108" s="3">
        <v>74.99</v>
      </c>
      <c r="O108" s="2" t="s">
        <v>129</v>
      </c>
      <c r="P108" s="2" t="s">
        <v>246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132</v>
      </c>
      <c r="V108" s="2" t="s">
        <v>247</v>
      </c>
      <c r="W108" s="2" t="s">
        <v>135</v>
      </c>
      <c r="X108" s="2" t="s">
        <v>248</v>
      </c>
      <c r="Y108" s="2" t="s">
        <v>924</v>
      </c>
      <c r="Z108" s="4">
        <v>389</v>
      </c>
      <c r="AA108" s="4">
        <f>=ROUNDDOWN(16.2083333333333,0)</f>
      </c>
      <c r="AB108" s="5">
        <v>24</v>
      </c>
      <c r="AC108" s="2" t="s">
        <v>250</v>
      </c>
      <c r="AD108" s="4">
        <v>350</v>
      </c>
      <c r="AE108" s="4">
        <v>350</v>
      </c>
      <c r="AF108" s="6">
        <v>63</v>
      </c>
      <c r="AG108" s="6"/>
      <c r="AH108" s="7">
        <v>0.7391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197</v>
      </c>
      <c r="AQ108" s="8">
        <v>7372.75</v>
      </c>
      <c r="AR108" s="4"/>
      <c r="AS108" s="8"/>
      <c r="AT108" s="7"/>
      <c r="AU108" s="7"/>
      <c r="AV108" s="4">
        <v>197</v>
      </c>
      <c r="AW108" s="8">
        <v>7372.75</v>
      </c>
      <c r="AX108" s="4"/>
      <c r="AY108" s="8"/>
      <c r="AZ108" s="7"/>
      <c r="BA108" s="7"/>
      <c r="BB108" s="7">
        <v>1</v>
      </c>
      <c r="BC108" s="4">
        <v>197</v>
      </c>
      <c r="BD108" s="8">
        <v>7372.75</v>
      </c>
      <c r="BE108" s="4"/>
      <c r="BF108" s="8"/>
      <c r="BG108" s="7"/>
      <c r="BH108" s="7"/>
      <c r="BI108" s="7">
        <v>1</v>
      </c>
      <c r="BJ108" s="4">
        <v>197</v>
      </c>
      <c r="BK108" s="8">
        <v>7372.75</v>
      </c>
      <c r="BL108" s="2" t="s">
        <v>1536</v>
      </c>
      <c r="BM108" s="7">
        <v>1</v>
      </c>
      <c r="BN108" s="7">
        <v>1</v>
      </c>
      <c r="BO108" s="4">
        <v>76</v>
      </c>
      <c r="BP108" s="8">
        <v>2547.72</v>
      </c>
      <c r="BQ108" s="4"/>
      <c r="BR108" s="8"/>
      <c r="BS108" s="7"/>
      <c r="BT108" s="7"/>
      <c r="BU108" s="2" t="s">
        <v>138</v>
      </c>
      <c r="BV108" s="2" t="s">
        <v>129</v>
      </c>
      <c r="BW108" s="2" t="s">
        <v>926</v>
      </c>
      <c r="BX108" s="2" t="s">
        <v>1537</v>
      </c>
      <c r="BY108" s="2" t="s">
        <v>141</v>
      </c>
      <c r="BZ108" s="2" t="s">
        <v>132</v>
      </c>
      <c r="CA108" s="4">
        <v>44</v>
      </c>
      <c r="CB108" s="8">
        <v>1868.05</v>
      </c>
      <c r="CC108" s="4"/>
      <c r="CD108" s="8"/>
      <c r="CE108" s="7"/>
      <c r="CF108" s="7"/>
      <c r="CG108" s="2" t="s">
        <v>138</v>
      </c>
      <c r="CH108" s="2" t="s">
        <v>129</v>
      </c>
      <c r="CI108" s="2" t="s">
        <v>924</v>
      </c>
      <c r="CJ108" s="2" t="s">
        <v>1138</v>
      </c>
      <c r="CK108" s="2" t="s">
        <v>141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138</v>
      </c>
      <c r="CT108" s="2" t="s">
        <v>129</v>
      </c>
      <c r="CU108" s="2" t="s">
        <v>132</v>
      </c>
      <c r="CV108" s="2" t="s">
        <v>1538</v>
      </c>
      <c r="CW108" s="2" t="s">
        <v>141</v>
      </c>
      <c r="CX108" s="2" t="s">
        <v>132</v>
      </c>
      <c r="CY108" s="4">
        <v>57</v>
      </c>
      <c r="CZ108" s="8">
        <v>2075.37</v>
      </c>
      <c r="DA108" s="4"/>
      <c r="DB108" s="8"/>
      <c r="DC108" s="7"/>
      <c r="DD108" s="7"/>
      <c r="DE108" s="2" t="s">
        <v>138</v>
      </c>
      <c r="DF108" s="2" t="s">
        <v>129</v>
      </c>
      <c r="DG108" s="2" t="s">
        <v>930</v>
      </c>
      <c r="DH108" s="2" t="s">
        <v>1168</v>
      </c>
      <c r="DI108" s="2" t="s">
        <v>141</v>
      </c>
      <c r="DJ108" s="2" t="s">
        <v>132</v>
      </c>
      <c r="DK108" s="4">
        <v>13</v>
      </c>
      <c r="DL108" s="8">
        <v>555.23</v>
      </c>
      <c r="DM108" s="4"/>
      <c r="DN108" s="8"/>
      <c r="DO108" s="7"/>
      <c r="DP108" s="7"/>
      <c r="DQ108" s="2" t="s">
        <v>138</v>
      </c>
      <c r="DR108" s="2" t="s">
        <v>129</v>
      </c>
      <c r="DS108" s="2" t="s">
        <v>932</v>
      </c>
      <c r="DT108" s="2" t="s">
        <v>1140</v>
      </c>
      <c r="DU108" s="2" t="s">
        <v>141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138</v>
      </c>
      <c r="ED108" s="2" t="s">
        <v>129</v>
      </c>
      <c r="EE108" s="2" t="s">
        <v>680</v>
      </c>
      <c r="EF108" s="2" t="s">
        <v>1094</v>
      </c>
      <c r="EG108" s="2" t="s">
        <v>141</v>
      </c>
      <c r="EH108" s="2" t="s">
        <v>132</v>
      </c>
      <c r="EI108" s="4">
        <v>5</v>
      </c>
      <c r="EJ108" s="8">
        <v>211.7</v>
      </c>
      <c r="EK108" s="4"/>
      <c r="EL108" s="8"/>
      <c r="EM108" s="7"/>
      <c r="EN108" s="7"/>
      <c r="EO108" s="2" t="s">
        <v>138</v>
      </c>
      <c r="EP108" s="2" t="s">
        <v>129</v>
      </c>
      <c r="EQ108" s="2" t="s">
        <v>423</v>
      </c>
      <c r="ER108" s="2" t="s">
        <v>518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168</v>
      </c>
      <c r="FB108" s="2" t="s">
        <v>129</v>
      </c>
      <c r="FC108" s="2" t="s">
        <v>132</v>
      </c>
      <c r="FD108" s="2" t="s">
        <v>132</v>
      </c>
      <c r="FE108" s="2" t="s">
        <v>141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206</v>
      </c>
      <c r="FN108" s="2" t="s">
        <v>129</v>
      </c>
      <c r="FO108" s="2" t="s">
        <v>231</v>
      </c>
      <c r="FP108" s="2" t="s">
        <v>839</v>
      </c>
      <c r="FQ108" s="2" t="s">
        <v>141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138</v>
      </c>
      <c r="FZ108" s="2" t="s">
        <v>129</v>
      </c>
      <c r="GA108" s="2" t="s">
        <v>425</v>
      </c>
      <c r="GB108" s="2" t="s">
        <v>329</v>
      </c>
      <c r="GC108" s="2" t="s">
        <v>141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138</v>
      </c>
      <c r="GL108" s="2" t="s">
        <v>129</v>
      </c>
      <c r="GM108" s="2" t="s">
        <v>924</v>
      </c>
      <c r="GN108" s="2" t="s">
        <v>1539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138</v>
      </c>
      <c r="GX108" s="2" t="s">
        <v>129</v>
      </c>
      <c r="GY108" s="2" t="s">
        <v>529</v>
      </c>
      <c r="GZ108" s="2" t="s">
        <v>1540</v>
      </c>
      <c r="HA108" s="2" t="s">
        <v>141</v>
      </c>
      <c r="HB108" s="2" t="s">
        <v>132</v>
      </c>
      <c r="HC108" s="4">
        <v>1</v>
      </c>
      <c r="HD108" s="8">
        <v>39.69</v>
      </c>
      <c r="HE108" s="4"/>
      <c r="HF108" s="8"/>
      <c r="HG108" s="7"/>
      <c r="HH108" s="7"/>
      <c r="HI108" s="2" t="s">
        <v>138</v>
      </c>
      <c r="HJ108" s="2" t="s">
        <v>129</v>
      </c>
      <c r="HK108" s="2" t="s">
        <v>337</v>
      </c>
      <c r="HL108" s="2" t="s">
        <v>862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273</v>
      </c>
      <c r="HV108" s="2" t="s">
        <v>129</v>
      </c>
      <c r="HW108" s="2" t="s">
        <v>132</v>
      </c>
      <c r="HX108" s="2" t="s">
        <v>132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168</v>
      </c>
      <c r="IH108" s="2" t="s">
        <v>129</v>
      </c>
      <c r="II108" s="2" t="s">
        <v>132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138</v>
      </c>
      <c r="IT108" s="2" t="s">
        <v>150</v>
      </c>
      <c r="IU108" s="2" t="s">
        <v>238</v>
      </c>
      <c r="IV108" s="2" t="s">
        <v>132</v>
      </c>
      <c r="IW108" s="2" t="s">
        <v>141</v>
      </c>
      <c r="IX108" s="2" t="s">
        <v>132</v>
      </c>
      <c r="IY108" s="4">
        <v>1</v>
      </c>
      <c r="IZ108" s="8">
        <v>74.99</v>
      </c>
      <c r="JA108" s="4"/>
      <c r="JB108" s="8"/>
      <c r="JC108" s="7"/>
      <c r="JD108" s="7"/>
      <c r="JE108" s="2" t="s">
        <v>138</v>
      </c>
      <c r="JF108" s="2" t="s">
        <v>129</v>
      </c>
      <c r="JG108" s="2" t="s">
        <v>924</v>
      </c>
      <c r="JH108" s="2" t="s">
        <v>856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138</v>
      </c>
      <c r="JR108" s="2" t="s">
        <v>150</v>
      </c>
      <c r="JS108" s="2" t="s">
        <v>928</v>
      </c>
      <c r="JT108" s="2" t="s">
        <v>132</v>
      </c>
      <c r="JU108" s="2" t="s">
        <v>141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241</v>
      </c>
      <c r="KP108" s="2" t="s">
        <v>129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168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150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176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168</v>
      </c>
      <c r="ML108" s="2" t="s">
        <v>129</v>
      </c>
      <c r="MM108" s="2" t="s">
        <v>132</v>
      </c>
      <c r="MN108" s="2" t="s">
        <v>132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168</v>
      </c>
      <c r="MX108" s="2" t="s">
        <v>129</v>
      </c>
      <c r="MY108" s="2" t="s">
        <v>132</v>
      </c>
      <c r="MZ108" s="2" t="s">
        <v>132</v>
      </c>
      <c r="NA108" s="2" t="s">
        <v>141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168</v>
      </c>
      <c r="NV108" s="2" t="s">
        <v>129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138</v>
      </c>
      <c r="OT108" s="2" t="s">
        <v>129</v>
      </c>
      <c r="OU108" s="2" t="s">
        <v>280</v>
      </c>
      <c r="OV108" s="2" t="s">
        <v>336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129</v>
      </c>
      <c r="PG108" s="2" t="s">
        <v>132</v>
      </c>
      <c r="PH108" s="2" t="s">
        <v>132</v>
      </c>
      <c r="PI108" s="2" t="s">
        <v>141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168</v>
      </c>
      <c r="QD108" s="2" t="s">
        <v>129</v>
      </c>
      <c r="QE108" s="2" t="s">
        <v>132</v>
      </c>
      <c r="QF108" s="2" t="s">
        <v>132</v>
      </c>
      <c r="QG108" s="2" t="s">
        <v>141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129</v>
      </c>
      <c r="QQ108" s="2" t="s">
        <v>178</v>
      </c>
      <c r="QR108" s="2" t="s">
        <v>132</v>
      </c>
      <c r="QS108" s="2" t="s">
        <v>141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168</v>
      </c>
      <c r="RN108" s="2" t="s">
        <v>129</v>
      </c>
      <c r="RO108" s="2" t="s">
        <v>132</v>
      </c>
      <c r="RP108" s="2" t="s">
        <v>132</v>
      </c>
      <c r="RQ108" s="2" t="s">
        <v>141</v>
      </c>
      <c r="RR108" s="2" t="s">
        <v>146</v>
      </c>
    </row>
    <row r="109">
      <c r="A109" s="2" t="s">
        <v>1541</v>
      </c>
      <c r="B109" s="2" t="s">
        <v>121</v>
      </c>
      <c r="C109" s="2" t="s">
        <v>1396</v>
      </c>
      <c r="D109" s="2" t="s">
        <v>560</v>
      </c>
      <c r="E109" s="2" t="s">
        <v>561</v>
      </c>
      <c r="F109" s="2" t="s">
        <v>1542</v>
      </c>
      <c r="G109" s="2" t="s">
        <v>1542</v>
      </c>
      <c r="H109" s="2" t="s">
        <v>1542</v>
      </c>
      <c r="I109" s="2" t="s">
        <v>1543</v>
      </c>
      <c r="J109" s="2" t="s">
        <v>127</v>
      </c>
      <c r="K109" s="2" t="s">
        <v>1023</v>
      </c>
      <c r="L109" s="3">
        <v>67.1</v>
      </c>
      <c r="M109" s="3">
        <v>70.46</v>
      </c>
      <c r="N109" s="3">
        <v>139.99</v>
      </c>
      <c r="O109" s="2" t="s">
        <v>129</v>
      </c>
      <c r="P109" s="2" t="s">
        <v>130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1400</v>
      </c>
      <c r="V109" s="2" t="s">
        <v>287</v>
      </c>
      <c r="W109" s="2" t="s">
        <v>525</v>
      </c>
      <c r="X109" s="2" t="s">
        <v>132</v>
      </c>
      <c r="Y109" s="2" t="s">
        <v>1544</v>
      </c>
      <c r="Z109" s="4">
        <v>200</v>
      </c>
      <c r="AA109" s="4">
        <f>=ROUNDDOWN(33.3333333333333,0)</f>
      </c>
      <c r="AB109" s="5">
        <v>6</v>
      </c>
      <c r="AC109" s="2" t="s">
        <v>132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101</v>
      </c>
      <c r="AQ109" s="8">
        <v>7258.33</v>
      </c>
      <c r="AR109" s="4"/>
      <c r="AS109" s="8"/>
      <c r="AT109" s="7"/>
      <c r="AU109" s="7"/>
      <c r="AV109" s="4">
        <v>101</v>
      </c>
      <c r="AW109" s="8">
        <v>7258.33</v>
      </c>
      <c r="AX109" s="4"/>
      <c r="AY109" s="8"/>
      <c r="AZ109" s="7"/>
      <c r="BA109" s="7"/>
      <c r="BB109" s="7">
        <v>1</v>
      </c>
      <c r="BC109" s="4">
        <v>101</v>
      </c>
      <c r="BD109" s="8">
        <v>7258.33</v>
      </c>
      <c r="BE109" s="4"/>
      <c r="BF109" s="8"/>
      <c r="BG109" s="7"/>
      <c r="BH109" s="7"/>
      <c r="BI109" s="7">
        <v>1</v>
      </c>
      <c r="BJ109" s="4">
        <v>101</v>
      </c>
      <c r="BK109" s="8">
        <v>7258.33</v>
      </c>
      <c r="BL109" s="2" t="s">
        <v>1545</v>
      </c>
      <c r="BM109" s="7">
        <v>1</v>
      </c>
      <c r="BN109" s="7">
        <v>1</v>
      </c>
      <c r="BO109" s="4">
        <v>14</v>
      </c>
      <c r="BP109" s="8">
        <v>820.9</v>
      </c>
      <c r="BQ109" s="4"/>
      <c r="BR109" s="8"/>
      <c r="BS109" s="7"/>
      <c r="BT109" s="7"/>
      <c r="BU109" s="2" t="s">
        <v>138</v>
      </c>
      <c r="BV109" s="2" t="s">
        <v>129</v>
      </c>
      <c r="BW109" s="2" t="s">
        <v>1063</v>
      </c>
      <c r="BX109" s="2" t="s">
        <v>1239</v>
      </c>
      <c r="BY109" s="2" t="s">
        <v>141</v>
      </c>
      <c r="BZ109" s="2" t="s">
        <v>132</v>
      </c>
      <c r="CA109" s="4">
        <v>5</v>
      </c>
      <c r="CB109" s="8">
        <v>377.06</v>
      </c>
      <c r="CC109" s="4"/>
      <c r="CD109" s="8"/>
      <c r="CE109" s="7"/>
      <c r="CF109" s="7"/>
      <c r="CG109" s="2" t="s">
        <v>138</v>
      </c>
      <c r="CH109" s="2" t="s">
        <v>129</v>
      </c>
      <c r="CI109" s="2" t="s">
        <v>1546</v>
      </c>
      <c r="CJ109" s="2" t="s">
        <v>1547</v>
      </c>
      <c r="CK109" s="2" t="s">
        <v>141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241</v>
      </c>
      <c r="CT109" s="2" t="s">
        <v>150</v>
      </c>
      <c r="CU109" s="2" t="s">
        <v>132</v>
      </c>
      <c r="CV109" s="2" t="s">
        <v>132</v>
      </c>
      <c r="CW109" s="2" t="s">
        <v>141</v>
      </c>
      <c r="CX109" s="2" t="s">
        <v>132</v>
      </c>
      <c r="CY109" s="4">
        <v>15</v>
      </c>
      <c r="CZ109" s="8">
        <v>1047</v>
      </c>
      <c r="DA109" s="4"/>
      <c r="DB109" s="8"/>
      <c r="DC109" s="7"/>
      <c r="DD109" s="7"/>
      <c r="DE109" s="2" t="s">
        <v>138</v>
      </c>
      <c r="DF109" s="2" t="s">
        <v>129</v>
      </c>
      <c r="DG109" s="2" t="s">
        <v>374</v>
      </c>
      <c r="DH109" s="2" t="s">
        <v>727</v>
      </c>
      <c r="DI109" s="2" t="s">
        <v>141</v>
      </c>
      <c r="DJ109" s="2" t="s">
        <v>132</v>
      </c>
      <c r="DK109" s="4">
        <v>3</v>
      </c>
      <c r="DL109" s="8">
        <v>226.32</v>
      </c>
      <c r="DM109" s="4"/>
      <c r="DN109" s="8"/>
      <c r="DO109" s="7"/>
      <c r="DP109" s="7"/>
      <c r="DQ109" s="2" t="s">
        <v>138</v>
      </c>
      <c r="DR109" s="2" t="s">
        <v>129</v>
      </c>
      <c r="DS109" s="2" t="s">
        <v>1547</v>
      </c>
      <c r="DT109" s="2" t="s">
        <v>612</v>
      </c>
      <c r="DU109" s="2" t="s">
        <v>141</v>
      </c>
      <c r="DV109" s="2" t="s">
        <v>132</v>
      </c>
      <c r="DW109" s="4">
        <v>41</v>
      </c>
      <c r="DX109" s="8">
        <v>2963.89</v>
      </c>
      <c r="DY109" s="4"/>
      <c r="DZ109" s="8"/>
      <c r="EA109" s="7"/>
      <c r="EB109" s="7"/>
      <c r="EC109" s="2" t="s">
        <v>138</v>
      </c>
      <c r="ED109" s="2" t="s">
        <v>129</v>
      </c>
      <c r="EE109" s="2" t="s">
        <v>151</v>
      </c>
      <c r="EF109" s="2" t="s">
        <v>1548</v>
      </c>
      <c r="EG109" s="2" t="s">
        <v>141</v>
      </c>
      <c r="EH109" s="2" t="s">
        <v>132</v>
      </c>
      <c r="EI109" s="4">
        <v>2</v>
      </c>
      <c r="EJ109" s="8">
        <v>158.1</v>
      </c>
      <c r="EK109" s="4"/>
      <c r="EL109" s="8"/>
      <c r="EM109" s="7"/>
      <c r="EN109" s="7"/>
      <c r="EO109" s="2" t="s">
        <v>138</v>
      </c>
      <c r="EP109" s="2" t="s">
        <v>129</v>
      </c>
      <c r="EQ109" s="2" t="s">
        <v>197</v>
      </c>
      <c r="ER109" s="2" t="s">
        <v>949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168</v>
      </c>
      <c r="FB109" s="2" t="s">
        <v>129</v>
      </c>
      <c r="FC109" s="2" t="s">
        <v>132</v>
      </c>
      <c r="FD109" s="2" t="s">
        <v>132</v>
      </c>
      <c r="FE109" s="2" t="s">
        <v>141</v>
      </c>
      <c r="FF109" s="2" t="s">
        <v>132</v>
      </c>
      <c r="FG109" s="4">
        <v>8</v>
      </c>
      <c r="FH109" s="8">
        <v>585.89</v>
      </c>
      <c r="FI109" s="4"/>
      <c r="FJ109" s="8"/>
      <c r="FK109" s="7"/>
      <c r="FL109" s="7"/>
      <c r="FM109" s="2" t="s">
        <v>138</v>
      </c>
      <c r="FN109" s="2" t="s">
        <v>129</v>
      </c>
      <c r="FO109" s="2" t="s">
        <v>200</v>
      </c>
      <c r="FP109" s="2" t="s">
        <v>1433</v>
      </c>
      <c r="FQ109" s="2" t="s">
        <v>141</v>
      </c>
      <c r="FR109" s="2" t="s">
        <v>132</v>
      </c>
      <c r="FS109" s="4">
        <v>5</v>
      </c>
      <c r="FT109" s="8">
        <v>369.9</v>
      </c>
      <c r="FU109" s="4"/>
      <c r="FV109" s="8"/>
      <c r="FW109" s="7"/>
      <c r="FX109" s="7"/>
      <c r="FY109" s="2" t="s">
        <v>138</v>
      </c>
      <c r="FZ109" s="2" t="s">
        <v>129</v>
      </c>
      <c r="GA109" s="2" t="s">
        <v>1518</v>
      </c>
      <c r="GB109" s="2" t="s">
        <v>1549</v>
      </c>
      <c r="GC109" s="2" t="s">
        <v>141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206</v>
      </c>
      <c r="GL109" s="2" t="s">
        <v>129</v>
      </c>
      <c r="GM109" s="2" t="s">
        <v>268</v>
      </c>
      <c r="GN109" s="2" t="s">
        <v>1077</v>
      </c>
      <c r="GO109" s="2" t="s">
        <v>141</v>
      </c>
      <c r="GP109" s="2" t="s">
        <v>132</v>
      </c>
      <c r="GQ109" s="4">
        <v>4</v>
      </c>
      <c r="GR109" s="8">
        <v>281.84</v>
      </c>
      <c r="GS109" s="4"/>
      <c r="GT109" s="8"/>
      <c r="GU109" s="7"/>
      <c r="GV109" s="7"/>
      <c r="GW109" s="2" t="s">
        <v>138</v>
      </c>
      <c r="GX109" s="2" t="s">
        <v>129</v>
      </c>
      <c r="GY109" s="2" t="s">
        <v>163</v>
      </c>
      <c r="GZ109" s="2" t="s">
        <v>1550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138</v>
      </c>
      <c r="HJ109" s="2" t="s">
        <v>129</v>
      </c>
      <c r="HK109" s="2" t="s">
        <v>1520</v>
      </c>
      <c r="HL109" s="2" t="s">
        <v>308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273</v>
      </c>
      <c r="HV109" s="2" t="s">
        <v>129</v>
      </c>
      <c r="HW109" s="2" t="s">
        <v>132</v>
      </c>
      <c r="HX109" s="2" t="s">
        <v>132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168</v>
      </c>
      <c r="IH109" s="2" t="s">
        <v>129</v>
      </c>
      <c r="II109" s="2" t="s">
        <v>132</v>
      </c>
      <c r="IJ109" s="2" t="s">
        <v>132</v>
      </c>
      <c r="IK109" s="2" t="s">
        <v>141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138</v>
      </c>
      <c r="IT109" s="2" t="s">
        <v>150</v>
      </c>
      <c r="IU109" s="2" t="s">
        <v>210</v>
      </c>
      <c r="IV109" s="2" t="s">
        <v>1551</v>
      </c>
      <c r="IW109" s="2" t="s">
        <v>141</v>
      </c>
      <c r="IX109" s="2" t="s">
        <v>132</v>
      </c>
      <c r="IY109" s="4">
        <v>3</v>
      </c>
      <c r="IZ109" s="8">
        <v>356.97</v>
      </c>
      <c r="JA109" s="4"/>
      <c r="JB109" s="8"/>
      <c r="JC109" s="7"/>
      <c r="JD109" s="7"/>
      <c r="JE109" s="2" t="s">
        <v>138</v>
      </c>
      <c r="JF109" s="2" t="s">
        <v>129</v>
      </c>
      <c r="JG109" s="2" t="s">
        <v>1546</v>
      </c>
      <c r="JH109" s="2" t="s">
        <v>612</v>
      </c>
      <c r="JI109" s="2" t="s">
        <v>141</v>
      </c>
      <c r="JJ109" s="2" t="s">
        <v>132</v>
      </c>
      <c r="JK109" s="4">
        <v>1</v>
      </c>
      <c r="JL109" s="8">
        <v>70.46</v>
      </c>
      <c r="JM109" s="4"/>
      <c r="JN109" s="8"/>
      <c r="JO109" s="7"/>
      <c r="JP109" s="7"/>
      <c r="JQ109" s="2" t="s">
        <v>138</v>
      </c>
      <c r="JR109" s="2" t="s">
        <v>150</v>
      </c>
      <c r="JS109" s="2" t="s">
        <v>1521</v>
      </c>
      <c r="JT109" s="2" t="s">
        <v>843</v>
      </c>
      <c r="JU109" s="2" t="s">
        <v>141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132</v>
      </c>
      <c r="KD109" s="2" t="s">
        <v>132</v>
      </c>
      <c r="KE109" s="2" t="s">
        <v>132</v>
      </c>
      <c r="KF109" s="2" t="s">
        <v>132</v>
      </c>
      <c r="KG109" s="2" t="s">
        <v>132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138</v>
      </c>
      <c r="KP109" s="2" t="s">
        <v>174</v>
      </c>
      <c r="KQ109" s="2" t="s">
        <v>1552</v>
      </c>
      <c r="KR109" s="2" t="s">
        <v>1553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168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150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176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168</v>
      </c>
      <c r="ML109" s="2" t="s">
        <v>129</v>
      </c>
      <c r="MM109" s="2" t="s">
        <v>132</v>
      </c>
      <c r="MN109" s="2" t="s">
        <v>132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168</v>
      </c>
      <c r="MX109" s="2" t="s">
        <v>129</v>
      </c>
      <c r="MY109" s="2" t="s">
        <v>132</v>
      </c>
      <c r="MZ109" s="2" t="s">
        <v>132</v>
      </c>
      <c r="NA109" s="2" t="s">
        <v>141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129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150</v>
      </c>
      <c r="OI109" s="2" t="s">
        <v>132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138</v>
      </c>
      <c r="OT109" s="2" t="s">
        <v>129</v>
      </c>
      <c r="OU109" s="2" t="s">
        <v>280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168</v>
      </c>
      <c r="PF109" s="2" t="s">
        <v>129</v>
      </c>
      <c r="PG109" s="2" t="s">
        <v>132</v>
      </c>
      <c r="PH109" s="2" t="s">
        <v>132</v>
      </c>
      <c r="PI109" s="2" t="s">
        <v>141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132</v>
      </c>
      <c r="PR109" s="2" t="s">
        <v>132</v>
      </c>
      <c r="PS109" s="2" t="s">
        <v>132</v>
      </c>
      <c r="PT109" s="2" t="s">
        <v>132</v>
      </c>
      <c r="PU109" s="2" t="s">
        <v>132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129</v>
      </c>
      <c r="QQ109" s="2" t="s">
        <v>178</v>
      </c>
      <c r="QR109" s="2" t="s">
        <v>132</v>
      </c>
      <c r="QS109" s="2" t="s">
        <v>141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138</v>
      </c>
      <c r="RB109" s="2" t="s">
        <v>150</v>
      </c>
      <c r="RC109" s="2" t="s">
        <v>944</v>
      </c>
      <c r="RD109" s="2" t="s">
        <v>1554</v>
      </c>
      <c r="RE109" s="2" t="s">
        <v>141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168</v>
      </c>
      <c r="RN109" s="2" t="s">
        <v>129</v>
      </c>
      <c r="RO109" s="2" t="s">
        <v>132</v>
      </c>
      <c r="RP109" s="2" t="s">
        <v>132</v>
      </c>
      <c r="RQ109" s="2" t="s">
        <v>141</v>
      </c>
      <c r="RR109" s="2" t="s">
        <v>146</v>
      </c>
    </row>
    <row r="110">
      <c r="A110" s="2" t="s">
        <v>1555</v>
      </c>
      <c r="B110" s="2" t="s">
        <v>121</v>
      </c>
      <c r="C110" s="2" t="s">
        <v>1396</v>
      </c>
      <c r="D110" s="2" t="s">
        <v>560</v>
      </c>
      <c r="E110" s="2" t="s">
        <v>561</v>
      </c>
      <c r="F110" s="2" t="s">
        <v>1556</v>
      </c>
      <c r="G110" s="2" t="s">
        <v>1556</v>
      </c>
      <c r="H110" s="2" t="s">
        <v>1556</v>
      </c>
      <c r="I110" s="2" t="s">
        <v>1557</v>
      </c>
      <c r="J110" s="2" t="s">
        <v>127</v>
      </c>
      <c r="K110" s="2" t="s">
        <v>1441</v>
      </c>
      <c r="L110" s="3">
        <v>26.6</v>
      </c>
      <c r="M110" s="3">
        <v>27.93</v>
      </c>
      <c r="N110" s="3">
        <v>59.99</v>
      </c>
      <c r="O110" s="2" t="s">
        <v>129</v>
      </c>
      <c r="P110" s="2" t="s">
        <v>130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132</v>
      </c>
      <c r="V110" s="2" t="s">
        <v>247</v>
      </c>
      <c r="W110" s="2" t="s">
        <v>248</v>
      </c>
      <c r="X110" s="2" t="s">
        <v>132</v>
      </c>
      <c r="Y110" s="2" t="s">
        <v>1558</v>
      </c>
      <c r="Z110" s="4">
        <v>215</v>
      </c>
      <c r="AA110" s="4">
        <f>=ROUNDDOWN(21.5,0)</f>
      </c>
      <c r="AB110" s="5">
        <v>10</v>
      </c>
      <c r="AC110" s="2" t="s">
        <v>567</v>
      </c>
      <c r="AD110" s="4">
        <v>140</v>
      </c>
      <c r="AE110" s="4">
        <v>140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>
        <v>232</v>
      </c>
      <c r="AQ110" s="8">
        <v>7222.04</v>
      </c>
      <c r="AR110" s="4"/>
      <c r="AS110" s="8"/>
      <c r="AT110" s="7"/>
      <c r="AU110" s="7"/>
      <c r="AV110" s="4">
        <v>232</v>
      </c>
      <c r="AW110" s="8">
        <v>7222.04</v>
      </c>
      <c r="AX110" s="4"/>
      <c r="AY110" s="8"/>
      <c r="AZ110" s="7"/>
      <c r="BA110" s="7"/>
      <c r="BB110" s="7">
        <v>1</v>
      </c>
      <c r="BC110" s="4">
        <v>232</v>
      </c>
      <c r="BD110" s="8">
        <v>7222.04</v>
      </c>
      <c r="BE110" s="4"/>
      <c r="BF110" s="8"/>
      <c r="BG110" s="7"/>
      <c r="BH110" s="7"/>
      <c r="BI110" s="7">
        <v>1</v>
      </c>
      <c r="BJ110" s="4">
        <v>232</v>
      </c>
      <c r="BK110" s="8">
        <v>7222.04</v>
      </c>
      <c r="BL110" s="2" t="s">
        <v>1559</v>
      </c>
      <c r="BM110" s="7">
        <v>1</v>
      </c>
      <c r="BN110" s="7">
        <v>1</v>
      </c>
      <c r="BO110" s="4">
        <v>26</v>
      </c>
      <c r="BP110" s="8">
        <v>729.34</v>
      </c>
      <c r="BQ110" s="4"/>
      <c r="BR110" s="8"/>
      <c r="BS110" s="7"/>
      <c r="BT110" s="7"/>
      <c r="BU110" s="2" t="s">
        <v>138</v>
      </c>
      <c r="BV110" s="2" t="s">
        <v>129</v>
      </c>
      <c r="BW110" s="2" t="s">
        <v>1265</v>
      </c>
      <c r="BX110" s="2" t="s">
        <v>1560</v>
      </c>
      <c r="BY110" s="2" t="s">
        <v>141</v>
      </c>
      <c r="BZ110" s="2" t="s">
        <v>132</v>
      </c>
      <c r="CA110" s="4">
        <v>13</v>
      </c>
      <c r="CB110" s="8">
        <v>436.69</v>
      </c>
      <c r="CC110" s="4"/>
      <c r="CD110" s="8"/>
      <c r="CE110" s="7"/>
      <c r="CF110" s="7"/>
      <c r="CG110" s="2" t="s">
        <v>138</v>
      </c>
      <c r="CH110" s="2" t="s">
        <v>129</v>
      </c>
      <c r="CI110" s="2" t="s">
        <v>1558</v>
      </c>
      <c r="CJ110" s="2" t="s">
        <v>1561</v>
      </c>
      <c r="CK110" s="2" t="s">
        <v>141</v>
      </c>
      <c r="CL110" s="2" t="s">
        <v>132</v>
      </c>
      <c r="CM110" s="4">
        <v>31</v>
      </c>
      <c r="CN110" s="8">
        <v>998.2</v>
      </c>
      <c r="CO110" s="4"/>
      <c r="CP110" s="8"/>
      <c r="CQ110" s="7"/>
      <c r="CR110" s="7"/>
      <c r="CS110" s="2" t="s">
        <v>138</v>
      </c>
      <c r="CT110" s="2" t="s">
        <v>129</v>
      </c>
      <c r="CU110" s="2" t="s">
        <v>132</v>
      </c>
      <c r="CV110" s="2" t="s">
        <v>132</v>
      </c>
      <c r="CW110" s="2" t="s">
        <v>141</v>
      </c>
      <c r="CX110" s="2" t="s">
        <v>132</v>
      </c>
      <c r="CY110" s="4">
        <v>68</v>
      </c>
      <c r="CZ110" s="8">
        <v>1972.68</v>
      </c>
      <c r="DA110" s="4"/>
      <c r="DB110" s="8"/>
      <c r="DC110" s="7"/>
      <c r="DD110" s="7"/>
      <c r="DE110" s="2" t="s">
        <v>138</v>
      </c>
      <c r="DF110" s="2" t="s">
        <v>129</v>
      </c>
      <c r="DG110" s="2" t="s">
        <v>1562</v>
      </c>
      <c r="DH110" s="2" t="s">
        <v>1563</v>
      </c>
      <c r="DI110" s="2" t="s">
        <v>141</v>
      </c>
      <c r="DJ110" s="2" t="s">
        <v>132</v>
      </c>
      <c r="DK110" s="4">
        <v>15</v>
      </c>
      <c r="DL110" s="8">
        <v>495</v>
      </c>
      <c r="DM110" s="4"/>
      <c r="DN110" s="8"/>
      <c r="DO110" s="7"/>
      <c r="DP110" s="7"/>
      <c r="DQ110" s="2" t="s">
        <v>138</v>
      </c>
      <c r="DR110" s="2" t="s">
        <v>129</v>
      </c>
      <c r="DS110" s="2" t="s">
        <v>1268</v>
      </c>
      <c r="DT110" s="2" t="s">
        <v>1553</v>
      </c>
      <c r="DU110" s="2" t="s">
        <v>141</v>
      </c>
      <c r="DV110" s="2" t="s">
        <v>132</v>
      </c>
      <c r="DW110" s="4">
        <v>9</v>
      </c>
      <c r="DX110" s="8">
        <v>263.97</v>
      </c>
      <c r="DY110" s="4"/>
      <c r="DZ110" s="8"/>
      <c r="EA110" s="7"/>
      <c r="EB110" s="7"/>
      <c r="EC110" s="2" t="s">
        <v>138</v>
      </c>
      <c r="ED110" s="2" t="s">
        <v>129</v>
      </c>
      <c r="EE110" s="2" t="s">
        <v>1562</v>
      </c>
      <c r="EF110" s="2" t="s">
        <v>1277</v>
      </c>
      <c r="EG110" s="2" t="s">
        <v>141</v>
      </c>
      <c r="EH110" s="2" t="s">
        <v>132</v>
      </c>
      <c r="EI110" s="4">
        <v>52</v>
      </c>
      <c r="EJ110" s="8">
        <v>1765.92</v>
      </c>
      <c r="EK110" s="4"/>
      <c r="EL110" s="8"/>
      <c r="EM110" s="7"/>
      <c r="EN110" s="7"/>
      <c r="EO110" s="2" t="s">
        <v>138</v>
      </c>
      <c r="EP110" s="2" t="s">
        <v>129</v>
      </c>
      <c r="EQ110" s="2" t="s">
        <v>1562</v>
      </c>
      <c r="ER110" s="2" t="s">
        <v>1564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168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>
        <v>4</v>
      </c>
      <c r="FH110" s="8">
        <v>120.64</v>
      </c>
      <c r="FI110" s="4"/>
      <c r="FJ110" s="8"/>
      <c r="FK110" s="7"/>
      <c r="FL110" s="7"/>
      <c r="FM110" s="2" t="s">
        <v>138</v>
      </c>
      <c r="FN110" s="2" t="s">
        <v>129</v>
      </c>
      <c r="FO110" s="2" t="s">
        <v>330</v>
      </c>
      <c r="FP110" s="2" t="s">
        <v>438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129</v>
      </c>
      <c r="GA110" s="2" t="s">
        <v>1221</v>
      </c>
      <c r="GB110" s="2" t="s">
        <v>641</v>
      </c>
      <c r="GC110" s="2" t="s">
        <v>141</v>
      </c>
      <c r="GD110" s="2" t="s">
        <v>132</v>
      </c>
      <c r="GE110" s="4">
        <v>3</v>
      </c>
      <c r="GF110" s="8">
        <v>90.48</v>
      </c>
      <c r="GG110" s="4"/>
      <c r="GH110" s="8"/>
      <c r="GI110" s="7"/>
      <c r="GJ110" s="7"/>
      <c r="GK110" s="2" t="s">
        <v>138</v>
      </c>
      <c r="GL110" s="2" t="s">
        <v>129</v>
      </c>
      <c r="GM110" s="2" t="s">
        <v>1085</v>
      </c>
      <c r="GN110" s="2" t="s">
        <v>1565</v>
      </c>
      <c r="GO110" s="2" t="s">
        <v>141</v>
      </c>
      <c r="GP110" s="2" t="s">
        <v>132</v>
      </c>
      <c r="GQ110" s="4">
        <v>5</v>
      </c>
      <c r="GR110" s="8">
        <v>139.65</v>
      </c>
      <c r="GS110" s="4"/>
      <c r="GT110" s="8"/>
      <c r="GU110" s="7"/>
      <c r="GV110" s="7"/>
      <c r="GW110" s="2" t="s">
        <v>138</v>
      </c>
      <c r="GX110" s="2" t="s">
        <v>129</v>
      </c>
      <c r="GY110" s="2" t="s">
        <v>163</v>
      </c>
      <c r="GZ110" s="2" t="s">
        <v>694</v>
      </c>
      <c r="HA110" s="2" t="s">
        <v>141</v>
      </c>
      <c r="HB110" s="2" t="s">
        <v>132</v>
      </c>
      <c r="HC110" s="4">
        <v>2</v>
      </c>
      <c r="HD110" s="8">
        <v>69.46</v>
      </c>
      <c r="HE110" s="4"/>
      <c r="HF110" s="8"/>
      <c r="HG110" s="7"/>
      <c r="HH110" s="7"/>
      <c r="HI110" s="2" t="s">
        <v>138</v>
      </c>
      <c r="HJ110" s="2" t="s">
        <v>129</v>
      </c>
      <c r="HK110" s="2" t="s">
        <v>1087</v>
      </c>
      <c r="HL110" s="2" t="s">
        <v>458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273</v>
      </c>
      <c r="HV110" s="2" t="s">
        <v>129</v>
      </c>
      <c r="HW110" s="2" t="s">
        <v>132</v>
      </c>
      <c r="HX110" s="2" t="s">
        <v>132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196</v>
      </c>
      <c r="IH110" s="2" t="s">
        <v>129</v>
      </c>
      <c r="II110" s="2" t="s">
        <v>132</v>
      </c>
      <c r="IJ110" s="2" t="s">
        <v>132</v>
      </c>
      <c r="IK110" s="2" t="s">
        <v>141</v>
      </c>
      <c r="IL110" s="2" t="s">
        <v>132</v>
      </c>
      <c r="IM110" s="4">
        <v>1</v>
      </c>
      <c r="IN110" s="8">
        <v>30.16</v>
      </c>
      <c r="IO110" s="4"/>
      <c r="IP110" s="8"/>
      <c r="IQ110" s="7"/>
      <c r="IR110" s="7"/>
      <c r="IS110" s="2" t="s">
        <v>138</v>
      </c>
      <c r="IT110" s="2" t="s">
        <v>150</v>
      </c>
      <c r="IU110" s="2" t="s">
        <v>402</v>
      </c>
      <c r="IV110" s="2" t="s">
        <v>1566</v>
      </c>
      <c r="IW110" s="2" t="s">
        <v>141</v>
      </c>
      <c r="IX110" s="2" t="s">
        <v>132</v>
      </c>
      <c r="IY110" s="4">
        <v>1</v>
      </c>
      <c r="IZ110" s="8">
        <v>53.99</v>
      </c>
      <c r="JA110" s="4"/>
      <c r="JB110" s="8"/>
      <c r="JC110" s="7"/>
      <c r="JD110" s="7"/>
      <c r="JE110" s="2" t="s">
        <v>138</v>
      </c>
      <c r="JF110" s="2" t="s">
        <v>129</v>
      </c>
      <c r="JG110" s="2" t="s">
        <v>1409</v>
      </c>
      <c r="JH110" s="2" t="s">
        <v>1567</v>
      </c>
      <c r="JI110" s="2" t="s">
        <v>141</v>
      </c>
      <c r="JJ110" s="2" t="s">
        <v>132</v>
      </c>
      <c r="JK110" s="4">
        <v>2</v>
      </c>
      <c r="JL110" s="8">
        <v>55.86</v>
      </c>
      <c r="JM110" s="4"/>
      <c r="JN110" s="8"/>
      <c r="JO110" s="7"/>
      <c r="JP110" s="7"/>
      <c r="JQ110" s="2" t="s">
        <v>138</v>
      </c>
      <c r="JR110" s="2" t="s">
        <v>150</v>
      </c>
      <c r="JS110" s="2" t="s">
        <v>1568</v>
      </c>
      <c r="JT110" s="2" t="s">
        <v>1569</v>
      </c>
      <c r="JU110" s="2" t="s">
        <v>141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132</v>
      </c>
      <c r="KD110" s="2" t="s">
        <v>132</v>
      </c>
      <c r="KE110" s="2" t="s">
        <v>132</v>
      </c>
      <c r="KF110" s="2" t="s">
        <v>132</v>
      </c>
      <c r="KG110" s="2" t="s">
        <v>132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138</v>
      </c>
      <c r="KP110" s="2" t="s">
        <v>174</v>
      </c>
      <c r="KQ110" s="2" t="s">
        <v>1092</v>
      </c>
      <c r="KR110" s="2" t="s">
        <v>1570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168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168</v>
      </c>
      <c r="LN110" s="2" t="s">
        <v>150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176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168</v>
      </c>
      <c r="ML110" s="2" t="s">
        <v>129</v>
      </c>
      <c r="MM110" s="2" t="s">
        <v>132</v>
      </c>
      <c r="MN110" s="2" t="s">
        <v>132</v>
      </c>
      <c r="MO110" s="2" t="s">
        <v>141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168</v>
      </c>
      <c r="MX110" s="2" t="s">
        <v>129</v>
      </c>
      <c r="MY110" s="2" t="s">
        <v>132</v>
      </c>
      <c r="MZ110" s="2" t="s">
        <v>132</v>
      </c>
      <c r="NA110" s="2" t="s">
        <v>141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176</v>
      </c>
      <c r="NJ110" s="2" t="s">
        <v>129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129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168</v>
      </c>
      <c r="OH110" s="2" t="s">
        <v>150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138</v>
      </c>
      <c r="OT110" s="2" t="s">
        <v>129</v>
      </c>
      <c r="OU110" s="2" t="s">
        <v>177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168</v>
      </c>
      <c r="PF110" s="2" t="s">
        <v>129</v>
      </c>
      <c r="PG110" s="2" t="s">
        <v>132</v>
      </c>
      <c r="PH110" s="2" t="s">
        <v>132</v>
      </c>
      <c r="PI110" s="2" t="s">
        <v>141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132</v>
      </c>
      <c r="PR110" s="2" t="s">
        <v>132</v>
      </c>
      <c r="PS110" s="2" t="s">
        <v>132</v>
      </c>
      <c r="PT110" s="2" t="s">
        <v>132</v>
      </c>
      <c r="PU110" s="2" t="s">
        <v>132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138</v>
      </c>
      <c r="QP110" s="2" t="s">
        <v>129</v>
      </c>
      <c r="QQ110" s="2" t="s">
        <v>178</v>
      </c>
      <c r="QR110" s="2" t="s">
        <v>132</v>
      </c>
      <c r="QS110" s="2" t="s">
        <v>141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241</v>
      </c>
      <c r="RB110" s="2" t="s">
        <v>150</v>
      </c>
      <c r="RC110" s="2" t="s">
        <v>132</v>
      </c>
      <c r="RD110" s="2" t="s">
        <v>132</v>
      </c>
      <c r="RE110" s="2" t="s">
        <v>141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168</v>
      </c>
      <c r="RN110" s="2" t="s">
        <v>129</v>
      </c>
      <c r="RO110" s="2" t="s">
        <v>132</v>
      </c>
      <c r="RP110" s="2" t="s">
        <v>132</v>
      </c>
      <c r="RQ110" s="2" t="s">
        <v>141</v>
      </c>
      <c r="RR110" s="2" t="s">
        <v>146</v>
      </c>
    </row>
    <row r="111">
      <c r="A111" s="2" t="s">
        <v>1571</v>
      </c>
      <c r="B111" s="2" t="s">
        <v>121</v>
      </c>
      <c r="C111" s="2" t="s">
        <v>1396</v>
      </c>
      <c r="D111" s="2" t="s">
        <v>560</v>
      </c>
      <c r="E111" s="2" t="s">
        <v>561</v>
      </c>
      <c r="F111" s="2" t="s">
        <v>1572</v>
      </c>
      <c r="G111" s="2" t="s">
        <v>1572</v>
      </c>
      <c r="H111" s="2" t="s">
        <v>1572</v>
      </c>
      <c r="I111" s="2" t="s">
        <v>1573</v>
      </c>
      <c r="J111" s="2" t="s">
        <v>127</v>
      </c>
      <c r="K111" s="2" t="s">
        <v>939</v>
      </c>
      <c r="L111" s="3">
        <v>26.78</v>
      </c>
      <c r="M111" s="3">
        <v>28.12</v>
      </c>
      <c r="N111" s="3">
        <v>59.99</v>
      </c>
      <c r="O111" s="2" t="s">
        <v>129</v>
      </c>
      <c r="P111" s="2" t="s">
        <v>182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286</v>
      </c>
      <c r="V111" s="2" t="s">
        <v>247</v>
      </c>
      <c r="W111" s="2" t="s">
        <v>135</v>
      </c>
      <c r="X111" s="2" t="s">
        <v>132</v>
      </c>
      <c r="Y111" s="2" t="s">
        <v>672</v>
      </c>
      <c r="Z111" s="4">
        <v>139</v>
      </c>
      <c r="AA111" s="4">
        <f>=ROUNDDOWN(44.8387096774194,0)</f>
      </c>
      <c r="AB111" s="5">
        <v>3.1</v>
      </c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>
        <v>128</v>
      </c>
      <c r="AQ111" s="8">
        <v>3575.93</v>
      </c>
      <c r="AR111" s="4"/>
      <c r="AS111" s="8"/>
      <c r="AT111" s="7"/>
      <c r="AU111" s="7"/>
      <c r="AV111" s="4">
        <v>128</v>
      </c>
      <c r="AW111" s="8">
        <v>3575.93</v>
      </c>
      <c r="AX111" s="4"/>
      <c r="AY111" s="8"/>
      <c r="AZ111" s="7"/>
      <c r="BA111" s="7"/>
      <c r="BB111" s="7">
        <v>1</v>
      </c>
      <c r="BC111" s="4">
        <v>192</v>
      </c>
      <c r="BD111" s="8">
        <v>5305.32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0.674</v>
      </c>
      <c r="BJ111" s="4">
        <v>128</v>
      </c>
      <c r="BK111" s="8">
        <v>3575.93</v>
      </c>
      <c r="BL111" s="2" t="s">
        <v>1574</v>
      </c>
      <c r="BM111" s="7">
        <v>1</v>
      </c>
      <c r="BN111" s="7">
        <v>1</v>
      </c>
      <c r="BO111" s="4">
        <v>8</v>
      </c>
      <c r="BP111" s="8">
        <v>204.21</v>
      </c>
      <c r="BQ111" s="4"/>
      <c r="BR111" s="8"/>
      <c r="BS111" s="7"/>
      <c r="BT111" s="7"/>
      <c r="BU111" s="2" t="s">
        <v>138</v>
      </c>
      <c r="BV111" s="2" t="s">
        <v>129</v>
      </c>
      <c r="BW111" s="2" t="s">
        <v>674</v>
      </c>
      <c r="BX111" s="2" t="s">
        <v>341</v>
      </c>
      <c r="BY111" s="2" t="s">
        <v>141</v>
      </c>
      <c r="BZ111" s="2" t="s">
        <v>132</v>
      </c>
      <c r="CA111" s="4">
        <v>11</v>
      </c>
      <c r="CB111" s="8">
        <v>299.45</v>
      </c>
      <c r="CC111" s="4"/>
      <c r="CD111" s="8"/>
      <c r="CE111" s="7"/>
      <c r="CF111" s="7"/>
      <c r="CG111" s="2" t="s">
        <v>138</v>
      </c>
      <c r="CH111" s="2" t="s">
        <v>129</v>
      </c>
      <c r="CI111" s="2" t="s">
        <v>672</v>
      </c>
      <c r="CJ111" s="2" t="s">
        <v>1575</v>
      </c>
      <c r="CK111" s="2" t="s">
        <v>141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241</v>
      </c>
      <c r="CT111" s="2" t="s">
        <v>129</v>
      </c>
      <c r="CU111" s="2" t="s">
        <v>132</v>
      </c>
      <c r="CV111" s="2" t="s">
        <v>132</v>
      </c>
      <c r="CW111" s="2" t="s">
        <v>141</v>
      </c>
      <c r="CX111" s="2" t="s">
        <v>132</v>
      </c>
      <c r="CY111" s="4">
        <v>79</v>
      </c>
      <c r="CZ111" s="8">
        <v>2181.98</v>
      </c>
      <c r="DA111" s="4"/>
      <c r="DB111" s="8"/>
      <c r="DC111" s="7"/>
      <c r="DD111" s="7"/>
      <c r="DE111" s="2" t="s">
        <v>138</v>
      </c>
      <c r="DF111" s="2" t="s">
        <v>129</v>
      </c>
      <c r="DG111" s="2" t="s">
        <v>677</v>
      </c>
      <c r="DH111" s="2" t="s">
        <v>663</v>
      </c>
      <c r="DI111" s="2" t="s">
        <v>141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138</v>
      </c>
      <c r="DR111" s="2" t="s">
        <v>129</v>
      </c>
      <c r="DS111" s="2" t="s">
        <v>678</v>
      </c>
      <c r="DT111" s="2" t="s">
        <v>1576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196</v>
      </c>
      <c r="ED111" s="2" t="s">
        <v>129</v>
      </c>
      <c r="EE111" s="2" t="s">
        <v>132</v>
      </c>
      <c r="EF111" s="2" t="s">
        <v>132</v>
      </c>
      <c r="EG111" s="2" t="s">
        <v>141</v>
      </c>
      <c r="EH111" s="2" t="s">
        <v>132</v>
      </c>
      <c r="EI111" s="4">
        <v>3</v>
      </c>
      <c r="EJ111" s="8">
        <v>100.5</v>
      </c>
      <c r="EK111" s="4"/>
      <c r="EL111" s="8"/>
      <c r="EM111" s="7"/>
      <c r="EN111" s="7"/>
      <c r="EO111" s="2" t="s">
        <v>138</v>
      </c>
      <c r="EP111" s="2" t="s">
        <v>129</v>
      </c>
      <c r="EQ111" s="2" t="s">
        <v>389</v>
      </c>
      <c r="ER111" s="2" t="s">
        <v>1577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168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>
        <v>21</v>
      </c>
      <c r="FH111" s="8">
        <v>610.41</v>
      </c>
      <c r="FI111" s="4"/>
      <c r="FJ111" s="8"/>
      <c r="FK111" s="7"/>
      <c r="FL111" s="7"/>
      <c r="FM111" s="2" t="s">
        <v>138</v>
      </c>
      <c r="FN111" s="2" t="s">
        <v>129</v>
      </c>
      <c r="FO111" s="2" t="s">
        <v>638</v>
      </c>
      <c r="FP111" s="2" t="s">
        <v>1578</v>
      </c>
      <c r="FQ111" s="2" t="s">
        <v>141</v>
      </c>
      <c r="FR111" s="2" t="s">
        <v>132</v>
      </c>
      <c r="FS111" s="4">
        <v>1</v>
      </c>
      <c r="FT111" s="8">
        <v>31.08</v>
      </c>
      <c r="FU111" s="4"/>
      <c r="FV111" s="8"/>
      <c r="FW111" s="7"/>
      <c r="FX111" s="7"/>
      <c r="FY111" s="2" t="s">
        <v>138</v>
      </c>
      <c r="FZ111" s="2" t="s">
        <v>129</v>
      </c>
      <c r="GA111" s="2" t="s">
        <v>332</v>
      </c>
      <c r="GB111" s="2" t="s">
        <v>1579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138</v>
      </c>
      <c r="GL111" s="2" t="s">
        <v>129</v>
      </c>
      <c r="GM111" s="2" t="s">
        <v>318</v>
      </c>
      <c r="GN111" s="2" t="s">
        <v>774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138</v>
      </c>
      <c r="GX111" s="2" t="s">
        <v>129</v>
      </c>
      <c r="GY111" s="2" t="s">
        <v>427</v>
      </c>
      <c r="GZ111" s="2" t="s">
        <v>953</v>
      </c>
      <c r="HA111" s="2" t="s">
        <v>141</v>
      </c>
      <c r="HB111" s="2" t="s">
        <v>132</v>
      </c>
      <c r="HC111" s="4">
        <v>2</v>
      </c>
      <c r="HD111" s="8">
        <v>63.94</v>
      </c>
      <c r="HE111" s="4"/>
      <c r="HF111" s="8"/>
      <c r="HG111" s="7"/>
      <c r="HH111" s="7"/>
      <c r="HI111" s="2" t="s">
        <v>138</v>
      </c>
      <c r="HJ111" s="2" t="s">
        <v>129</v>
      </c>
      <c r="HK111" s="2" t="s">
        <v>683</v>
      </c>
      <c r="HL111" s="2" t="s">
        <v>1580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273</v>
      </c>
      <c r="HV111" s="2" t="s">
        <v>129</v>
      </c>
      <c r="HW111" s="2" t="s">
        <v>132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168</v>
      </c>
      <c r="IH111" s="2" t="s">
        <v>129</v>
      </c>
      <c r="II111" s="2" t="s">
        <v>132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138</v>
      </c>
      <c r="IT111" s="2" t="s">
        <v>150</v>
      </c>
      <c r="IU111" s="2" t="s">
        <v>1146</v>
      </c>
      <c r="IV111" s="2" t="s">
        <v>822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129</v>
      </c>
      <c r="JG111" s="2" t="s">
        <v>685</v>
      </c>
      <c r="JH111" s="2" t="s">
        <v>1581</v>
      </c>
      <c r="JI111" s="2" t="s">
        <v>141</v>
      </c>
      <c r="JJ111" s="2" t="s">
        <v>132</v>
      </c>
      <c r="JK111" s="4">
        <v>3</v>
      </c>
      <c r="JL111" s="8">
        <v>84.36</v>
      </c>
      <c r="JM111" s="4"/>
      <c r="JN111" s="8"/>
      <c r="JO111" s="7"/>
      <c r="JP111" s="7"/>
      <c r="JQ111" s="2" t="s">
        <v>138</v>
      </c>
      <c r="JR111" s="2" t="s">
        <v>150</v>
      </c>
      <c r="JS111" s="2" t="s">
        <v>687</v>
      </c>
      <c r="JT111" s="2" t="s">
        <v>234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138</v>
      </c>
      <c r="KP111" s="2" t="s">
        <v>174</v>
      </c>
      <c r="KQ111" s="2" t="s">
        <v>340</v>
      </c>
      <c r="KR111" s="2" t="s">
        <v>387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168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168</v>
      </c>
      <c r="LN111" s="2" t="s">
        <v>150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176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168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168</v>
      </c>
      <c r="MX111" s="2" t="s">
        <v>129</v>
      </c>
      <c r="MY111" s="2" t="s">
        <v>132</v>
      </c>
      <c r="MZ111" s="2" t="s">
        <v>132</v>
      </c>
      <c r="NA111" s="2" t="s">
        <v>141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176</v>
      </c>
      <c r="NJ111" s="2" t="s">
        <v>129</v>
      </c>
      <c r="NK111" s="2" t="s">
        <v>132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168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168</v>
      </c>
      <c r="OH111" s="2" t="s">
        <v>150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138</v>
      </c>
      <c r="OT111" s="2" t="s">
        <v>129</v>
      </c>
      <c r="OU111" s="2" t="s">
        <v>177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168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132</v>
      </c>
      <c r="PR111" s="2" t="s">
        <v>132</v>
      </c>
      <c r="PS111" s="2" t="s">
        <v>132</v>
      </c>
      <c r="PT111" s="2" t="s">
        <v>132</v>
      </c>
      <c r="PU111" s="2" t="s">
        <v>132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138</v>
      </c>
      <c r="QP111" s="2" t="s">
        <v>129</v>
      </c>
      <c r="QQ111" s="2" t="s">
        <v>178</v>
      </c>
      <c r="QR111" s="2" t="s">
        <v>132</v>
      </c>
      <c r="QS111" s="2" t="s">
        <v>141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168</v>
      </c>
      <c r="RB111" s="2" t="s">
        <v>150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168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146</v>
      </c>
    </row>
    <row r="112">
      <c r="A112" s="2" t="s">
        <v>1582</v>
      </c>
      <c r="B112" s="2" t="s">
        <v>121</v>
      </c>
      <c r="C112" s="2" t="s">
        <v>1396</v>
      </c>
      <c r="D112" s="2" t="s">
        <v>560</v>
      </c>
      <c r="E112" s="2" t="s">
        <v>561</v>
      </c>
      <c r="F112" s="2" t="s">
        <v>1572</v>
      </c>
      <c r="G112" s="2" t="s">
        <v>1572</v>
      </c>
      <c r="H112" s="2" t="s">
        <v>1572</v>
      </c>
      <c r="I112" s="2" t="s">
        <v>1573</v>
      </c>
      <c r="J112" s="2" t="s">
        <v>127</v>
      </c>
      <c r="K112" s="2" t="s">
        <v>245</v>
      </c>
      <c r="L112" s="3">
        <v>28.19</v>
      </c>
      <c r="M112" s="3">
        <v>29.6</v>
      </c>
      <c r="N112" s="3">
        <v>59.99</v>
      </c>
      <c r="O112" s="2" t="s">
        <v>129</v>
      </c>
      <c r="P112" s="2" t="s">
        <v>182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286</v>
      </c>
      <c r="V112" s="2" t="s">
        <v>247</v>
      </c>
      <c r="W112" s="2" t="s">
        <v>135</v>
      </c>
      <c r="X112" s="2" t="s">
        <v>132</v>
      </c>
      <c r="Y112" s="2" t="s">
        <v>672</v>
      </c>
      <c r="Z112" s="4">
        <v>137</v>
      </c>
      <c r="AA112" s="4">
        <f>=ROUNDDOWN(45.6666666666667,0)</f>
      </c>
      <c r="AB112" s="5">
        <v>3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64</v>
      </c>
      <c r="AQ112" s="8">
        <v>1729.39</v>
      </c>
      <c r="AR112" s="4"/>
      <c r="AS112" s="8"/>
      <c r="AT112" s="7"/>
      <c r="AU112" s="7"/>
      <c r="AV112" s="4">
        <v>64</v>
      </c>
      <c r="AW112" s="8">
        <v>1729.39</v>
      </c>
      <c r="AX112" s="4"/>
      <c r="AY112" s="8"/>
      <c r="AZ112" s="7"/>
      <c r="BA112" s="7"/>
      <c r="BB112" s="7">
        <v>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0.326</v>
      </c>
      <c r="BJ112" s="4">
        <v>64</v>
      </c>
      <c r="BK112" s="8">
        <v>1729.39</v>
      </c>
      <c r="BL112" s="2" t="s">
        <v>1583</v>
      </c>
      <c r="BM112" s="7">
        <v>1</v>
      </c>
      <c r="BN112" s="7">
        <v>1</v>
      </c>
      <c r="BO112" s="4">
        <v>14</v>
      </c>
      <c r="BP112" s="8">
        <v>326.2</v>
      </c>
      <c r="BQ112" s="4"/>
      <c r="BR112" s="8"/>
      <c r="BS112" s="7"/>
      <c r="BT112" s="7"/>
      <c r="BU112" s="2" t="s">
        <v>138</v>
      </c>
      <c r="BV112" s="2" t="s">
        <v>129</v>
      </c>
      <c r="BW112" s="2" t="s">
        <v>674</v>
      </c>
      <c r="BX112" s="2" t="s">
        <v>918</v>
      </c>
      <c r="BY112" s="2" t="s">
        <v>141</v>
      </c>
      <c r="BZ112" s="2" t="s">
        <v>132</v>
      </c>
      <c r="CA112" s="4">
        <v>15</v>
      </c>
      <c r="CB112" s="8">
        <v>410.32</v>
      </c>
      <c r="CC112" s="4"/>
      <c r="CD112" s="8"/>
      <c r="CE112" s="7"/>
      <c r="CF112" s="7"/>
      <c r="CG112" s="2" t="s">
        <v>138</v>
      </c>
      <c r="CH112" s="2" t="s">
        <v>129</v>
      </c>
      <c r="CI112" s="2" t="s">
        <v>672</v>
      </c>
      <c r="CJ112" s="2" t="s">
        <v>1575</v>
      </c>
      <c r="CK112" s="2" t="s">
        <v>141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241</v>
      </c>
      <c r="CT112" s="2" t="s">
        <v>129</v>
      </c>
      <c r="CU112" s="2" t="s">
        <v>132</v>
      </c>
      <c r="CV112" s="2" t="s">
        <v>132</v>
      </c>
      <c r="CW112" s="2" t="s">
        <v>141</v>
      </c>
      <c r="CX112" s="2" t="s">
        <v>132</v>
      </c>
      <c r="CY112" s="4">
        <v>26</v>
      </c>
      <c r="CZ112" s="8">
        <v>718.12</v>
      </c>
      <c r="DA112" s="4"/>
      <c r="DB112" s="8"/>
      <c r="DC112" s="7"/>
      <c r="DD112" s="7"/>
      <c r="DE112" s="2" t="s">
        <v>138</v>
      </c>
      <c r="DF112" s="2" t="s">
        <v>129</v>
      </c>
      <c r="DG112" s="2" t="s">
        <v>677</v>
      </c>
      <c r="DH112" s="2" t="s">
        <v>293</v>
      </c>
      <c r="DI112" s="2" t="s">
        <v>141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138</v>
      </c>
      <c r="DR112" s="2" t="s">
        <v>129</v>
      </c>
      <c r="DS112" s="2" t="s">
        <v>678</v>
      </c>
      <c r="DT112" s="2" t="s">
        <v>405</v>
      </c>
      <c r="DU112" s="2" t="s">
        <v>141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196</v>
      </c>
      <c r="ED112" s="2" t="s">
        <v>129</v>
      </c>
      <c r="EE112" s="2" t="s">
        <v>132</v>
      </c>
      <c r="EF112" s="2" t="s">
        <v>132</v>
      </c>
      <c r="EG112" s="2" t="s">
        <v>141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138</v>
      </c>
      <c r="EP112" s="2" t="s">
        <v>129</v>
      </c>
      <c r="EQ112" s="2" t="s">
        <v>327</v>
      </c>
      <c r="ER112" s="2" t="s">
        <v>681</v>
      </c>
      <c r="ES112" s="2" t="s">
        <v>141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168</v>
      </c>
      <c r="FB112" s="2" t="s">
        <v>129</v>
      </c>
      <c r="FC112" s="2" t="s">
        <v>132</v>
      </c>
      <c r="FD112" s="2" t="s">
        <v>132</v>
      </c>
      <c r="FE112" s="2" t="s">
        <v>141</v>
      </c>
      <c r="FF112" s="2" t="s">
        <v>132</v>
      </c>
      <c r="FG112" s="4">
        <v>5</v>
      </c>
      <c r="FH112" s="8">
        <v>151.85</v>
      </c>
      <c r="FI112" s="4"/>
      <c r="FJ112" s="8"/>
      <c r="FK112" s="7"/>
      <c r="FL112" s="7"/>
      <c r="FM112" s="2" t="s">
        <v>138</v>
      </c>
      <c r="FN112" s="2" t="s">
        <v>129</v>
      </c>
      <c r="FO112" s="2" t="s">
        <v>330</v>
      </c>
      <c r="FP112" s="2" t="s">
        <v>1584</v>
      </c>
      <c r="FQ112" s="2" t="s">
        <v>141</v>
      </c>
      <c r="FR112" s="2" t="s">
        <v>132</v>
      </c>
      <c r="FS112" s="4">
        <v>2</v>
      </c>
      <c r="FT112" s="8">
        <v>62.16</v>
      </c>
      <c r="FU112" s="4"/>
      <c r="FV112" s="8"/>
      <c r="FW112" s="7"/>
      <c r="FX112" s="7"/>
      <c r="FY112" s="2" t="s">
        <v>138</v>
      </c>
      <c r="FZ112" s="2" t="s">
        <v>129</v>
      </c>
      <c r="GA112" s="2" t="s">
        <v>332</v>
      </c>
      <c r="GB112" s="2" t="s">
        <v>1585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206</v>
      </c>
      <c r="GL112" s="2" t="s">
        <v>129</v>
      </c>
      <c r="GM112" s="2" t="s">
        <v>318</v>
      </c>
      <c r="GN112" s="2" t="s">
        <v>132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138</v>
      </c>
      <c r="GX112" s="2" t="s">
        <v>129</v>
      </c>
      <c r="GY112" s="2" t="s">
        <v>427</v>
      </c>
      <c r="GZ112" s="2" t="s">
        <v>1586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138</v>
      </c>
      <c r="HJ112" s="2" t="s">
        <v>129</v>
      </c>
      <c r="HK112" s="2" t="s">
        <v>683</v>
      </c>
      <c r="HL112" s="2" t="s">
        <v>132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273</v>
      </c>
      <c r="HV112" s="2" t="s">
        <v>129</v>
      </c>
      <c r="HW112" s="2" t="s">
        <v>132</v>
      </c>
      <c r="HX112" s="2" t="s">
        <v>132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168</v>
      </c>
      <c r="IH112" s="2" t="s">
        <v>129</v>
      </c>
      <c r="II112" s="2" t="s">
        <v>132</v>
      </c>
      <c r="IJ112" s="2" t="s">
        <v>132</v>
      </c>
      <c r="IK112" s="2" t="s">
        <v>141</v>
      </c>
      <c r="IL112" s="2" t="s">
        <v>132</v>
      </c>
      <c r="IM112" s="4">
        <v>2</v>
      </c>
      <c r="IN112" s="8">
        <v>60.74</v>
      </c>
      <c r="IO112" s="4"/>
      <c r="IP112" s="8"/>
      <c r="IQ112" s="7"/>
      <c r="IR112" s="7"/>
      <c r="IS112" s="2" t="s">
        <v>138</v>
      </c>
      <c r="IT112" s="2" t="s">
        <v>150</v>
      </c>
      <c r="IU112" s="2" t="s">
        <v>238</v>
      </c>
      <c r="IV112" s="2" t="s">
        <v>877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129</v>
      </c>
      <c r="JG112" s="2" t="s">
        <v>685</v>
      </c>
      <c r="JH112" s="2" t="s">
        <v>1587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138</v>
      </c>
      <c r="JR112" s="2" t="s">
        <v>150</v>
      </c>
      <c r="JS112" s="2" t="s">
        <v>687</v>
      </c>
      <c r="JT112" s="2" t="s">
        <v>1588</v>
      </c>
      <c r="JU112" s="2" t="s">
        <v>141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138</v>
      </c>
      <c r="KP112" s="2" t="s">
        <v>174</v>
      </c>
      <c r="KQ112" s="2" t="s">
        <v>340</v>
      </c>
      <c r="KR112" s="2" t="s">
        <v>325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168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150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176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168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129</v>
      </c>
      <c r="MY112" s="2" t="s">
        <v>132</v>
      </c>
      <c r="MZ112" s="2" t="s">
        <v>132</v>
      </c>
      <c r="NA112" s="2" t="s">
        <v>141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176</v>
      </c>
      <c r="NJ112" s="2" t="s">
        <v>129</v>
      </c>
      <c r="NK112" s="2" t="s">
        <v>132</v>
      </c>
      <c r="NL112" s="2" t="s">
        <v>132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168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150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138</v>
      </c>
      <c r="OT112" s="2" t="s">
        <v>129</v>
      </c>
      <c r="OU112" s="2" t="s">
        <v>177</v>
      </c>
      <c r="OV112" s="2" t="s">
        <v>132</v>
      </c>
      <c r="OW112" s="2" t="s">
        <v>141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168</v>
      </c>
      <c r="PF112" s="2" t="s">
        <v>129</v>
      </c>
      <c r="PG112" s="2" t="s">
        <v>132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138</v>
      </c>
      <c r="QP112" s="2" t="s">
        <v>129</v>
      </c>
      <c r="QQ112" s="2" t="s">
        <v>178</v>
      </c>
      <c r="QR112" s="2" t="s">
        <v>132</v>
      </c>
      <c r="QS112" s="2" t="s">
        <v>141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168</v>
      </c>
      <c r="RB112" s="2" t="s">
        <v>150</v>
      </c>
      <c r="RC112" s="2" t="s">
        <v>132</v>
      </c>
      <c r="RD112" s="2" t="s">
        <v>132</v>
      </c>
      <c r="RE112" s="2" t="s">
        <v>141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168</v>
      </c>
      <c r="RN112" s="2" t="s">
        <v>129</v>
      </c>
      <c r="RO112" s="2" t="s">
        <v>132</v>
      </c>
      <c r="RP112" s="2" t="s">
        <v>132</v>
      </c>
      <c r="RQ112" s="2" t="s">
        <v>141</v>
      </c>
      <c r="RR112" s="2" t="s">
        <v>132</v>
      </c>
    </row>
    <row r="113">
      <c r="A113" s="2" t="s">
        <v>1589</v>
      </c>
      <c r="B113" s="2" t="s">
        <v>121</v>
      </c>
      <c r="C113" s="2" t="s">
        <v>1396</v>
      </c>
      <c r="D113" s="2" t="s">
        <v>560</v>
      </c>
      <c r="E113" s="2" t="s">
        <v>561</v>
      </c>
      <c r="F113" s="2" t="s">
        <v>1590</v>
      </c>
      <c r="G113" s="2" t="s">
        <v>1590</v>
      </c>
      <c r="H113" s="2" t="s">
        <v>1590</v>
      </c>
      <c r="I113" s="2" t="s">
        <v>1398</v>
      </c>
      <c r="J113" s="2" t="s">
        <v>127</v>
      </c>
      <c r="K113" s="2" t="s">
        <v>245</v>
      </c>
      <c r="L113" s="3">
        <v>62.74</v>
      </c>
      <c r="M113" s="3">
        <v>65.88</v>
      </c>
      <c r="N113" s="3">
        <v>134.99</v>
      </c>
      <c r="O113" s="2" t="s">
        <v>129</v>
      </c>
      <c r="P113" s="2" t="s">
        <v>182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1400</v>
      </c>
      <c r="V113" s="2" t="s">
        <v>247</v>
      </c>
      <c r="W113" s="2" t="s">
        <v>525</v>
      </c>
      <c r="X113" s="2" t="s">
        <v>132</v>
      </c>
      <c r="Y113" s="2" t="s">
        <v>1401</v>
      </c>
      <c r="Z113" s="4">
        <v>60</v>
      </c>
      <c r="AA113" s="4">
        <f>=ROUNDDOWN(30,0)</f>
      </c>
      <c r="AB113" s="5">
        <v>2</v>
      </c>
      <c r="AC113" s="2" t="s">
        <v>132</v>
      </c>
      <c r="AD113" s="4"/>
      <c r="AE113" s="4"/>
      <c r="AF113" s="6">
        <v>65</v>
      </c>
      <c r="AG113" s="6"/>
      <c r="AH113" s="7">
        <v>0.9239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76</v>
      </c>
      <c r="AQ113" s="8">
        <v>5010.06</v>
      </c>
      <c r="AR113" s="4"/>
      <c r="AS113" s="8"/>
      <c r="AT113" s="7"/>
      <c r="AU113" s="7"/>
      <c r="AV113" s="4">
        <v>76</v>
      </c>
      <c r="AW113" s="8">
        <v>5010.06</v>
      </c>
      <c r="AX113" s="4"/>
      <c r="AY113" s="8"/>
      <c r="AZ113" s="7"/>
      <c r="BA113" s="7"/>
      <c r="BB113" s="7">
        <v>1</v>
      </c>
      <c r="BC113" s="4">
        <v>76</v>
      </c>
      <c r="BD113" s="8">
        <v>5010.06</v>
      </c>
      <c r="BE113" s="4"/>
      <c r="BF113" s="8"/>
      <c r="BG113" s="7"/>
      <c r="BH113" s="7"/>
      <c r="BI113" s="7">
        <v>1</v>
      </c>
      <c r="BJ113" s="4">
        <v>76</v>
      </c>
      <c r="BK113" s="8">
        <v>5010.06</v>
      </c>
      <c r="BL113" s="2" t="s">
        <v>1469</v>
      </c>
      <c r="BM113" s="7">
        <v>1</v>
      </c>
      <c r="BN113" s="7">
        <v>1</v>
      </c>
      <c r="BO113" s="4">
        <v>2</v>
      </c>
      <c r="BP113" s="8">
        <v>125.76</v>
      </c>
      <c r="BQ113" s="4"/>
      <c r="BR113" s="8"/>
      <c r="BS113" s="7"/>
      <c r="BT113" s="7"/>
      <c r="BU113" s="2" t="s">
        <v>138</v>
      </c>
      <c r="BV113" s="2" t="s">
        <v>129</v>
      </c>
      <c r="BW113" s="2" t="s">
        <v>782</v>
      </c>
      <c r="BX113" s="2" t="s">
        <v>375</v>
      </c>
      <c r="BY113" s="2" t="s">
        <v>141</v>
      </c>
      <c r="BZ113" s="2" t="s">
        <v>132</v>
      </c>
      <c r="CA113" s="4">
        <v>10</v>
      </c>
      <c r="CB113" s="8">
        <v>859.17</v>
      </c>
      <c r="CC113" s="4"/>
      <c r="CD113" s="8"/>
      <c r="CE113" s="7"/>
      <c r="CF113" s="7"/>
      <c r="CG113" s="2" t="s">
        <v>138</v>
      </c>
      <c r="CH113" s="2" t="s">
        <v>129</v>
      </c>
      <c r="CI113" s="2" t="s">
        <v>1197</v>
      </c>
      <c r="CJ113" s="2" t="s">
        <v>600</v>
      </c>
      <c r="CK113" s="2" t="s">
        <v>141</v>
      </c>
      <c r="CL113" s="2" t="s">
        <v>132</v>
      </c>
      <c r="CM113" s="4"/>
      <c r="CN113" s="8"/>
      <c r="CO113" s="4"/>
      <c r="CP113" s="8"/>
      <c r="CQ113" s="7"/>
      <c r="CR113" s="7"/>
      <c r="CS113" s="2" t="s">
        <v>241</v>
      </c>
      <c r="CT113" s="2" t="s">
        <v>150</v>
      </c>
      <c r="CU113" s="2" t="s">
        <v>132</v>
      </c>
      <c r="CV113" s="2" t="s">
        <v>132</v>
      </c>
      <c r="CW113" s="2" t="s">
        <v>141</v>
      </c>
      <c r="CX113" s="2" t="s">
        <v>132</v>
      </c>
      <c r="CY113" s="4">
        <v>51</v>
      </c>
      <c r="CZ113" s="8">
        <v>3025.83</v>
      </c>
      <c r="DA113" s="4"/>
      <c r="DB113" s="8"/>
      <c r="DC113" s="7"/>
      <c r="DD113" s="7"/>
      <c r="DE113" s="2" t="s">
        <v>138</v>
      </c>
      <c r="DF113" s="2" t="s">
        <v>129</v>
      </c>
      <c r="DG113" s="2" t="s">
        <v>946</v>
      </c>
      <c r="DH113" s="2" t="s">
        <v>1513</v>
      </c>
      <c r="DI113" s="2" t="s">
        <v>141</v>
      </c>
      <c r="DJ113" s="2" t="s">
        <v>132</v>
      </c>
      <c r="DK113" s="4">
        <v>2</v>
      </c>
      <c r="DL113" s="8">
        <v>142.12</v>
      </c>
      <c r="DM113" s="4"/>
      <c r="DN113" s="8"/>
      <c r="DO113" s="7"/>
      <c r="DP113" s="7"/>
      <c r="DQ113" s="2" t="s">
        <v>138</v>
      </c>
      <c r="DR113" s="2" t="s">
        <v>129</v>
      </c>
      <c r="DS113" s="2" t="s">
        <v>1471</v>
      </c>
      <c r="DT113" s="2" t="s">
        <v>1591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129</v>
      </c>
      <c r="EE113" s="2" t="s">
        <v>680</v>
      </c>
      <c r="EF113" s="2" t="s">
        <v>839</v>
      </c>
      <c r="EG113" s="2" t="s">
        <v>141</v>
      </c>
      <c r="EH113" s="2" t="s">
        <v>132</v>
      </c>
      <c r="EI113" s="4">
        <v>2</v>
      </c>
      <c r="EJ113" s="8">
        <v>180.18</v>
      </c>
      <c r="EK113" s="4"/>
      <c r="EL113" s="8"/>
      <c r="EM113" s="7"/>
      <c r="EN113" s="7"/>
      <c r="EO113" s="2" t="s">
        <v>138</v>
      </c>
      <c r="EP113" s="2" t="s">
        <v>129</v>
      </c>
      <c r="EQ113" s="2" t="s">
        <v>197</v>
      </c>
      <c r="ER113" s="2" t="s">
        <v>1592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168</v>
      </c>
      <c r="FB113" s="2" t="s">
        <v>129</v>
      </c>
      <c r="FC113" s="2" t="s">
        <v>132</v>
      </c>
      <c r="FD113" s="2" t="s">
        <v>132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138</v>
      </c>
      <c r="FN113" s="2" t="s">
        <v>129</v>
      </c>
      <c r="FO113" s="2" t="s">
        <v>231</v>
      </c>
      <c r="FP113" s="2" t="s">
        <v>953</v>
      </c>
      <c r="FQ113" s="2" t="s">
        <v>141</v>
      </c>
      <c r="FR113" s="2" t="s">
        <v>132</v>
      </c>
      <c r="FS113" s="4">
        <v>5</v>
      </c>
      <c r="FT113" s="8">
        <v>406.9</v>
      </c>
      <c r="FU113" s="4"/>
      <c r="FV113" s="8"/>
      <c r="FW113" s="7"/>
      <c r="FX113" s="7"/>
      <c r="FY113" s="2" t="s">
        <v>138</v>
      </c>
      <c r="FZ113" s="2" t="s">
        <v>129</v>
      </c>
      <c r="GA113" s="2" t="s">
        <v>1406</v>
      </c>
      <c r="GB113" s="2" t="s">
        <v>1593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138</v>
      </c>
      <c r="GL113" s="2" t="s">
        <v>129</v>
      </c>
      <c r="GM113" s="2" t="s">
        <v>268</v>
      </c>
      <c r="GN113" s="2" t="s">
        <v>1393</v>
      </c>
      <c r="GO113" s="2" t="s">
        <v>141</v>
      </c>
      <c r="GP113" s="2" t="s">
        <v>132</v>
      </c>
      <c r="GQ113" s="4">
        <v>2</v>
      </c>
      <c r="GR113" s="8">
        <v>131.76</v>
      </c>
      <c r="GS113" s="4"/>
      <c r="GT113" s="8"/>
      <c r="GU113" s="7"/>
      <c r="GV113" s="7"/>
      <c r="GW113" s="2" t="s">
        <v>138</v>
      </c>
      <c r="GX113" s="2" t="s">
        <v>129</v>
      </c>
      <c r="GY113" s="2" t="s">
        <v>949</v>
      </c>
      <c r="GZ113" s="2" t="s">
        <v>228</v>
      </c>
      <c r="HA113" s="2" t="s">
        <v>141</v>
      </c>
      <c r="HB113" s="2" t="s">
        <v>132</v>
      </c>
      <c r="HC113" s="4">
        <v>2</v>
      </c>
      <c r="HD113" s="8">
        <v>138.34</v>
      </c>
      <c r="HE113" s="4"/>
      <c r="HF113" s="8"/>
      <c r="HG113" s="7"/>
      <c r="HH113" s="7"/>
      <c r="HI113" s="2" t="s">
        <v>138</v>
      </c>
      <c r="HJ113" s="2" t="s">
        <v>129</v>
      </c>
      <c r="HK113" s="2" t="s">
        <v>207</v>
      </c>
      <c r="HL113" s="2" t="s">
        <v>1594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273</v>
      </c>
      <c r="HV113" s="2" t="s">
        <v>129</v>
      </c>
      <c r="HW113" s="2" t="s">
        <v>132</v>
      </c>
      <c r="HX113" s="2" t="s">
        <v>132</v>
      </c>
      <c r="HY113" s="2" t="s">
        <v>141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206</v>
      </c>
      <c r="IH113" s="2" t="s">
        <v>129</v>
      </c>
      <c r="II113" s="2" t="s">
        <v>237</v>
      </c>
      <c r="IJ113" s="2" t="s">
        <v>132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138</v>
      </c>
      <c r="IT113" s="2" t="s">
        <v>150</v>
      </c>
      <c r="IU113" s="2" t="s">
        <v>238</v>
      </c>
      <c r="IV113" s="2" t="s">
        <v>132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129</v>
      </c>
      <c r="JG113" s="2" t="s">
        <v>1197</v>
      </c>
      <c r="JH113" s="2" t="s">
        <v>1595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138</v>
      </c>
      <c r="JR113" s="2" t="s">
        <v>150</v>
      </c>
      <c r="JS113" s="2" t="s">
        <v>1521</v>
      </c>
      <c r="JT113" s="2" t="s">
        <v>1596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138</v>
      </c>
      <c r="KP113" s="2" t="s">
        <v>174</v>
      </c>
      <c r="KQ113" s="2" t="s">
        <v>782</v>
      </c>
      <c r="KR113" s="2" t="s">
        <v>1597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168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150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168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129</v>
      </c>
      <c r="MY113" s="2" t="s">
        <v>132</v>
      </c>
      <c r="MZ113" s="2" t="s">
        <v>132</v>
      </c>
      <c r="NA113" s="2" t="s">
        <v>141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168</v>
      </c>
      <c r="NV113" s="2" t="s">
        <v>129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150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138</v>
      </c>
      <c r="OT113" s="2" t="s">
        <v>129</v>
      </c>
      <c r="OU113" s="2" t="s">
        <v>177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168</v>
      </c>
      <c r="PF113" s="2" t="s">
        <v>129</v>
      </c>
      <c r="PG113" s="2" t="s">
        <v>132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132</v>
      </c>
      <c r="PR113" s="2" t="s">
        <v>132</v>
      </c>
      <c r="PS113" s="2" t="s">
        <v>132</v>
      </c>
      <c r="PT113" s="2" t="s">
        <v>132</v>
      </c>
      <c r="PU113" s="2" t="s">
        <v>132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138</v>
      </c>
      <c r="QP113" s="2" t="s">
        <v>129</v>
      </c>
      <c r="QQ113" s="2" t="s">
        <v>178</v>
      </c>
      <c r="QR113" s="2" t="s">
        <v>717</v>
      </c>
      <c r="QS113" s="2" t="s">
        <v>141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138</v>
      </c>
      <c r="RB113" s="2" t="s">
        <v>150</v>
      </c>
      <c r="RC113" s="2" t="s">
        <v>1414</v>
      </c>
      <c r="RD113" s="2" t="s">
        <v>1452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168</v>
      </c>
      <c r="RN113" s="2" t="s">
        <v>129</v>
      </c>
      <c r="RO113" s="2" t="s">
        <v>132</v>
      </c>
      <c r="RP113" s="2" t="s">
        <v>132</v>
      </c>
      <c r="RQ113" s="2" t="s">
        <v>141</v>
      </c>
      <c r="RR113" s="2" t="s">
        <v>146</v>
      </c>
    </row>
    <row r="114">
      <c r="A114" s="2" t="s">
        <v>1598</v>
      </c>
      <c r="B114" s="2" t="s">
        <v>121</v>
      </c>
      <c r="C114" s="2" t="s">
        <v>1396</v>
      </c>
      <c r="D114" s="2" t="s">
        <v>560</v>
      </c>
      <c r="E114" s="2" t="s">
        <v>561</v>
      </c>
      <c r="F114" s="2" t="s">
        <v>1599</v>
      </c>
      <c r="G114" s="2" t="s">
        <v>1599</v>
      </c>
      <c r="H114" s="2" t="s">
        <v>1599</v>
      </c>
      <c r="I114" s="2" t="s">
        <v>1600</v>
      </c>
      <c r="J114" s="2" t="s">
        <v>127</v>
      </c>
      <c r="K114" s="2" t="s">
        <v>1601</v>
      </c>
      <c r="L114" s="3">
        <v>28.87</v>
      </c>
      <c r="M114" s="3">
        <v>30.31</v>
      </c>
      <c r="N114" s="3">
        <v>64.99</v>
      </c>
      <c r="O114" s="2" t="s">
        <v>129</v>
      </c>
      <c r="P114" s="2" t="s">
        <v>130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286</v>
      </c>
      <c r="V114" s="2" t="s">
        <v>287</v>
      </c>
      <c r="W114" s="2" t="s">
        <v>525</v>
      </c>
      <c r="X114" s="2" t="s">
        <v>132</v>
      </c>
      <c r="Y114" s="2" t="s">
        <v>360</v>
      </c>
      <c r="Z114" s="4">
        <v>82</v>
      </c>
      <c r="AA114" s="4">
        <f>=ROUNDDOWN(13.6666666666667,0)</f>
      </c>
      <c r="AB114" s="5">
        <v>6</v>
      </c>
      <c r="AC114" s="2" t="s">
        <v>250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166</v>
      </c>
      <c r="AQ114" s="8">
        <v>4965.19</v>
      </c>
      <c r="AR114" s="4"/>
      <c r="AS114" s="8"/>
      <c r="AT114" s="7"/>
      <c r="AU114" s="7"/>
      <c r="AV114" s="4">
        <v>166</v>
      </c>
      <c r="AW114" s="8">
        <v>4965.19</v>
      </c>
      <c r="AX114" s="4"/>
      <c r="AY114" s="8"/>
      <c r="AZ114" s="7"/>
      <c r="BA114" s="7"/>
      <c r="BB114" s="7">
        <v>1</v>
      </c>
      <c r="BC114" s="4">
        <v>166</v>
      </c>
      <c r="BD114" s="8">
        <v>4965.19</v>
      </c>
      <c r="BE114" s="4"/>
      <c r="BF114" s="8"/>
      <c r="BG114" s="7"/>
      <c r="BH114" s="7"/>
      <c r="BI114" s="7">
        <v>1</v>
      </c>
      <c r="BJ114" s="4">
        <v>166</v>
      </c>
      <c r="BK114" s="8">
        <v>4965.19</v>
      </c>
      <c r="BL114" s="2" t="s">
        <v>1602</v>
      </c>
      <c r="BM114" s="7">
        <v>1</v>
      </c>
      <c r="BN114" s="7">
        <v>1</v>
      </c>
      <c r="BO114" s="4">
        <v>22</v>
      </c>
      <c r="BP114" s="8">
        <v>591.26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1476</v>
      </c>
      <c r="BX114" s="2" t="s">
        <v>1603</v>
      </c>
      <c r="BY114" s="2" t="s">
        <v>141</v>
      </c>
      <c r="BZ114" s="2" t="s">
        <v>132</v>
      </c>
      <c r="CA114" s="4">
        <v>16</v>
      </c>
      <c r="CB114" s="8">
        <v>499.54</v>
      </c>
      <c r="CC114" s="4"/>
      <c r="CD114" s="8"/>
      <c r="CE114" s="7"/>
      <c r="CF114" s="7"/>
      <c r="CG114" s="2" t="s">
        <v>138</v>
      </c>
      <c r="CH114" s="2" t="s">
        <v>129</v>
      </c>
      <c r="CI114" s="2" t="s">
        <v>1514</v>
      </c>
      <c r="CJ114" s="2" t="s">
        <v>1498</v>
      </c>
      <c r="CK114" s="2" t="s">
        <v>141</v>
      </c>
      <c r="CL114" s="2" t="s">
        <v>132</v>
      </c>
      <c r="CM114" s="4"/>
      <c r="CN114" s="8"/>
      <c r="CO114" s="4"/>
      <c r="CP114" s="8"/>
      <c r="CQ114" s="7"/>
      <c r="CR114" s="7"/>
      <c r="CS114" s="2" t="s">
        <v>138</v>
      </c>
      <c r="CT114" s="2" t="s">
        <v>129</v>
      </c>
      <c r="CU114" s="2" t="s">
        <v>132</v>
      </c>
      <c r="CV114" s="2" t="s">
        <v>132</v>
      </c>
      <c r="CW114" s="2" t="s">
        <v>141</v>
      </c>
      <c r="CX114" s="2" t="s">
        <v>132</v>
      </c>
      <c r="CY114" s="4">
        <v>85</v>
      </c>
      <c r="CZ114" s="8">
        <v>2482</v>
      </c>
      <c r="DA114" s="4"/>
      <c r="DB114" s="8"/>
      <c r="DC114" s="7"/>
      <c r="DD114" s="7"/>
      <c r="DE114" s="2" t="s">
        <v>138</v>
      </c>
      <c r="DF114" s="2" t="s">
        <v>129</v>
      </c>
      <c r="DG114" s="2" t="s">
        <v>374</v>
      </c>
      <c r="DH114" s="2" t="s">
        <v>1604</v>
      </c>
      <c r="DI114" s="2" t="s">
        <v>141</v>
      </c>
      <c r="DJ114" s="2" t="s">
        <v>132</v>
      </c>
      <c r="DK114" s="4">
        <v>1</v>
      </c>
      <c r="DL114" s="8">
        <v>35.53</v>
      </c>
      <c r="DM114" s="4"/>
      <c r="DN114" s="8"/>
      <c r="DO114" s="7"/>
      <c r="DP114" s="7"/>
      <c r="DQ114" s="2" t="s">
        <v>138</v>
      </c>
      <c r="DR114" s="2" t="s">
        <v>129</v>
      </c>
      <c r="DS114" s="2" t="s">
        <v>1516</v>
      </c>
      <c r="DT114" s="2" t="s">
        <v>1605</v>
      </c>
      <c r="DU114" s="2" t="s">
        <v>141</v>
      </c>
      <c r="DV114" s="2" t="s">
        <v>132</v>
      </c>
      <c r="DW114" s="4">
        <v>9</v>
      </c>
      <c r="DX114" s="8">
        <v>294.66</v>
      </c>
      <c r="DY114" s="4"/>
      <c r="DZ114" s="8"/>
      <c r="EA114" s="7"/>
      <c r="EB114" s="7"/>
      <c r="EC114" s="2" t="s">
        <v>138</v>
      </c>
      <c r="ED114" s="2" t="s">
        <v>129</v>
      </c>
      <c r="EE114" s="2" t="s">
        <v>1492</v>
      </c>
      <c r="EF114" s="2" t="s">
        <v>1606</v>
      </c>
      <c r="EG114" s="2" t="s">
        <v>141</v>
      </c>
      <c r="EH114" s="2" t="s">
        <v>132</v>
      </c>
      <c r="EI114" s="4">
        <v>2</v>
      </c>
      <c r="EJ114" s="8">
        <v>74.44</v>
      </c>
      <c r="EK114" s="4"/>
      <c r="EL114" s="8"/>
      <c r="EM114" s="7"/>
      <c r="EN114" s="7"/>
      <c r="EO114" s="2" t="s">
        <v>138</v>
      </c>
      <c r="EP114" s="2" t="s">
        <v>129</v>
      </c>
      <c r="EQ114" s="2" t="s">
        <v>197</v>
      </c>
      <c r="ER114" s="2" t="s">
        <v>1607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168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>
        <v>9</v>
      </c>
      <c r="FH114" s="8">
        <v>288.1</v>
      </c>
      <c r="FI114" s="4"/>
      <c r="FJ114" s="8"/>
      <c r="FK114" s="7"/>
      <c r="FL114" s="7"/>
      <c r="FM114" s="2" t="s">
        <v>138</v>
      </c>
      <c r="FN114" s="2" t="s">
        <v>129</v>
      </c>
      <c r="FO114" s="2" t="s">
        <v>200</v>
      </c>
      <c r="FP114" s="2" t="s">
        <v>1608</v>
      </c>
      <c r="FQ114" s="2" t="s">
        <v>141</v>
      </c>
      <c r="FR114" s="2" t="s">
        <v>132</v>
      </c>
      <c r="FS114" s="4">
        <v>8</v>
      </c>
      <c r="FT114" s="8">
        <v>282.96</v>
      </c>
      <c r="FU114" s="4"/>
      <c r="FV114" s="8"/>
      <c r="FW114" s="7"/>
      <c r="FX114" s="7"/>
      <c r="FY114" s="2" t="s">
        <v>138</v>
      </c>
      <c r="FZ114" s="2" t="s">
        <v>129</v>
      </c>
      <c r="GA114" s="2" t="s">
        <v>840</v>
      </c>
      <c r="GB114" s="2" t="s">
        <v>1609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206</v>
      </c>
      <c r="GL114" s="2" t="s">
        <v>129</v>
      </c>
      <c r="GM114" s="2" t="s">
        <v>302</v>
      </c>
      <c r="GN114" s="2" t="s">
        <v>1610</v>
      </c>
      <c r="GO114" s="2" t="s">
        <v>141</v>
      </c>
      <c r="GP114" s="2" t="s">
        <v>132</v>
      </c>
      <c r="GQ114" s="4">
        <v>7</v>
      </c>
      <c r="GR114" s="8">
        <v>212.24</v>
      </c>
      <c r="GS114" s="4"/>
      <c r="GT114" s="8"/>
      <c r="GU114" s="7"/>
      <c r="GV114" s="7"/>
      <c r="GW114" s="2" t="s">
        <v>138</v>
      </c>
      <c r="GX114" s="2" t="s">
        <v>129</v>
      </c>
      <c r="GY114" s="2" t="s">
        <v>163</v>
      </c>
      <c r="GZ114" s="2" t="s">
        <v>771</v>
      </c>
      <c r="HA114" s="2" t="s">
        <v>141</v>
      </c>
      <c r="HB114" s="2" t="s">
        <v>132</v>
      </c>
      <c r="HC114" s="4">
        <v>6</v>
      </c>
      <c r="HD114" s="8">
        <v>149.22</v>
      </c>
      <c r="HE114" s="4"/>
      <c r="HF114" s="8"/>
      <c r="HG114" s="7"/>
      <c r="HH114" s="7"/>
      <c r="HI114" s="2" t="s">
        <v>138</v>
      </c>
      <c r="HJ114" s="2" t="s">
        <v>129</v>
      </c>
      <c r="HK114" s="2" t="s">
        <v>1520</v>
      </c>
      <c r="HL114" s="2" t="s">
        <v>610</v>
      </c>
      <c r="HM114" s="2" t="s">
        <v>141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273</v>
      </c>
      <c r="HV114" s="2" t="s">
        <v>129</v>
      </c>
      <c r="HW114" s="2" t="s">
        <v>132</v>
      </c>
      <c r="HX114" s="2" t="s">
        <v>132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168</v>
      </c>
      <c r="IH114" s="2" t="s">
        <v>129</v>
      </c>
      <c r="II114" s="2" t="s">
        <v>132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138</v>
      </c>
      <c r="IT114" s="2" t="s">
        <v>150</v>
      </c>
      <c r="IU114" s="2" t="s">
        <v>210</v>
      </c>
      <c r="IV114" s="2" t="s">
        <v>804</v>
      </c>
      <c r="IW114" s="2" t="s">
        <v>141</v>
      </c>
      <c r="IX114" s="2" t="s">
        <v>132</v>
      </c>
      <c r="IY114" s="4">
        <v>1</v>
      </c>
      <c r="IZ114" s="8">
        <v>55.24</v>
      </c>
      <c r="JA114" s="4"/>
      <c r="JB114" s="8"/>
      <c r="JC114" s="7"/>
      <c r="JD114" s="7"/>
      <c r="JE114" s="2" t="s">
        <v>138</v>
      </c>
      <c r="JF114" s="2" t="s">
        <v>129</v>
      </c>
      <c r="JG114" s="2" t="s">
        <v>1514</v>
      </c>
      <c r="JH114" s="2" t="s">
        <v>1260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138</v>
      </c>
      <c r="JR114" s="2" t="s">
        <v>150</v>
      </c>
      <c r="JS114" s="2" t="s">
        <v>1518</v>
      </c>
      <c r="JT114" s="2" t="s">
        <v>1611</v>
      </c>
      <c r="JU114" s="2" t="s">
        <v>141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132</v>
      </c>
      <c r="KD114" s="2" t="s">
        <v>132</v>
      </c>
      <c r="KE114" s="2" t="s">
        <v>132</v>
      </c>
      <c r="KF114" s="2" t="s">
        <v>132</v>
      </c>
      <c r="KG114" s="2" t="s">
        <v>132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138</v>
      </c>
      <c r="KP114" s="2" t="s">
        <v>174</v>
      </c>
      <c r="KQ114" s="2" t="s">
        <v>1516</v>
      </c>
      <c r="KR114" s="2" t="s">
        <v>1612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168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150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168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168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168</v>
      </c>
      <c r="NV114" s="2" t="s">
        <v>129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150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138</v>
      </c>
      <c r="OT114" s="2" t="s">
        <v>129</v>
      </c>
      <c r="OU114" s="2" t="s">
        <v>280</v>
      </c>
      <c r="OV114" s="2" t="s">
        <v>1613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168</v>
      </c>
      <c r="PF114" s="2" t="s">
        <v>129</v>
      </c>
      <c r="PG114" s="2" t="s">
        <v>132</v>
      </c>
      <c r="PH114" s="2" t="s">
        <v>132</v>
      </c>
      <c r="PI114" s="2" t="s">
        <v>141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132</v>
      </c>
      <c r="PR114" s="2" t="s">
        <v>132</v>
      </c>
      <c r="PS114" s="2" t="s">
        <v>132</v>
      </c>
      <c r="PT114" s="2" t="s">
        <v>132</v>
      </c>
      <c r="PU114" s="2" t="s">
        <v>132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138</v>
      </c>
      <c r="QP114" s="2" t="s">
        <v>129</v>
      </c>
      <c r="QQ114" s="2" t="s">
        <v>178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138</v>
      </c>
      <c r="RB114" s="2" t="s">
        <v>150</v>
      </c>
      <c r="RC114" s="2" t="s">
        <v>1614</v>
      </c>
      <c r="RD114" s="2" t="s">
        <v>1563</v>
      </c>
      <c r="RE114" s="2" t="s">
        <v>141</v>
      </c>
      <c r="RF114" s="2" t="s">
        <v>132</v>
      </c>
      <c r="RG114" s="4"/>
      <c r="RH114" s="8"/>
      <c r="RI114" s="4"/>
      <c r="RJ114" s="8"/>
      <c r="RK114" s="7"/>
      <c r="RL114" s="7"/>
      <c r="RM114" s="2" t="s">
        <v>168</v>
      </c>
      <c r="RN114" s="2" t="s">
        <v>129</v>
      </c>
      <c r="RO114" s="2" t="s">
        <v>132</v>
      </c>
      <c r="RP114" s="2" t="s">
        <v>132</v>
      </c>
      <c r="RQ114" s="2" t="s">
        <v>141</v>
      </c>
      <c r="RR114" s="2" t="s">
        <v>146</v>
      </c>
    </row>
    <row r="115">
      <c r="A115" s="2" t="s">
        <v>1615</v>
      </c>
      <c r="B115" s="2" t="s">
        <v>121</v>
      </c>
      <c r="C115" s="2" t="s">
        <v>1396</v>
      </c>
      <c r="D115" s="2" t="s">
        <v>560</v>
      </c>
      <c r="E115" s="2" t="s">
        <v>561</v>
      </c>
      <c r="F115" s="2" t="s">
        <v>1616</v>
      </c>
      <c r="G115" s="2" t="s">
        <v>1616</v>
      </c>
      <c r="H115" s="2" t="s">
        <v>1616</v>
      </c>
      <c r="I115" s="2" t="s">
        <v>1617</v>
      </c>
      <c r="J115" s="2" t="s">
        <v>127</v>
      </c>
      <c r="K115" s="2" t="s">
        <v>181</v>
      </c>
      <c r="L115" s="3">
        <v>28.42</v>
      </c>
      <c r="M115" s="3">
        <v>29.84</v>
      </c>
      <c r="N115" s="3">
        <v>64.99</v>
      </c>
      <c r="O115" s="2" t="s">
        <v>129</v>
      </c>
      <c r="P115" s="2" t="s">
        <v>182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286</v>
      </c>
      <c r="V115" s="2" t="s">
        <v>287</v>
      </c>
      <c r="W115" s="2" t="s">
        <v>525</v>
      </c>
      <c r="X115" s="2" t="s">
        <v>132</v>
      </c>
      <c r="Y115" s="2" t="s">
        <v>1618</v>
      </c>
      <c r="Z115" s="4">
        <v>139</v>
      </c>
      <c r="AA115" s="4">
        <f>=ROUNDDOWN(27.8,0)</f>
      </c>
      <c r="AB115" s="5">
        <v>5</v>
      </c>
      <c r="AC115" s="2" t="s">
        <v>132</v>
      </c>
      <c r="AD115" s="4"/>
      <c r="AE115" s="4"/>
      <c r="AF115" s="6">
        <v>65</v>
      </c>
      <c r="AG115" s="6"/>
      <c r="AH115" s="7">
        <v>0.8478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104</v>
      </c>
      <c r="AQ115" s="8">
        <v>3531.72</v>
      </c>
      <c r="AR115" s="4"/>
      <c r="AS115" s="8"/>
      <c r="AT115" s="7"/>
      <c r="AU115" s="7"/>
      <c r="AV115" s="4">
        <v>104</v>
      </c>
      <c r="AW115" s="8">
        <v>3531.72</v>
      </c>
      <c r="AX115" s="4"/>
      <c r="AY115" s="8"/>
      <c r="AZ115" s="7"/>
      <c r="BA115" s="7"/>
      <c r="BB115" s="7">
        <v>1</v>
      </c>
      <c r="BC115" s="4">
        <v>104</v>
      </c>
      <c r="BD115" s="8">
        <v>3531.72</v>
      </c>
      <c r="BE115" s="4"/>
      <c r="BF115" s="8"/>
      <c r="BG115" s="7"/>
      <c r="BH115" s="7"/>
      <c r="BI115" s="7">
        <v>1</v>
      </c>
      <c r="BJ115" s="4">
        <v>104</v>
      </c>
      <c r="BK115" s="8">
        <v>3531.72</v>
      </c>
      <c r="BL115" s="2" t="s">
        <v>1619</v>
      </c>
      <c r="BM115" s="7">
        <v>1</v>
      </c>
      <c r="BN115" s="7">
        <v>1</v>
      </c>
      <c r="BO115" s="4">
        <v>7</v>
      </c>
      <c r="BP115" s="8">
        <v>175.58</v>
      </c>
      <c r="BQ115" s="4"/>
      <c r="BR115" s="8"/>
      <c r="BS115" s="7"/>
      <c r="BT115" s="7"/>
      <c r="BU115" s="2" t="s">
        <v>138</v>
      </c>
      <c r="BV115" s="2" t="s">
        <v>129</v>
      </c>
      <c r="BW115" s="2" t="s">
        <v>1620</v>
      </c>
      <c r="BX115" s="2" t="s">
        <v>162</v>
      </c>
      <c r="BY115" s="2" t="s">
        <v>141</v>
      </c>
      <c r="BZ115" s="2" t="s">
        <v>132</v>
      </c>
      <c r="CA115" s="4">
        <v>17</v>
      </c>
      <c r="CB115" s="8">
        <v>629.72</v>
      </c>
      <c r="CC115" s="4"/>
      <c r="CD115" s="8"/>
      <c r="CE115" s="7"/>
      <c r="CF115" s="7"/>
      <c r="CG115" s="2" t="s">
        <v>138</v>
      </c>
      <c r="CH115" s="2" t="s">
        <v>129</v>
      </c>
      <c r="CI115" s="2" t="s">
        <v>1250</v>
      </c>
      <c r="CJ115" s="2" t="s">
        <v>203</v>
      </c>
      <c r="CK115" s="2" t="s">
        <v>141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352</v>
      </c>
      <c r="CT115" s="2" t="s">
        <v>150</v>
      </c>
      <c r="CU115" s="2" t="s">
        <v>132</v>
      </c>
      <c r="CV115" s="2" t="s">
        <v>302</v>
      </c>
      <c r="CW115" s="2" t="s">
        <v>141</v>
      </c>
      <c r="CX115" s="2" t="s">
        <v>132</v>
      </c>
      <c r="CY115" s="4">
        <v>32</v>
      </c>
      <c r="CZ115" s="8">
        <v>1200</v>
      </c>
      <c r="DA115" s="4"/>
      <c r="DB115" s="8"/>
      <c r="DC115" s="7"/>
      <c r="DD115" s="7"/>
      <c r="DE115" s="2" t="s">
        <v>138</v>
      </c>
      <c r="DF115" s="2" t="s">
        <v>129</v>
      </c>
      <c r="DG115" s="2" t="s">
        <v>1621</v>
      </c>
      <c r="DH115" s="2" t="s">
        <v>1622</v>
      </c>
      <c r="DI115" s="2" t="s">
        <v>141</v>
      </c>
      <c r="DJ115" s="2" t="s">
        <v>132</v>
      </c>
      <c r="DK115" s="4">
        <v>1</v>
      </c>
      <c r="DL115" s="8">
        <v>33.57</v>
      </c>
      <c r="DM115" s="4"/>
      <c r="DN115" s="8"/>
      <c r="DO115" s="7"/>
      <c r="DP115" s="7"/>
      <c r="DQ115" s="2" t="s">
        <v>138</v>
      </c>
      <c r="DR115" s="2" t="s">
        <v>129</v>
      </c>
      <c r="DS115" s="2" t="s">
        <v>1621</v>
      </c>
      <c r="DT115" s="2" t="s">
        <v>1418</v>
      </c>
      <c r="DU115" s="2" t="s">
        <v>141</v>
      </c>
      <c r="DV115" s="2" t="s">
        <v>132</v>
      </c>
      <c r="DW115" s="4">
        <v>35</v>
      </c>
      <c r="DX115" s="8">
        <v>1111.49</v>
      </c>
      <c r="DY115" s="4"/>
      <c r="DZ115" s="8"/>
      <c r="EA115" s="7"/>
      <c r="EB115" s="7"/>
      <c r="EC115" s="2" t="s">
        <v>138</v>
      </c>
      <c r="ED115" s="2" t="s">
        <v>129</v>
      </c>
      <c r="EE115" s="2" t="s">
        <v>1090</v>
      </c>
      <c r="EF115" s="2" t="s">
        <v>276</v>
      </c>
      <c r="EG115" s="2" t="s">
        <v>141</v>
      </c>
      <c r="EH115" s="2" t="s">
        <v>132</v>
      </c>
      <c r="EI115" s="4">
        <v>6</v>
      </c>
      <c r="EJ115" s="8">
        <v>211.14</v>
      </c>
      <c r="EK115" s="4"/>
      <c r="EL115" s="8"/>
      <c r="EM115" s="7"/>
      <c r="EN115" s="7"/>
      <c r="EO115" s="2" t="s">
        <v>138</v>
      </c>
      <c r="EP115" s="2" t="s">
        <v>129</v>
      </c>
      <c r="EQ115" s="2" t="s">
        <v>197</v>
      </c>
      <c r="ER115" s="2" t="s">
        <v>1623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168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138</v>
      </c>
      <c r="FN115" s="2" t="s">
        <v>129</v>
      </c>
      <c r="FO115" s="2" t="s">
        <v>1624</v>
      </c>
      <c r="FP115" s="2" t="s">
        <v>1625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138</v>
      </c>
      <c r="FZ115" s="2" t="s">
        <v>150</v>
      </c>
      <c r="GA115" s="2" t="s">
        <v>840</v>
      </c>
      <c r="GB115" s="2" t="s">
        <v>1626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129</v>
      </c>
      <c r="GM115" s="2" t="s">
        <v>268</v>
      </c>
      <c r="GN115" s="2" t="s">
        <v>1627</v>
      </c>
      <c r="GO115" s="2" t="s">
        <v>141</v>
      </c>
      <c r="GP115" s="2" t="s">
        <v>132</v>
      </c>
      <c r="GQ115" s="4">
        <v>4</v>
      </c>
      <c r="GR115" s="8">
        <v>119.36</v>
      </c>
      <c r="GS115" s="4"/>
      <c r="GT115" s="8"/>
      <c r="GU115" s="7"/>
      <c r="GV115" s="7"/>
      <c r="GW115" s="2" t="s">
        <v>138</v>
      </c>
      <c r="GX115" s="2" t="s">
        <v>129</v>
      </c>
      <c r="GY115" s="2" t="s">
        <v>163</v>
      </c>
      <c r="GZ115" s="2" t="s">
        <v>1628</v>
      </c>
      <c r="HA115" s="2" t="s">
        <v>141</v>
      </c>
      <c r="HB115" s="2" t="s">
        <v>132</v>
      </c>
      <c r="HC115" s="4">
        <v>2</v>
      </c>
      <c r="HD115" s="8">
        <v>50.86</v>
      </c>
      <c r="HE115" s="4"/>
      <c r="HF115" s="8"/>
      <c r="HG115" s="7"/>
      <c r="HH115" s="7"/>
      <c r="HI115" s="2" t="s">
        <v>138</v>
      </c>
      <c r="HJ115" s="2" t="s">
        <v>129</v>
      </c>
      <c r="HK115" s="2" t="s">
        <v>786</v>
      </c>
      <c r="HL115" s="2" t="s">
        <v>1259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273</v>
      </c>
      <c r="HV115" s="2" t="s">
        <v>129</v>
      </c>
      <c r="HW115" s="2" t="s">
        <v>132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206</v>
      </c>
      <c r="IH115" s="2" t="s">
        <v>129</v>
      </c>
      <c r="II115" s="2" t="s">
        <v>1629</v>
      </c>
      <c r="IJ115" s="2" t="s">
        <v>132</v>
      </c>
      <c r="IK115" s="2" t="s">
        <v>141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138</v>
      </c>
      <c r="IT115" s="2" t="s">
        <v>150</v>
      </c>
      <c r="IU115" s="2" t="s">
        <v>238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129</v>
      </c>
      <c r="JG115" s="2" t="s">
        <v>616</v>
      </c>
      <c r="JH115" s="2" t="s">
        <v>1630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138</v>
      </c>
      <c r="JR115" s="2" t="s">
        <v>150</v>
      </c>
      <c r="JS115" s="2" t="s">
        <v>1521</v>
      </c>
      <c r="JT115" s="2" t="s">
        <v>1631</v>
      </c>
      <c r="JU115" s="2" t="s">
        <v>141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138</v>
      </c>
      <c r="KP115" s="2" t="s">
        <v>174</v>
      </c>
      <c r="KQ115" s="2" t="s">
        <v>833</v>
      </c>
      <c r="KR115" s="2" t="s">
        <v>1424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168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150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168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129</v>
      </c>
      <c r="MY115" s="2" t="s">
        <v>132</v>
      </c>
      <c r="MZ115" s="2" t="s">
        <v>132</v>
      </c>
      <c r="NA115" s="2" t="s">
        <v>141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168</v>
      </c>
      <c r="NV115" s="2" t="s">
        <v>129</v>
      </c>
      <c r="NW115" s="2" t="s">
        <v>132</v>
      </c>
      <c r="NX115" s="2" t="s">
        <v>132</v>
      </c>
      <c r="NY115" s="2" t="s">
        <v>141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150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138</v>
      </c>
      <c r="OT115" s="2" t="s">
        <v>129</v>
      </c>
      <c r="OU115" s="2" t="s">
        <v>177</v>
      </c>
      <c r="OV115" s="2" t="s">
        <v>551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168</v>
      </c>
      <c r="PF115" s="2" t="s">
        <v>129</v>
      </c>
      <c r="PG115" s="2" t="s">
        <v>132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132</v>
      </c>
      <c r="PR115" s="2" t="s">
        <v>132</v>
      </c>
      <c r="PS115" s="2" t="s">
        <v>132</v>
      </c>
      <c r="PT115" s="2" t="s">
        <v>132</v>
      </c>
      <c r="PU115" s="2" t="s">
        <v>132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138</v>
      </c>
      <c r="QP115" s="2" t="s">
        <v>129</v>
      </c>
      <c r="QQ115" s="2" t="s">
        <v>1169</v>
      </c>
      <c r="QR115" s="2" t="s">
        <v>132</v>
      </c>
      <c r="QS115" s="2" t="s">
        <v>141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138</v>
      </c>
      <c r="RB115" s="2" t="s">
        <v>150</v>
      </c>
      <c r="RC115" s="2" t="s">
        <v>313</v>
      </c>
      <c r="RD115" s="2" t="s">
        <v>1632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168</v>
      </c>
      <c r="RN115" s="2" t="s">
        <v>129</v>
      </c>
      <c r="RO115" s="2" t="s">
        <v>132</v>
      </c>
      <c r="RP115" s="2" t="s">
        <v>132</v>
      </c>
      <c r="RQ115" s="2" t="s">
        <v>141</v>
      </c>
      <c r="RR115" s="2" t="s">
        <v>132</v>
      </c>
    </row>
    <row r="116">
      <c r="A116" s="2" t="s">
        <v>1633</v>
      </c>
      <c r="B116" s="2" t="s">
        <v>121</v>
      </c>
      <c r="C116" s="2" t="s">
        <v>1396</v>
      </c>
      <c r="D116" s="2" t="s">
        <v>560</v>
      </c>
      <c r="E116" s="2" t="s">
        <v>561</v>
      </c>
      <c r="F116" s="2" t="s">
        <v>1634</v>
      </c>
      <c r="G116" s="2" t="s">
        <v>1634</v>
      </c>
      <c r="H116" s="2" t="s">
        <v>1634</v>
      </c>
      <c r="I116" s="2" t="s">
        <v>1573</v>
      </c>
      <c r="J116" s="2" t="s">
        <v>127</v>
      </c>
      <c r="K116" s="2" t="s">
        <v>245</v>
      </c>
      <c r="L116" s="3">
        <v>37.75</v>
      </c>
      <c r="M116" s="3">
        <v>39.64</v>
      </c>
      <c r="N116" s="3">
        <v>84.99</v>
      </c>
      <c r="O116" s="2" t="s">
        <v>129</v>
      </c>
      <c r="P116" s="2" t="s">
        <v>182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286</v>
      </c>
      <c r="V116" s="2" t="s">
        <v>247</v>
      </c>
      <c r="W116" s="2" t="s">
        <v>135</v>
      </c>
      <c r="X116" s="2" t="s">
        <v>132</v>
      </c>
      <c r="Y116" s="2" t="s">
        <v>1635</v>
      </c>
      <c r="Z116" s="4">
        <v>94</v>
      </c>
      <c r="AA116" s="4">
        <f>=ROUNDDOWN(31.3333333333333,0)</f>
      </c>
      <c r="AB116" s="5">
        <v>3</v>
      </c>
      <c r="AC116" s="2" t="s">
        <v>132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80</v>
      </c>
      <c r="AQ116" s="8">
        <v>3194.72</v>
      </c>
      <c r="AR116" s="4"/>
      <c r="AS116" s="8"/>
      <c r="AT116" s="7"/>
      <c r="AU116" s="7"/>
      <c r="AV116" s="4">
        <v>80</v>
      </c>
      <c r="AW116" s="8">
        <v>3194.72</v>
      </c>
      <c r="AX116" s="4"/>
      <c r="AY116" s="8"/>
      <c r="AZ116" s="7"/>
      <c r="BA116" s="7"/>
      <c r="BB116" s="7">
        <v>1</v>
      </c>
      <c r="BC116" s="4">
        <v>80</v>
      </c>
      <c r="BD116" s="8">
        <v>3194.72</v>
      </c>
      <c r="BE116" s="4"/>
      <c r="BF116" s="8"/>
      <c r="BG116" s="7"/>
      <c r="BH116" s="7"/>
      <c r="BI116" s="7">
        <v>1</v>
      </c>
      <c r="BJ116" s="4">
        <v>80</v>
      </c>
      <c r="BK116" s="8">
        <v>3194.72</v>
      </c>
      <c r="BL116" s="2" t="s">
        <v>1636</v>
      </c>
      <c r="BM116" s="7">
        <v>1</v>
      </c>
      <c r="BN116" s="7">
        <v>1</v>
      </c>
      <c r="BO116" s="4">
        <v>20</v>
      </c>
      <c r="BP116" s="8">
        <v>709.41</v>
      </c>
      <c r="BQ116" s="4"/>
      <c r="BR116" s="8"/>
      <c r="BS116" s="7"/>
      <c r="BT116" s="7"/>
      <c r="BU116" s="2" t="s">
        <v>138</v>
      </c>
      <c r="BV116" s="2" t="s">
        <v>129</v>
      </c>
      <c r="BW116" s="2" t="s">
        <v>1637</v>
      </c>
      <c r="BX116" s="2" t="s">
        <v>1638</v>
      </c>
      <c r="BY116" s="2" t="s">
        <v>141</v>
      </c>
      <c r="BZ116" s="2" t="s">
        <v>132</v>
      </c>
      <c r="CA116" s="4">
        <v>12</v>
      </c>
      <c r="CB116" s="8">
        <v>518.41</v>
      </c>
      <c r="CC116" s="4"/>
      <c r="CD116" s="8"/>
      <c r="CE116" s="7"/>
      <c r="CF116" s="7"/>
      <c r="CG116" s="2" t="s">
        <v>138</v>
      </c>
      <c r="CH116" s="2" t="s">
        <v>129</v>
      </c>
      <c r="CI116" s="2" t="s">
        <v>1635</v>
      </c>
      <c r="CJ116" s="2" t="s">
        <v>1639</v>
      </c>
      <c r="CK116" s="2" t="s">
        <v>141</v>
      </c>
      <c r="CL116" s="2" t="s">
        <v>132</v>
      </c>
      <c r="CM116" s="4"/>
      <c r="CN116" s="8"/>
      <c r="CO116" s="4"/>
      <c r="CP116" s="8"/>
      <c r="CQ116" s="7"/>
      <c r="CR116" s="7"/>
      <c r="CS116" s="2" t="s">
        <v>241</v>
      </c>
      <c r="CT116" s="2" t="s">
        <v>129</v>
      </c>
      <c r="CU116" s="2" t="s">
        <v>132</v>
      </c>
      <c r="CV116" s="2" t="s">
        <v>132</v>
      </c>
      <c r="CW116" s="2" t="s">
        <v>141</v>
      </c>
      <c r="CX116" s="2" t="s">
        <v>132</v>
      </c>
      <c r="CY116" s="4">
        <v>35</v>
      </c>
      <c r="CZ116" s="8">
        <v>1376.9</v>
      </c>
      <c r="DA116" s="4"/>
      <c r="DB116" s="8"/>
      <c r="DC116" s="7"/>
      <c r="DD116" s="7"/>
      <c r="DE116" s="2" t="s">
        <v>138</v>
      </c>
      <c r="DF116" s="2" t="s">
        <v>129</v>
      </c>
      <c r="DG116" s="2" t="s">
        <v>677</v>
      </c>
      <c r="DH116" s="2" t="s">
        <v>803</v>
      </c>
      <c r="DI116" s="2" t="s">
        <v>141</v>
      </c>
      <c r="DJ116" s="2" t="s">
        <v>132</v>
      </c>
      <c r="DK116" s="4">
        <v>7</v>
      </c>
      <c r="DL116" s="8">
        <v>321.3</v>
      </c>
      <c r="DM116" s="4"/>
      <c r="DN116" s="8"/>
      <c r="DO116" s="7"/>
      <c r="DP116" s="7"/>
      <c r="DQ116" s="2" t="s">
        <v>138</v>
      </c>
      <c r="DR116" s="2" t="s">
        <v>129</v>
      </c>
      <c r="DS116" s="2" t="s">
        <v>267</v>
      </c>
      <c r="DT116" s="2" t="s">
        <v>1640</v>
      </c>
      <c r="DU116" s="2" t="s">
        <v>141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138</v>
      </c>
      <c r="ED116" s="2" t="s">
        <v>129</v>
      </c>
      <c r="EE116" s="2" t="s">
        <v>629</v>
      </c>
      <c r="EF116" s="2" t="s">
        <v>633</v>
      </c>
      <c r="EG116" s="2" t="s">
        <v>141</v>
      </c>
      <c r="EH116" s="2" t="s">
        <v>132</v>
      </c>
      <c r="EI116" s="4">
        <v>2</v>
      </c>
      <c r="EJ116" s="8">
        <v>93.46</v>
      </c>
      <c r="EK116" s="4"/>
      <c r="EL116" s="8"/>
      <c r="EM116" s="7"/>
      <c r="EN116" s="7"/>
      <c r="EO116" s="2" t="s">
        <v>138</v>
      </c>
      <c r="EP116" s="2" t="s">
        <v>129</v>
      </c>
      <c r="EQ116" s="2" t="s">
        <v>423</v>
      </c>
      <c r="ER116" s="2" t="s">
        <v>399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168</v>
      </c>
      <c r="FB116" s="2" t="s">
        <v>129</v>
      </c>
      <c r="FC116" s="2" t="s">
        <v>132</v>
      </c>
      <c r="FD116" s="2" t="s">
        <v>132</v>
      </c>
      <c r="FE116" s="2" t="s">
        <v>141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206</v>
      </c>
      <c r="FN116" s="2" t="s">
        <v>129</v>
      </c>
      <c r="FO116" s="2" t="s">
        <v>231</v>
      </c>
      <c r="FP116" s="2" t="s">
        <v>132</v>
      </c>
      <c r="FQ116" s="2" t="s">
        <v>141</v>
      </c>
      <c r="FR116" s="2" t="s">
        <v>132</v>
      </c>
      <c r="FS116" s="4">
        <v>4</v>
      </c>
      <c r="FT116" s="8">
        <v>175.24</v>
      </c>
      <c r="FU116" s="4"/>
      <c r="FV116" s="8"/>
      <c r="FW116" s="7"/>
      <c r="FX116" s="7"/>
      <c r="FY116" s="2" t="s">
        <v>138</v>
      </c>
      <c r="FZ116" s="2" t="s">
        <v>129</v>
      </c>
      <c r="GA116" s="2" t="s">
        <v>1641</v>
      </c>
      <c r="GB116" s="2" t="s">
        <v>1642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206</v>
      </c>
      <c r="GL116" s="2" t="s">
        <v>129</v>
      </c>
      <c r="GM116" s="2" t="s">
        <v>334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138</v>
      </c>
      <c r="GX116" s="2" t="s">
        <v>129</v>
      </c>
      <c r="GY116" s="2" t="s">
        <v>427</v>
      </c>
      <c r="GZ116" s="2" t="s">
        <v>548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138</v>
      </c>
      <c r="HJ116" s="2" t="s">
        <v>129</v>
      </c>
      <c r="HK116" s="2" t="s">
        <v>683</v>
      </c>
      <c r="HL116" s="2" t="s">
        <v>716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273</v>
      </c>
      <c r="HV116" s="2" t="s">
        <v>129</v>
      </c>
      <c r="HW116" s="2" t="s">
        <v>132</v>
      </c>
      <c r="HX116" s="2" t="s">
        <v>132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196</v>
      </c>
      <c r="IH116" s="2" t="s">
        <v>129</v>
      </c>
      <c r="II116" s="2" t="s">
        <v>132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196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129</v>
      </c>
      <c r="JG116" s="2" t="s">
        <v>1643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138</v>
      </c>
      <c r="JR116" s="2" t="s">
        <v>150</v>
      </c>
      <c r="JS116" s="2" t="s">
        <v>626</v>
      </c>
      <c r="JT116" s="2" t="s">
        <v>1644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132</v>
      </c>
      <c r="KD116" s="2" t="s">
        <v>132</v>
      </c>
      <c r="KE116" s="2" t="s">
        <v>132</v>
      </c>
      <c r="KF116" s="2" t="s">
        <v>132</v>
      </c>
      <c r="KG116" s="2" t="s">
        <v>132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273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168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150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176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168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129</v>
      </c>
      <c r="MY116" s="2" t="s">
        <v>132</v>
      </c>
      <c r="MZ116" s="2" t="s">
        <v>132</v>
      </c>
      <c r="NA116" s="2" t="s">
        <v>141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176</v>
      </c>
      <c r="NJ116" s="2" t="s">
        <v>129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168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150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138</v>
      </c>
      <c r="OT116" s="2" t="s">
        <v>129</v>
      </c>
      <c r="OU116" s="2" t="s">
        <v>177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168</v>
      </c>
      <c r="PF116" s="2" t="s">
        <v>129</v>
      </c>
      <c r="PG116" s="2" t="s">
        <v>132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132</v>
      </c>
      <c r="PR116" s="2" t="s">
        <v>132</v>
      </c>
      <c r="PS116" s="2" t="s">
        <v>132</v>
      </c>
      <c r="PT116" s="2" t="s">
        <v>132</v>
      </c>
      <c r="PU116" s="2" t="s">
        <v>132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138</v>
      </c>
      <c r="QP116" s="2" t="s">
        <v>129</v>
      </c>
      <c r="QQ116" s="2" t="s">
        <v>178</v>
      </c>
      <c r="QR116" s="2" t="s">
        <v>132</v>
      </c>
      <c r="QS116" s="2" t="s">
        <v>141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168</v>
      </c>
      <c r="RB116" s="2" t="s">
        <v>150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168</v>
      </c>
      <c r="RN116" s="2" t="s">
        <v>129</v>
      </c>
      <c r="RO116" s="2" t="s">
        <v>132</v>
      </c>
      <c r="RP116" s="2" t="s">
        <v>132</v>
      </c>
      <c r="RQ116" s="2" t="s">
        <v>141</v>
      </c>
      <c r="RR116" s="2" t="s">
        <v>132</v>
      </c>
    </row>
    <row r="117">
      <c r="A117" s="2" t="s">
        <v>1645</v>
      </c>
      <c r="B117" s="2" t="s">
        <v>121</v>
      </c>
      <c r="C117" s="2" t="s">
        <v>1396</v>
      </c>
      <c r="D117" s="2" t="s">
        <v>560</v>
      </c>
      <c r="E117" s="2" t="s">
        <v>561</v>
      </c>
      <c r="F117" s="2" t="s">
        <v>1646</v>
      </c>
      <c r="G117" s="2" t="s">
        <v>1646</v>
      </c>
      <c r="H117" s="2" t="s">
        <v>1646</v>
      </c>
      <c r="I117" s="2" t="s">
        <v>1647</v>
      </c>
      <c r="J117" s="2" t="s">
        <v>127</v>
      </c>
      <c r="K117" s="2" t="s">
        <v>1648</v>
      </c>
      <c r="L117" s="3">
        <v>33.11</v>
      </c>
      <c r="M117" s="3">
        <v>34.77</v>
      </c>
      <c r="N117" s="3">
        <v>74.99</v>
      </c>
      <c r="O117" s="2" t="s">
        <v>129</v>
      </c>
      <c r="P117" s="2" t="s">
        <v>182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286</v>
      </c>
      <c r="V117" s="2" t="s">
        <v>287</v>
      </c>
      <c r="W117" s="2" t="s">
        <v>525</v>
      </c>
      <c r="X117" s="2" t="s">
        <v>132</v>
      </c>
      <c r="Y117" s="2" t="s">
        <v>1649</v>
      </c>
      <c r="Z117" s="4">
        <v>158</v>
      </c>
      <c r="AA117" s="4">
        <f>=ROUNDDOWN(26.3333333333333,0)</f>
      </c>
      <c r="AB117" s="5">
        <v>6</v>
      </c>
      <c r="AC117" s="2" t="s">
        <v>132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80</v>
      </c>
      <c r="AQ117" s="8">
        <v>3185.24</v>
      </c>
      <c r="AR117" s="4"/>
      <c r="AS117" s="8"/>
      <c r="AT117" s="7"/>
      <c r="AU117" s="7"/>
      <c r="AV117" s="4">
        <v>80</v>
      </c>
      <c r="AW117" s="8">
        <v>3185.24</v>
      </c>
      <c r="AX117" s="4"/>
      <c r="AY117" s="8"/>
      <c r="AZ117" s="7"/>
      <c r="BA117" s="7"/>
      <c r="BB117" s="7">
        <v>1</v>
      </c>
      <c r="BC117" s="4">
        <v>80</v>
      </c>
      <c r="BD117" s="8">
        <v>3185.24</v>
      </c>
      <c r="BE117" s="4"/>
      <c r="BF117" s="8"/>
      <c r="BG117" s="7"/>
      <c r="BH117" s="7"/>
      <c r="BI117" s="7">
        <v>1</v>
      </c>
      <c r="BJ117" s="4">
        <v>80</v>
      </c>
      <c r="BK117" s="8">
        <v>3185.24</v>
      </c>
      <c r="BL117" s="2" t="s">
        <v>1650</v>
      </c>
      <c r="BM117" s="7">
        <v>1</v>
      </c>
      <c r="BN117" s="7">
        <v>1</v>
      </c>
      <c r="BO117" s="4">
        <v>30</v>
      </c>
      <c r="BP117" s="8">
        <v>1002.55</v>
      </c>
      <c r="BQ117" s="4"/>
      <c r="BR117" s="8"/>
      <c r="BS117" s="7"/>
      <c r="BT117" s="7"/>
      <c r="BU117" s="2" t="s">
        <v>138</v>
      </c>
      <c r="BV117" s="2" t="s">
        <v>129</v>
      </c>
      <c r="BW117" s="2" t="s">
        <v>1476</v>
      </c>
      <c r="BX117" s="2" t="s">
        <v>1651</v>
      </c>
      <c r="BY117" s="2" t="s">
        <v>141</v>
      </c>
      <c r="BZ117" s="2" t="s">
        <v>132</v>
      </c>
      <c r="CA117" s="4">
        <v>6</v>
      </c>
      <c r="CB117" s="8">
        <v>187.72</v>
      </c>
      <c r="CC117" s="4"/>
      <c r="CD117" s="8"/>
      <c r="CE117" s="7"/>
      <c r="CF117" s="7"/>
      <c r="CG117" s="2" t="s">
        <v>138</v>
      </c>
      <c r="CH117" s="2" t="s">
        <v>129</v>
      </c>
      <c r="CI117" s="2" t="s">
        <v>1514</v>
      </c>
      <c r="CJ117" s="2" t="s">
        <v>1652</v>
      </c>
      <c r="CK117" s="2" t="s">
        <v>141</v>
      </c>
      <c r="CL117" s="2" t="s">
        <v>132</v>
      </c>
      <c r="CM117" s="4">
        <v>11</v>
      </c>
      <c r="CN117" s="8">
        <v>489.83</v>
      </c>
      <c r="CO117" s="4"/>
      <c r="CP117" s="8"/>
      <c r="CQ117" s="7"/>
      <c r="CR117" s="7"/>
      <c r="CS117" s="2" t="s">
        <v>138</v>
      </c>
      <c r="CT117" s="2" t="s">
        <v>129</v>
      </c>
      <c r="CU117" s="2" t="s">
        <v>132</v>
      </c>
      <c r="CV117" s="2" t="s">
        <v>132</v>
      </c>
      <c r="CW117" s="2" t="s">
        <v>141</v>
      </c>
      <c r="CX117" s="2" t="s">
        <v>132</v>
      </c>
      <c r="CY117" s="4">
        <v>19</v>
      </c>
      <c r="CZ117" s="8">
        <v>842.08</v>
      </c>
      <c r="DA117" s="4"/>
      <c r="DB117" s="8"/>
      <c r="DC117" s="7"/>
      <c r="DD117" s="7"/>
      <c r="DE117" s="2" t="s">
        <v>138</v>
      </c>
      <c r="DF117" s="2" t="s">
        <v>129</v>
      </c>
      <c r="DG117" s="2" t="s">
        <v>374</v>
      </c>
      <c r="DH117" s="2" t="s">
        <v>791</v>
      </c>
      <c r="DI117" s="2" t="s">
        <v>141</v>
      </c>
      <c r="DJ117" s="2" t="s">
        <v>132</v>
      </c>
      <c r="DK117" s="4">
        <v>3</v>
      </c>
      <c r="DL117" s="8">
        <v>124.8</v>
      </c>
      <c r="DM117" s="4"/>
      <c r="DN117" s="8"/>
      <c r="DO117" s="7"/>
      <c r="DP117" s="7"/>
      <c r="DQ117" s="2" t="s">
        <v>138</v>
      </c>
      <c r="DR117" s="2" t="s">
        <v>129</v>
      </c>
      <c r="DS117" s="2" t="s">
        <v>1653</v>
      </c>
      <c r="DT117" s="2" t="s">
        <v>1260</v>
      </c>
      <c r="DU117" s="2" t="s">
        <v>141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138</v>
      </c>
      <c r="ED117" s="2" t="s">
        <v>150</v>
      </c>
      <c r="EE117" s="2" t="s">
        <v>1090</v>
      </c>
      <c r="EF117" s="2" t="s">
        <v>132</v>
      </c>
      <c r="EG117" s="2" t="s">
        <v>141</v>
      </c>
      <c r="EH117" s="2" t="s">
        <v>132</v>
      </c>
      <c r="EI117" s="4">
        <v>2</v>
      </c>
      <c r="EJ117" s="8">
        <v>92.96</v>
      </c>
      <c r="EK117" s="4"/>
      <c r="EL117" s="8"/>
      <c r="EM117" s="7"/>
      <c r="EN117" s="7"/>
      <c r="EO117" s="2" t="s">
        <v>138</v>
      </c>
      <c r="EP117" s="2" t="s">
        <v>129</v>
      </c>
      <c r="EQ117" s="2" t="s">
        <v>197</v>
      </c>
      <c r="ER117" s="2" t="s">
        <v>1654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168</v>
      </c>
      <c r="FB117" s="2" t="s">
        <v>129</v>
      </c>
      <c r="FC117" s="2" t="s">
        <v>132</v>
      </c>
      <c r="FD117" s="2" t="s">
        <v>132</v>
      </c>
      <c r="FE117" s="2" t="s">
        <v>141</v>
      </c>
      <c r="FF117" s="2" t="s">
        <v>132</v>
      </c>
      <c r="FG117" s="4">
        <v>2</v>
      </c>
      <c r="FH117" s="8">
        <v>75.08</v>
      </c>
      <c r="FI117" s="4"/>
      <c r="FJ117" s="8"/>
      <c r="FK117" s="7"/>
      <c r="FL117" s="7"/>
      <c r="FM117" s="2" t="s">
        <v>138</v>
      </c>
      <c r="FN117" s="2" t="s">
        <v>129</v>
      </c>
      <c r="FO117" s="2" t="s">
        <v>330</v>
      </c>
      <c r="FP117" s="2" t="s">
        <v>879</v>
      </c>
      <c r="FQ117" s="2" t="s">
        <v>141</v>
      </c>
      <c r="FR117" s="2" t="s">
        <v>132</v>
      </c>
      <c r="FS117" s="4">
        <v>3</v>
      </c>
      <c r="FT117" s="8">
        <v>115.26</v>
      </c>
      <c r="FU117" s="4"/>
      <c r="FV117" s="8"/>
      <c r="FW117" s="7"/>
      <c r="FX117" s="7"/>
      <c r="FY117" s="2" t="s">
        <v>138</v>
      </c>
      <c r="FZ117" s="2" t="s">
        <v>129</v>
      </c>
      <c r="GA117" s="2" t="s">
        <v>840</v>
      </c>
      <c r="GB117" s="2" t="s">
        <v>1519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129</v>
      </c>
      <c r="GM117" s="2" t="s">
        <v>302</v>
      </c>
      <c r="GN117" s="2" t="s">
        <v>158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138</v>
      </c>
      <c r="GX117" s="2" t="s">
        <v>129</v>
      </c>
      <c r="GY117" s="2" t="s">
        <v>163</v>
      </c>
      <c r="GZ117" s="2" t="s">
        <v>326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138</v>
      </c>
      <c r="HJ117" s="2" t="s">
        <v>129</v>
      </c>
      <c r="HK117" s="2" t="s">
        <v>1520</v>
      </c>
      <c r="HL117" s="2" t="s">
        <v>1655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273</v>
      </c>
      <c r="HV117" s="2" t="s">
        <v>129</v>
      </c>
      <c r="HW117" s="2" t="s">
        <v>132</v>
      </c>
      <c r="HX117" s="2" t="s">
        <v>132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206</v>
      </c>
      <c r="IH117" s="2" t="s">
        <v>129</v>
      </c>
      <c r="II117" s="2" t="s">
        <v>237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138</v>
      </c>
      <c r="IT117" s="2" t="s">
        <v>150</v>
      </c>
      <c r="IU117" s="2" t="s">
        <v>238</v>
      </c>
      <c r="IV117" s="2" t="s">
        <v>132</v>
      </c>
      <c r="IW117" s="2" t="s">
        <v>141</v>
      </c>
      <c r="IX117" s="2" t="s">
        <v>132</v>
      </c>
      <c r="IY117" s="4">
        <v>4</v>
      </c>
      <c r="IZ117" s="8">
        <v>254.96</v>
      </c>
      <c r="JA117" s="4"/>
      <c r="JB117" s="8"/>
      <c r="JC117" s="7"/>
      <c r="JD117" s="7"/>
      <c r="JE117" s="2" t="s">
        <v>138</v>
      </c>
      <c r="JF117" s="2" t="s">
        <v>129</v>
      </c>
      <c r="JG117" s="2" t="s">
        <v>1656</v>
      </c>
      <c r="JH117" s="2" t="s">
        <v>1657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138</v>
      </c>
      <c r="JR117" s="2" t="s">
        <v>150</v>
      </c>
      <c r="JS117" s="2" t="s">
        <v>374</v>
      </c>
      <c r="JT117" s="2" t="s">
        <v>256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132</v>
      </c>
      <c r="KD117" s="2" t="s">
        <v>132</v>
      </c>
      <c r="KE117" s="2" t="s">
        <v>132</v>
      </c>
      <c r="KF117" s="2" t="s">
        <v>132</v>
      </c>
      <c r="KG117" s="2" t="s">
        <v>132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138</v>
      </c>
      <c r="KP117" s="2" t="s">
        <v>174</v>
      </c>
      <c r="KQ117" s="2" t="s">
        <v>1649</v>
      </c>
      <c r="KR117" s="2" t="s">
        <v>1482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168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150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176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168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129</v>
      </c>
      <c r="MY117" s="2" t="s">
        <v>132</v>
      </c>
      <c r="MZ117" s="2" t="s">
        <v>132</v>
      </c>
      <c r="NA117" s="2" t="s">
        <v>141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168</v>
      </c>
      <c r="NV117" s="2" t="s">
        <v>129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150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138</v>
      </c>
      <c r="OT117" s="2" t="s">
        <v>129</v>
      </c>
      <c r="OU117" s="2" t="s">
        <v>177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129</v>
      </c>
      <c r="PG117" s="2" t="s">
        <v>132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132</v>
      </c>
      <c r="PR117" s="2" t="s">
        <v>132</v>
      </c>
      <c r="PS117" s="2" t="s">
        <v>132</v>
      </c>
      <c r="PT117" s="2" t="s">
        <v>132</v>
      </c>
      <c r="PU117" s="2" t="s">
        <v>132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138</v>
      </c>
      <c r="QP117" s="2" t="s">
        <v>129</v>
      </c>
      <c r="QQ117" s="2" t="s">
        <v>178</v>
      </c>
      <c r="QR117" s="2" t="s">
        <v>132</v>
      </c>
      <c r="QS117" s="2" t="s">
        <v>141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138</v>
      </c>
      <c r="RB117" s="2" t="s">
        <v>150</v>
      </c>
      <c r="RC117" s="2" t="s">
        <v>313</v>
      </c>
      <c r="RD117" s="2" t="s">
        <v>1658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352</v>
      </c>
      <c r="RN117" s="2" t="s">
        <v>150</v>
      </c>
      <c r="RO117" s="2" t="s">
        <v>132</v>
      </c>
      <c r="RP117" s="2" t="s">
        <v>132</v>
      </c>
      <c r="RQ117" s="2" t="s">
        <v>141</v>
      </c>
      <c r="RR117" s="2" t="s">
        <v>146</v>
      </c>
    </row>
    <row r="118">
      <c r="A118" s="2" t="s">
        <v>1659</v>
      </c>
      <c r="B118" s="2" t="s">
        <v>121</v>
      </c>
      <c r="C118" s="2" t="s">
        <v>1396</v>
      </c>
      <c r="D118" s="2" t="s">
        <v>560</v>
      </c>
      <c r="E118" s="2" t="s">
        <v>561</v>
      </c>
      <c r="F118" s="2" t="s">
        <v>1660</v>
      </c>
      <c r="G118" s="2" t="s">
        <v>1660</v>
      </c>
      <c r="H118" s="2" t="s">
        <v>1660</v>
      </c>
      <c r="I118" s="2" t="s">
        <v>1661</v>
      </c>
      <c r="J118" s="2" t="s">
        <v>127</v>
      </c>
      <c r="K118" s="2" t="s">
        <v>245</v>
      </c>
      <c r="L118" s="3">
        <v>26.46</v>
      </c>
      <c r="M118" s="3">
        <v>27.78</v>
      </c>
      <c r="N118" s="3">
        <v>59.99</v>
      </c>
      <c r="O118" s="2" t="s">
        <v>129</v>
      </c>
      <c r="P118" s="2" t="s">
        <v>182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132</v>
      </c>
      <c r="V118" s="2" t="s">
        <v>287</v>
      </c>
      <c r="W118" s="2" t="s">
        <v>525</v>
      </c>
      <c r="X118" s="2" t="s">
        <v>132</v>
      </c>
      <c r="Y118" s="2" t="s">
        <v>1662</v>
      </c>
      <c r="Z118" s="4">
        <v>205</v>
      </c>
      <c r="AA118" s="4">
        <f>=ROUNDDOWN(41,0)</f>
      </c>
      <c r="AB118" s="5">
        <v>5</v>
      </c>
      <c r="AC118" s="2" t="s">
        <v>132</v>
      </c>
      <c r="AD118" s="4"/>
      <c r="AE118" s="4"/>
      <c r="AF118" s="6">
        <v>65</v>
      </c>
      <c r="AG118" s="6"/>
      <c r="AH118" s="7">
        <v>0.3804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101</v>
      </c>
      <c r="AQ118" s="8">
        <v>2630.23</v>
      </c>
      <c r="AR118" s="4"/>
      <c r="AS118" s="8"/>
      <c r="AT118" s="7"/>
      <c r="AU118" s="7"/>
      <c r="AV118" s="4">
        <v>101</v>
      </c>
      <c r="AW118" s="8">
        <v>2630.23</v>
      </c>
      <c r="AX118" s="4"/>
      <c r="AY118" s="8"/>
      <c r="AZ118" s="7"/>
      <c r="BA118" s="7"/>
      <c r="BB118" s="7">
        <v>1</v>
      </c>
      <c r="BC118" s="4">
        <v>101</v>
      </c>
      <c r="BD118" s="8">
        <v>2630.23</v>
      </c>
      <c r="BE118" s="4"/>
      <c r="BF118" s="8"/>
      <c r="BG118" s="7"/>
      <c r="BH118" s="7"/>
      <c r="BI118" s="7">
        <v>1</v>
      </c>
      <c r="BJ118" s="4">
        <v>101</v>
      </c>
      <c r="BK118" s="8">
        <v>2630.23</v>
      </c>
      <c r="BL118" s="2" t="s">
        <v>1663</v>
      </c>
      <c r="BM118" s="7">
        <v>1</v>
      </c>
      <c r="BN118" s="7">
        <v>1</v>
      </c>
      <c r="BO118" s="4">
        <v>2</v>
      </c>
      <c r="BP118" s="8">
        <v>52.56</v>
      </c>
      <c r="BQ118" s="4"/>
      <c r="BR118" s="8"/>
      <c r="BS118" s="7"/>
      <c r="BT118" s="7"/>
      <c r="BU118" s="2" t="s">
        <v>138</v>
      </c>
      <c r="BV118" s="2" t="s">
        <v>129</v>
      </c>
      <c r="BW118" s="2" t="s">
        <v>1605</v>
      </c>
      <c r="BX118" s="2" t="s">
        <v>1664</v>
      </c>
      <c r="BY118" s="2" t="s">
        <v>141</v>
      </c>
      <c r="BZ118" s="2" t="s">
        <v>132</v>
      </c>
      <c r="CA118" s="4">
        <v>11</v>
      </c>
      <c r="CB118" s="8">
        <v>305.02</v>
      </c>
      <c r="CC118" s="4"/>
      <c r="CD118" s="8"/>
      <c r="CE118" s="7"/>
      <c r="CF118" s="7"/>
      <c r="CG118" s="2" t="s">
        <v>138</v>
      </c>
      <c r="CH118" s="2" t="s">
        <v>129</v>
      </c>
      <c r="CI118" s="2" t="s">
        <v>1514</v>
      </c>
      <c r="CJ118" s="2" t="s">
        <v>1665</v>
      </c>
      <c r="CK118" s="2" t="s">
        <v>141</v>
      </c>
      <c r="CL118" s="2" t="s">
        <v>132</v>
      </c>
      <c r="CM118" s="4"/>
      <c r="CN118" s="8"/>
      <c r="CO118" s="4"/>
      <c r="CP118" s="8"/>
      <c r="CQ118" s="7"/>
      <c r="CR118" s="7"/>
      <c r="CS118" s="2" t="s">
        <v>138</v>
      </c>
      <c r="CT118" s="2" t="s">
        <v>129</v>
      </c>
      <c r="CU118" s="2" t="s">
        <v>132</v>
      </c>
      <c r="CV118" s="2" t="s">
        <v>132</v>
      </c>
      <c r="CW118" s="2" t="s">
        <v>141</v>
      </c>
      <c r="CX118" s="2" t="s">
        <v>132</v>
      </c>
      <c r="CY118" s="4">
        <v>68</v>
      </c>
      <c r="CZ118" s="8">
        <v>1722.44</v>
      </c>
      <c r="DA118" s="4"/>
      <c r="DB118" s="8"/>
      <c r="DC118" s="7"/>
      <c r="DD118" s="7"/>
      <c r="DE118" s="2" t="s">
        <v>138</v>
      </c>
      <c r="DF118" s="2" t="s">
        <v>129</v>
      </c>
      <c r="DG118" s="2" t="s">
        <v>374</v>
      </c>
      <c r="DH118" s="2" t="s">
        <v>1666</v>
      </c>
      <c r="DI118" s="2" t="s">
        <v>141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129</v>
      </c>
      <c r="DS118" s="2" t="s">
        <v>1652</v>
      </c>
      <c r="DT118" s="2" t="s">
        <v>1667</v>
      </c>
      <c r="DU118" s="2" t="s">
        <v>141</v>
      </c>
      <c r="DV118" s="2" t="s">
        <v>132</v>
      </c>
      <c r="DW118" s="4">
        <v>4</v>
      </c>
      <c r="DX118" s="8">
        <v>116.68</v>
      </c>
      <c r="DY118" s="4"/>
      <c r="DZ118" s="8"/>
      <c r="EA118" s="7"/>
      <c r="EB118" s="7"/>
      <c r="EC118" s="2" t="s">
        <v>138</v>
      </c>
      <c r="ED118" s="2" t="s">
        <v>129</v>
      </c>
      <c r="EE118" s="2" t="s">
        <v>1137</v>
      </c>
      <c r="EF118" s="2" t="s">
        <v>398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138</v>
      </c>
      <c r="EP118" s="2" t="s">
        <v>129</v>
      </c>
      <c r="EQ118" s="2" t="s">
        <v>197</v>
      </c>
      <c r="ER118" s="2" t="s">
        <v>1592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168</v>
      </c>
      <c r="FB118" s="2" t="s">
        <v>129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>
        <v>1</v>
      </c>
      <c r="FH118" s="8">
        <v>30</v>
      </c>
      <c r="FI118" s="4"/>
      <c r="FJ118" s="8"/>
      <c r="FK118" s="7"/>
      <c r="FL118" s="7"/>
      <c r="FM118" s="2" t="s">
        <v>138</v>
      </c>
      <c r="FN118" s="2" t="s">
        <v>129</v>
      </c>
      <c r="FO118" s="2" t="s">
        <v>200</v>
      </c>
      <c r="FP118" s="2" t="s">
        <v>1668</v>
      </c>
      <c r="FQ118" s="2" t="s">
        <v>141</v>
      </c>
      <c r="FR118" s="2" t="s">
        <v>132</v>
      </c>
      <c r="FS118" s="4">
        <v>1</v>
      </c>
      <c r="FT118" s="8">
        <v>29.17</v>
      </c>
      <c r="FU118" s="4"/>
      <c r="FV118" s="8"/>
      <c r="FW118" s="7"/>
      <c r="FX118" s="7"/>
      <c r="FY118" s="2" t="s">
        <v>138</v>
      </c>
      <c r="FZ118" s="2" t="s">
        <v>129</v>
      </c>
      <c r="GA118" s="2" t="s">
        <v>840</v>
      </c>
      <c r="GB118" s="2" t="s">
        <v>1609</v>
      </c>
      <c r="GC118" s="2" t="s">
        <v>141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206</v>
      </c>
      <c r="GL118" s="2" t="s">
        <v>129</v>
      </c>
      <c r="GM118" s="2" t="s">
        <v>302</v>
      </c>
      <c r="GN118" s="2" t="s">
        <v>132</v>
      </c>
      <c r="GO118" s="2" t="s">
        <v>141</v>
      </c>
      <c r="GP118" s="2" t="s">
        <v>132</v>
      </c>
      <c r="GQ118" s="4">
        <v>7</v>
      </c>
      <c r="GR118" s="8">
        <v>194.46</v>
      </c>
      <c r="GS118" s="4"/>
      <c r="GT118" s="8"/>
      <c r="GU118" s="7"/>
      <c r="GV118" s="7"/>
      <c r="GW118" s="2" t="s">
        <v>138</v>
      </c>
      <c r="GX118" s="2" t="s">
        <v>129</v>
      </c>
      <c r="GY118" s="2" t="s">
        <v>163</v>
      </c>
      <c r="GZ118" s="2" t="s">
        <v>270</v>
      </c>
      <c r="HA118" s="2" t="s">
        <v>141</v>
      </c>
      <c r="HB118" s="2" t="s">
        <v>132</v>
      </c>
      <c r="HC118" s="4">
        <v>4</v>
      </c>
      <c r="HD118" s="8">
        <v>96.56</v>
      </c>
      <c r="HE118" s="4"/>
      <c r="HF118" s="8"/>
      <c r="HG118" s="7"/>
      <c r="HH118" s="7"/>
      <c r="HI118" s="2" t="s">
        <v>138</v>
      </c>
      <c r="HJ118" s="2" t="s">
        <v>129</v>
      </c>
      <c r="HK118" s="2" t="s">
        <v>1520</v>
      </c>
      <c r="HL118" s="2" t="s">
        <v>1664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273</v>
      </c>
      <c r="HV118" s="2" t="s">
        <v>129</v>
      </c>
      <c r="HW118" s="2" t="s">
        <v>132</v>
      </c>
      <c r="HX118" s="2" t="s">
        <v>132</v>
      </c>
      <c r="HY118" s="2" t="s">
        <v>141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168</v>
      </c>
      <c r="IH118" s="2" t="s">
        <v>129</v>
      </c>
      <c r="II118" s="2" t="s">
        <v>132</v>
      </c>
      <c r="IJ118" s="2" t="s">
        <v>132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150</v>
      </c>
      <c r="IU118" s="2" t="s">
        <v>210</v>
      </c>
      <c r="IV118" s="2" t="s">
        <v>807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129</v>
      </c>
      <c r="JG118" s="2" t="s">
        <v>1514</v>
      </c>
      <c r="JH118" s="2" t="s">
        <v>606</v>
      </c>
      <c r="JI118" s="2" t="s">
        <v>141</v>
      </c>
      <c r="JJ118" s="2" t="s">
        <v>132</v>
      </c>
      <c r="JK118" s="4">
        <v>3</v>
      </c>
      <c r="JL118" s="8">
        <v>83.34</v>
      </c>
      <c r="JM118" s="4"/>
      <c r="JN118" s="8"/>
      <c r="JO118" s="7"/>
      <c r="JP118" s="7"/>
      <c r="JQ118" s="2" t="s">
        <v>138</v>
      </c>
      <c r="JR118" s="2" t="s">
        <v>150</v>
      </c>
      <c r="JS118" s="2" t="s">
        <v>667</v>
      </c>
      <c r="JT118" s="2" t="s">
        <v>1669</v>
      </c>
      <c r="JU118" s="2" t="s">
        <v>141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132</v>
      </c>
      <c r="KD118" s="2" t="s">
        <v>132</v>
      </c>
      <c r="KE118" s="2" t="s">
        <v>132</v>
      </c>
      <c r="KF118" s="2" t="s">
        <v>132</v>
      </c>
      <c r="KG118" s="2" t="s">
        <v>132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138</v>
      </c>
      <c r="KP118" s="2" t="s">
        <v>174</v>
      </c>
      <c r="KQ118" s="2" t="s">
        <v>1670</v>
      </c>
      <c r="KR118" s="2" t="s">
        <v>1651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168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150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176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168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168</v>
      </c>
      <c r="MX118" s="2" t="s">
        <v>129</v>
      </c>
      <c r="MY118" s="2" t="s">
        <v>132</v>
      </c>
      <c r="MZ118" s="2" t="s">
        <v>132</v>
      </c>
      <c r="NA118" s="2" t="s">
        <v>141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129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150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138</v>
      </c>
      <c r="OT118" s="2" t="s">
        <v>129</v>
      </c>
      <c r="OU118" s="2" t="s">
        <v>280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129</v>
      </c>
      <c r="PG118" s="2" t="s">
        <v>132</v>
      </c>
      <c r="PH118" s="2" t="s">
        <v>132</v>
      </c>
      <c r="PI118" s="2" t="s">
        <v>141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132</v>
      </c>
      <c r="PR118" s="2" t="s">
        <v>132</v>
      </c>
      <c r="PS118" s="2" t="s">
        <v>132</v>
      </c>
      <c r="PT118" s="2" t="s">
        <v>132</v>
      </c>
      <c r="PU118" s="2" t="s">
        <v>132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129</v>
      </c>
      <c r="QQ118" s="2" t="s">
        <v>517</v>
      </c>
      <c r="QR118" s="2" t="s">
        <v>1671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138</v>
      </c>
      <c r="RB118" s="2" t="s">
        <v>150</v>
      </c>
      <c r="RC118" s="2" t="s">
        <v>313</v>
      </c>
      <c r="RD118" s="2" t="s">
        <v>1632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168</v>
      </c>
      <c r="RN118" s="2" t="s">
        <v>129</v>
      </c>
      <c r="RO118" s="2" t="s">
        <v>132</v>
      </c>
      <c r="RP118" s="2" t="s">
        <v>132</v>
      </c>
      <c r="RQ118" s="2" t="s">
        <v>141</v>
      </c>
      <c r="RR118" s="2" t="s">
        <v>146</v>
      </c>
    </row>
    <row r="119">
      <c r="A119" s="2" t="s">
        <v>1672</v>
      </c>
      <c r="B119" s="2" t="s">
        <v>121</v>
      </c>
      <c r="C119" s="2" t="s">
        <v>1396</v>
      </c>
      <c r="D119" s="2" t="s">
        <v>560</v>
      </c>
      <c r="E119" s="2" t="s">
        <v>561</v>
      </c>
      <c r="F119" s="2" t="s">
        <v>1673</v>
      </c>
      <c r="G119" s="2" t="s">
        <v>1673</v>
      </c>
      <c r="H119" s="2" t="s">
        <v>1673</v>
      </c>
      <c r="I119" s="2" t="s">
        <v>1674</v>
      </c>
      <c r="J119" s="2" t="s">
        <v>127</v>
      </c>
      <c r="K119" s="2" t="s">
        <v>245</v>
      </c>
      <c r="L119" s="3">
        <v>43.2</v>
      </c>
      <c r="M119" s="3">
        <v>45.36</v>
      </c>
      <c r="N119" s="3">
        <v>99.99</v>
      </c>
      <c r="O119" s="2" t="s">
        <v>129</v>
      </c>
      <c r="P119" s="2" t="s">
        <v>219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286</v>
      </c>
      <c r="V119" s="2" t="s">
        <v>247</v>
      </c>
      <c r="W119" s="2" t="s">
        <v>525</v>
      </c>
      <c r="X119" s="2" t="s">
        <v>248</v>
      </c>
      <c r="Y119" s="2" t="s">
        <v>848</v>
      </c>
      <c r="Z119" s="4">
        <v>46</v>
      </c>
      <c r="AA119" s="4">
        <f>=ROUNDDOWN(92,0)</f>
      </c>
      <c r="AB119" s="5">
        <v>0.5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47</v>
      </c>
      <c r="AQ119" s="8">
        <v>2118.91</v>
      </c>
      <c r="AR119" s="4"/>
      <c r="AS119" s="8"/>
      <c r="AT119" s="7"/>
      <c r="AU119" s="7"/>
      <c r="AV119" s="4">
        <v>47</v>
      </c>
      <c r="AW119" s="8">
        <v>2118.91</v>
      </c>
      <c r="AX119" s="4"/>
      <c r="AY119" s="8"/>
      <c r="AZ119" s="7"/>
      <c r="BA119" s="7"/>
      <c r="BB119" s="7">
        <v>1</v>
      </c>
      <c r="BC119" s="4">
        <v>47</v>
      </c>
      <c r="BD119" s="8">
        <v>2118.91</v>
      </c>
      <c r="BE119" s="4"/>
      <c r="BF119" s="8"/>
      <c r="BG119" s="7"/>
      <c r="BH119" s="7"/>
      <c r="BI119" s="7">
        <v>1</v>
      </c>
      <c r="BJ119" s="4">
        <v>47</v>
      </c>
      <c r="BK119" s="8">
        <v>2118.91</v>
      </c>
      <c r="BL119" s="2" t="s">
        <v>1675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138</v>
      </c>
      <c r="BV119" s="2" t="s">
        <v>129</v>
      </c>
      <c r="BW119" s="2" t="s">
        <v>850</v>
      </c>
      <c r="BX119" s="2" t="s">
        <v>1302</v>
      </c>
      <c r="BY119" s="2" t="s">
        <v>141</v>
      </c>
      <c r="BZ119" s="2" t="s">
        <v>132</v>
      </c>
      <c r="CA119" s="4">
        <v>44</v>
      </c>
      <c r="CB119" s="8">
        <v>1962.22</v>
      </c>
      <c r="CC119" s="4"/>
      <c r="CD119" s="8"/>
      <c r="CE119" s="7"/>
      <c r="CF119" s="7"/>
      <c r="CG119" s="2" t="s">
        <v>138</v>
      </c>
      <c r="CH119" s="2" t="s">
        <v>129</v>
      </c>
      <c r="CI119" s="2" t="s">
        <v>848</v>
      </c>
      <c r="CJ119" s="2" t="s">
        <v>1339</v>
      </c>
      <c r="CK119" s="2" t="s">
        <v>141</v>
      </c>
      <c r="CL119" s="2" t="s">
        <v>132</v>
      </c>
      <c r="CM119" s="4">
        <v>2</v>
      </c>
      <c r="CN119" s="8">
        <v>110.4</v>
      </c>
      <c r="CO119" s="4"/>
      <c r="CP119" s="8"/>
      <c r="CQ119" s="7"/>
      <c r="CR119" s="7"/>
      <c r="CS119" s="2" t="s">
        <v>138</v>
      </c>
      <c r="CT119" s="2" t="s">
        <v>129</v>
      </c>
      <c r="CU119" s="2" t="s">
        <v>132</v>
      </c>
      <c r="CV119" s="2" t="s">
        <v>437</v>
      </c>
      <c r="CW119" s="2" t="s">
        <v>141</v>
      </c>
      <c r="CX119" s="2" t="s">
        <v>132</v>
      </c>
      <c r="CY119" s="4">
        <v>1</v>
      </c>
      <c r="CZ119" s="8">
        <v>46.29</v>
      </c>
      <c r="DA119" s="4"/>
      <c r="DB119" s="8"/>
      <c r="DC119" s="7"/>
      <c r="DD119" s="7"/>
      <c r="DE119" s="2" t="s">
        <v>138</v>
      </c>
      <c r="DF119" s="2" t="s">
        <v>129</v>
      </c>
      <c r="DG119" s="2" t="s">
        <v>848</v>
      </c>
      <c r="DH119" s="2" t="s">
        <v>853</v>
      </c>
      <c r="DI119" s="2" t="s">
        <v>141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138</v>
      </c>
      <c r="DR119" s="2" t="s">
        <v>129</v>
      </c>
      <c r="DS119" s="2" t="s">
        <v>1676</v>
      </c>
      <c r="DT119" s="2" t="s">
        <v>1677</v>
      </c>
      <c r="DU119" s="2" t="s">
        <v>141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273</v>
      </c>
      <c r="ED119" s="2" t="s">
        <v>129</v>
      </c>
      <c r="EE119" s="2" t="s">
        <v>132</v>
      </c>
      <c r="EF119" s="2" t="s">
        <v>132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129</v>
      </c>
      <c r="EQ119" s="2" t="s">
        <v>423</v>
      </c>
      <c r="ER119" s="2" t="s">
        <v>424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168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168</v>
      </c>
      <c r="FN119" s="2" t="s">
        <v>129</v>
      </c>
      <c r="FO119" s="2" t="s">
        <v>132</v>
      </c>
      <c r="FP119" s="2" t="s">
        <v>132</v>
      </c>
      <c r="FQ119" s="2" t="s">
        <v>141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138</v>
      </c>
      <c r="FZ119" s="2" t="s">
        <v>129</v>
      </c>
      <c r="GA119" s="2" t="s">
        <v>425</v>
      </c>
      <c r="GB119" s="2" t="s">
        <v>132</v>
      </c>
      <c r="GC119" s="2" t="s">
        <v>141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138</v>
      </c>
      <c r="GL119" s="2" t="s">
        <v>129</v>
      </c>
      <c r="GM119" s="2" t="s">
        <v>519</v>
      </c>
      <c r="GN119" s="2" t="s">
        <v>132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168</v>
      </c>
      <c r="GX119" s="2" t="s">
        <v>129</v>
      </c>
      <c r="GY119" s="2" t="s">
        <v>132</v>
      </c>
      <c r="GZ119" s="2" t="s">
        <v>132</v>
      </c>
      <c r="HA119" s="2" t="s">
        <v>141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138</v>
      </c>
      <c r="HJ119" s="2" t="s">
        <v>129</v>
      </c>
      <c r="HK119" s="2" t="s">
        <v>337</v>
      </c>
      <c r="HL119" s="2" t="s">
        <v>132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273</v>
      </c>
      <c r="HV119" s="2" t="s">
        <v>129</v>
      </c>
      <c r="HW119" s="2" t="s">
        <v>132</v>
      </c>
      <c r="HX119" s="2" t="s">
        <v>132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168</v>
      </c>
      <c r="IH119" s="2" t="s">
        <v>129</v>
      </c>
      <c r="II119" s="2" t="s">
        <v>132</v>
      </c>
      <c r="IJ119" s="2" t="s">
        <v>132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150</v>
      </c>
      <c r="IU119" s="2" t="s">
        <v>238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129</v>
      </c>
      <c r="JG119" s="2" t="s">
        <v>848</v>
      </c>
      <c r="JH119" s="2" t="s">
        <v>132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138</v>
      </c>
      <c r="JR119" s="2" t="s">
        <v>150</v>
      </c>
      <c r="JS119" s="2" t="s">
        <v>443</v>
      </c>
      <c r="JT119" s="2" t="s">
        <v>132</v>
      </c>
      <c r="JU119" s="2" t="s">
        <v>141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132</v>
      </c>
      <c r="KD119" s="2" t="s">
        <v>132</v>
      </c>
      <c r="KE119" s="2" t="s">
        <v>132</v>
      </c>
      <c r="KF119" s="2" t="s">
        <v>132</v>
      </c>
      <c r="KG119" s="2" t="s">
        <v>132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241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168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150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176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168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168</v>
      </c>
      <c r="MX119" s="2" t="s">
        <v>129</v>
      </c>
      <c r="MY119" s="2" t="s">
        <v>132</v>
      </c>
      <c r="MZ119" s="2" t="s">
        <v>132</v>
      </c>
      <c r="NA119" s="2" t="s">
        <v>141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176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176</v>
      </c>
      <c r="NV119" s="2" t="s">
        <v>129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132</v>
      </c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241</v>
      </c>
      <c r="OT119" s="2" t="s">
        <v>129</v>
      </c>
      <c r="OU119" s="2" t="s">
        <v>177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129</v>
      </c>
      <c r="PG119" s="2" t="s">
        <v>132</v>
      </c>
      <c r="PH119" s="2" t="s">
        <v>132</v>
      </c>
      <c r="PI119" s="2" t="s">
        <v>141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132</v>
      </c>
      <c r="PR119" s="2" t="s">
        <v>132</v>
      </c>
      <c r="PS119" s="2" t="s">
        <v>132</v>
      </c>
      <c r="PT119" s="2" t="s">
        <v>132</v>
      </c>
      <c r="PU119" s="2" t="s">
        <v>132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168</v>
      </c>
      <c r="QD119" s="2" t="s">
        <v>129</v>
      </c>
      <c r="QE119" s="2" t="s">
        <v>132</v>
      </c>
      <c r="QF119" s="2" t="s">
        <v>132</v>
      </c>
      <c r="QG119" s="2" t="s">
        <v>141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129</v>
      </c>
      <c r="QQ119" s="2" t="s">
        <v>178</v>
      </c>
      <c r="QR119" s="2" t="s">
        <v>549</v>
      </c>
      <c r="QS119" s="2" t="s">
        <v>141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132</v>
      </c>
      <c r="RB119" s="2" t="s">
        <v>132</v>
      </c>
      <c r="RC119" s="2" t="s">
        <v>132</v>
      </c>
      <c r="RD119" s="2" t="s">
        <v>132</v>
      </c>
      <c r="RE119" s="2" t="s">
        <v>132</v>
      </c>
      <c r="RF119" s="2" t="s">
        <v>132</v>
      </c>
      <c r="RG119" s="4"/>
      <c r="RH119" s="8"/>
      <c r="RI119" s="4"/>
      <c r="RJ119" s="8"/>
      <c r="RK119" s="7"/>
      <c r="RL119" s="7"/>
      <c r="RM119" s="2" t="s">
        <v>168</v>
      </c>
      <c r="RN119" s="2" t="s">
        <v>129</v>
      </c>
      <c r="RO119" s="2" t="s">
        <v>132</v>
      </c>
      <c r="RP119" s="2" t="s">
        <v>132</v>
      </c>
      <c r="RQ119" s="2" t="s">
        <v>141</v>
      </c>
      <c r="RR119" s="2" t="s">
        <v>146</v>
      </c>
    </row>
    <row r="120">
      <c r="A120" s="2" t="s">
        <v>1678</v>
      </c>
      <c r="B120" s="2" t="s">
        <v>121</v>
      </c>
      <c r="C120" s="2" t="s">
        <v>1396</v>
      </c>
      <c r="D120" s="2" t="s">
        <v>560</v>
      </c>
      <c r="E120" s="2" t="s">
        <v>561</v>
      </c>
      <c r="F120" s="2" t="s">
        <v>1679</v>
      </c>
      <c r="G120" s="2" t="s">
        <v>1679</v>
      </c>
      <c r="H120" s="2" t="s">
        <v>1679</v>
      </c>
      <c r="I120" s="2" t="s">
        <v>1680</v>
      </c>
      <c r="J120" s="2" t="s">
        <v>127</v>
      </c>
      <c r="K120" s="2" t="s">
        <v>1023</v>
      </c>
      <c r="L120" s="3">
        <v>27.48</v>
      </c>
      <c r="M120" s="3">
        <v>28.85</v>
      </c>
      <c r="N120" s="3">
        <v>59.99</v>
      </c>
      <c r="O120" s="2" t="s">
        <v>129</v>
      </c>
      <c r="P120" s="2" t="s">
        <v>347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286</v>
      </c>
      <c r="V120" s="2" t="s">
        <v>247</v>
      </c>
      <c r="W120" s="2" t="s">
        <v>135</v>
      </c>
      <c r="X120" s="2" t="s">
        <v>132</v>
      </c>
      <c r="Y120" s="2" t="s">
        <v>672</v>
      </c>
      <c r="Z120" s="4">
        <v>79</v>
      </c>
      <c r="AA120" s="4">
        <f>=ROUNDDOWN(19.2682926829268,0)</f>
      </c>
      <c r="AB120" s="5">
        <v>4.1</v>
      </c>
      <c r="AC120" s="2" t="s">
        <v>132</v>
      </c>
      <c r="AD120" s="4"/>
      <c r="AE120" s="4"/>
      <c r="AF120" s="6">
        <v>65</v>
      </c>
      <c r="AG120" s="6"/>
      <c r="AH120" s="7">
        <v>0.4348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42</v>
      </c>
      <c r="AQ120" s="8">
        <v>1213.99</v>
      </c>
      <c r="AR120" s="4"/>
      <c r="AS120" s="8"/>
      <c r="AT120" s="7"/>
      <c r="AU120" s="7"/>
      <c r="AV120" s="4">
        <v>42</v>
      </c>
      <c r="AW120" s="8">
        <v>1213.99</v>
      </c>
      <c r="AX120" s="4"/>
      <c r="AY120" s="8"/>
      <c r="AZ120" s="7"/>
      <c r="BA120" s="7"/>
      <c r="BB120" s="7">
        <v>1</v>
      </c>
      <c r="BC120" s="4">
        <v>42</v>
      </c>
      <c r="BD120" s="8">
        <v>1213.99</v>
      </c>
      <c r="BE120" s="4"/>
      <c r="BF120" s="8"/>
      <c r="BG120" s="7"/>
      <c r="BH120" s="7"/>
      <c r="BI120" s="7">
        <v>1</v>
      </c>
      <c r="BJ120" s="4">
        <v>42</v>
      </c>
      <c r="BK120" s="8">
        <v>1213.99</v>
      </c>
      <c r="BL120" s="2" t="s">
        <v>1681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138</v>
      </c>
      <c r="BV120" s="2" t="s">
        <v>129</v>
      </c>
      <c r="BW120" s="2" t="s">
        <v>674</v>
      </c>
      <c r="BX120" s="2" t="s">
        <v>886</v>
      </c>
      <c r="BY120" s="2" t="s">
        <v>141</v>
      </c>
      <c r="BZ120" s="2" t="s">
        <v>132</v>
      </c>
      <c r="CA120" s="4">
        <v>8</v>
      </c>
      <c r="CB120" s="8">
        <v>229.74</v>
      </c>
      <c r="CC120" s="4"/>
      <c r="CD120" s="8"/>
      <c r="CE120" s="7"/>
      <c r="CF120" s="7"/>
      <c r="CG120" s="2" t="s">
        <v>138</v>
      </c>
      <c r="CH120" s="2" t="s">
        <v>129</v>
      </c>
      <c r="CI120" s="2" t="s">
        <v>672</v>
      </c>
      <c r="CJ120" s="2" t="s">
        <v>1575</v>
      </c>
      <c r="CK120" s="2" t="s">
        <v>141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241</v>
      </c>
      <c r="CT120" s="2" t="s">
        <v>129</v>
      </c>
      <c r="CU120" s="2" t="s">
        <v>132</v>
      </c>
      <c r="CV120" s="2" t="s">
        <v>132</v>
      </c>
      <c r="CW120" s="2" t="s">
        <v>141</v>
      </c>
      <c r="CX120" s="2" t="s">
        <v>132</v>
      </c>
      <c r="CY120" s="4">
        <v>23</v>
      </c>
      <c r="CZ120" s="8">
        <v>635.26</v>
      </c>
      <c r="DA120" s="4"/>
      <c r="DB120" s="8"/>
      <c r="DC120" s="7"/>
      <c r="DD120" s="7"/>
      <c r="DE120" s="2" t="s">
        <v>138</v>
      </c>
      <c r="DF120" s="2" t="s">
        <v>129</v>
      </c>
      <c r="DG120" s="2" t="s">
        <v>677</v>
      </c>
      <c r="DH120" s="2" t="s">
        <v>959</v>
      </c>
      <c r="DI120" s="2" t="s">
        <v>141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138</v>
      </c>
      <c r="DR120" s="2" t="s">
        <v>129</v>
      </c>
      <c r="DS120" s="2" t="s">
        <v>678</v>
      </c>
      <c r="DT120" s="2" t="s">
        <v>322</v>
      </c>
      <c r="DU120" s="2" t="s">
        <v>141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138</v>
      </c>
      <c r="ED120" s="2" t="s">
        <v>129</v>
      </c>
      <c r="EE120" s="2" t="s">
        <v>680</v>
      </c>
      <c r="EF120" s="2" t="s">
        <v>972</v>
      </c>
      <c r="EG120" s="2" t="s">
        <v>141</v>
      </c>
      <c r="EH120" s="2" t="s">
        <v>132</v>
      </c>
      <c r="EI120" s="4">
        <v>2</v>
      </c>
      <c r="EJ120" s="8">
        <v>67</v>
      </c>
      <c r="EK120" s="4"/>
      <c r="EL120" s="8"/>
      <c r="EM120" s="7"/>
      <c r="EN120" s="7"/>
      <c r="EO120" s="2" t="s">
        <v>138</v>
      </c>
      <c r="EP120" s="2" t="s">
        <v>129</v>
      </c>
      <c r="EQ120" s="2" t="s">
        <v>327</v>
      </c>
      <c r="ER120" s="2" t="s">
        <v>898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168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>
        <v>7</v>
      </c>
      <c r="FH120" s="8">
        <v>218.19</v>
      </c>
      <c r="FI120" s="4"/>
      <c r="FJ120" s="8"/>
      <c r="FK120" s="7"/>
      <c r="FL120" s="7"/>
      <c r="FM120" s="2" t="s">
        <v>138</v>
      </c>
      <c r="FN120" s="2" t="s">
        <v>129</v>
      </c>
      <c r="FO120" s="2" t="s">
        <v>330</v>
      </c>
      <c r="FP120" s="2" t="s">
        <v>1682</v>
      </c>
      <c r="FQ120" s="2" t="s">
        <v>141</v>
      </c>
      <c r="FR120" s="2" t="s">
        <v>132</v>
      </c>
      <c r="FS120" s="4">
        <v>2</v>
      </c>
      <c r="FT120" s="8">
        <v>63.8</v>
      </c>
      <c r="FU120" s="4"/>
      <c r="FV120" s="8"/>
      <c r="FW120" s="7"/>
      <c r="FX120" s="7"/>
      <c r="FY120" s="2" t="s">
        <v>138</v>
      </c>
      <c r="FZ120" s="2" t="s">
        <v>129</v>
      </c>
      <c r="GA120" s="2" t="s">
        <v>332</v>
      </c>
      <c r="GB120" s="2" t="s">
        <v>1683</v>
      </c>
      <c r="GC120" s="2" t="s">
        <v>141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206</v>
      </c>
      <c r="GL120" s="2" t="s">
        <v>129</v>
      </c>
      <c r="GM120" s="2" t="s">
        <v>318</v>
      </c>
      <c r="GN120" s="2" t="s">
        <v>132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138</v>
      </c>
      <c r="GX120" s="2" t="s">
        <v>129</v>
      </c>
      <c r="GY120" s="2" t="s">
        <v>427</v>
      </c>
      <c r="GZ120" s="2" t="s">
        <v>1684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129</v>
      </c>
      <c r="HK120" s="2" t="s">
        <v>683</v>
      </c>
      <c r="HL120" s="2" t="s">
        <v>427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273</v>
      </c>
      <c r="HV120" s="2" t="s">
        <v>129</v>
      </c>
      <c r="HW120" s="2" t="s">
        <v>132</v>
      </c>
      <c r="HX120" s="2" t="s">
        <v>132</v>
      </c>
      <c r="HY120" s="2" t="s">
        <v>141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168</v>
      </c>
      <c r="IH120" s="2" t="s">
        <v>129</v>
      </c>
      <c r="II120" s="2" t="s">
        <v>132</v>
      </c>
      <c r="IJ120" s="2" t="s">
        <v>132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138</v>
      </c>
      <c r="IT120" s="2" t="s">
        <v>150</v>
      </c>
      <c r="IU120" s="2" t="s">
        <v>402</v>
      </c>
      <c r="IV120" s="2" t="s">
        <v>1685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129</v>
      </c>
      <c r="JG120" s="2" t="s">
        <v>685</v>
      </c>
      <c r="JH120" s="2" t="s">
        <v>132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138</v>
      </c>
      <c r="JR120" s="2" t="s">
        <v>150</v>
      </c>
      <c r="JS120" s="2" t="s">
        <v>687</v>
      </c>
      <c r="JT120" s="2" t="s">
        <v>211</v>
      </c>
      <c r="JU120" s="2" t="s">
        <v>141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132</v>
      </c>
      <c r="KD120" s="2" t="s">
        <v>132</v>
      </c>
      <c r="KE120" s="2" t="s">
        <v>132</v>
      </c>
      <c r="KF120" s="2" t="s">
        <v>132</v>
      </c>
      <c r="KG120" s="2" t="s">
        <v>132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138</v>
      </c>
      <c r="KP120" s="2" t="s">
        <v>174</v>
      </c>
      <c r="KQ120" s="2" t="s">
        <v>340</v>
      </c>
      <c r="KR120" s="2" t="s">
        <v>582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168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150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176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168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129</v>
      </c>
      <c r="MY120" s="2" t="s">
        <v>132</v>
      </c>
      <c r="MZ120" s="2" t="s">
        <v>132</v>
      </c>
      <c r="NA120" s="2" t="s">
        <v>141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176</v>
      </c>
      <c r="NJ120" s="2" t="s">
        <v>129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129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150</v>
      </c>
      <c r="OI120" s="2" t="s">
        <v>132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138</v>
      </c>
      <c r="OT120" s="2" t="s">
        <v>129</v>
      </c>
      <c r="OU120" s="2" t="s">
        <v>177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129</v>
      </c>
      <c r="PG120" s="2" t="s">
        <v>132</v>
      </c>
      <c r="PH120" s="2" t="s">
        <v>132</v>
      </c>
      <c r="PI120" s="2" t="s">
        <v>141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132</v>
      </c>
      <c r="PR120" s="2" t="s">
        <v>132</v>
      </c>
      <c r="PS120" s="2" t="s">
        <v>132</v>
      </c>
      <c r="PT120" s="2" t="s">
        <v>132</v>
      </c>
      <c r="PU120" s="2" t="s">
        <v>132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129</v>
      </c>
      <c r="QQ120" s="2" t="s">
        <v>178</v>
      </c>
      <c r="QR120" s="2" t="s">
        <v>1586</v>
      </c>
      <c r="QS120" s="2" t="s">
        <v>141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168</v>
      </c>
      <c r="RB120" s="2" t="s">
        <v>150</v>
      </c>
      <c r="RC120" s="2" t="s">
        <v>132</v>
      </c>
      <c r="RD120" s="2" t="s">
        <v>132</v>
      </c>
      <c r="RE120" s="2" t="s">
        <v>141</v>
      </c>
      <c r="RF120" s="2" t="s">
        <v>132</v>
      </c>
      <c r="RG120" s="4"/>
      <c r="RH120" s="8"/>
      <c r="RI120" s="4"/>
      <c r="RJ120" s="8"/>
      <c r="RK120" s="7"/>
      <c r="RL120" s="7"/>
      <c r="RM120" s="2" t="s">
        <v>168</v>
      </c>
      <c r="RN120" s="2" t="s">
        <v>129</v>
      </c>
      <c r="RO120" s="2" t="s">
        <v>132</v>
      </c>
      <c r="RP120" s="2" t="s">
        <v>132</v>
      </c>
      <c r="RQ120" s="2" t="s">
        <v>141</v>
      </c>
      <c r="RR120" s="2" t="s">
        <v>146</v>
      </c>
    </row>
    <row r="121">
      <c r="A121" s="2" t="s">
        <v>1686</v>
      </c>
      <c r="B121" s="2" t="s">
        <v>121</v>
      </c>
      <c r="C121" s="2" t="s">
        <v>1396</v>
      </c>
      <c r="D121" s="2" t="s">
        <v>560</v>
      </c>
      <c r="E121" s="2" t="s">
        <v>561</v>
      </c>
      <c r="F121" s="2" t="s">
        <v>1687</v>
      </c>
      <c r="G121" s="2" t="s">
        <v>1687</v>
      </c>
      <c r="H121" s="2" t="s">
        <v>1687</v>
      </c>
      <c r="I121" s="2" t="s">
        <v>800</v>
      </c>
      <c r="J121" s="2" t="s">
        <v>127</v>
      </c>
      <c r="K121" s="2" t="s">
        <v>1688</v>
      </c>
      <c r="L121" s="3">
        <v>44.54</v>
      </c>
      <c r="M121" s="3">
        <v>46.77</v>
      </c>
      <c r="N121" s="3">
        <v>94.99</v>
      </c>
      <c r="O121" s="2" t="s">
        <v>129</v>
      </c>
      <c r="P121" s="2" t="s">
        <v>182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286</v>
      </c>
      <c r="V121" s="2" t="s">
        <v>247</v>
      </c>
      <c r="W121" s="2" t="s">
        <v>135</v>
      </c>
      <c r="X121" s="2" t="s">
        <v>132</v>
      </c>
      <c r="Y121" s="2" t="s">
        <v>672</v>
      </c>
      <c r="Z121" s="4">
        <v>81</v>
      </c>
      <c r="AA121" s="4">
        <f>=ROUNDDOWN(21.3157894736842,0)</f>
      </c>
      <c r="AB121" s="5">
        <v>3.8</v>
      </c>
      <c r="AC121" s="2" t="s">
        <v>567</v>
      </c>
      <c r="AD121" s="4">
        <v>100</v>
      </c>
      <c r="AE121" s="4">
        <v>100</v>
      </c>
      <c r="AF121" s="6">
        <v>65</v>
      </c>
      <c r="AG121" s="6"/>
      <c r="AH121" s="7">
        <v>0.75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21</v>
      </c>
      <c r="AQ121" s="8">
        <v>882.18</v>
      </c>
      <c r="AR121" s="4"/>
      <c r="AS121" s="8"/>
      <c r="AT121" s="7"/>
      <c r="AU121" s="7"/>
      <c r="AV121" s="4">
        <v>21</v>
      </c>
      <c r="AW121" s="8">
        <v>882.18</v>
      </c>
      <c r="AX121" s="4"/>
      <c r="AY121" s="8"/>
      <c r="AZ121" s="7"/>
      <c r="BA121" s="7"/>
      <c r="BB121" s="7">
        <v>1</v>
      </c>
      <c r="BC121" s="4">
        <v>21</v>
      </c>
      <c r="BD121" s="8">
        <v>882.18</v>
      </c>
      <c r="BE121" s="4"/>
      <c r="BF121" s="8"/>
      <c r="BG121" s="7"/>
      <c r="BH121" s="7"/>
      <c r="BI121" s="7">
        <v>1</v>
      </c>
      <c r="BJ121" s="4">
        <v>21</v>
      </c>
      <c r="BK121" s="8">
        <v>882.18</v>
      </c>
      <c r="BL121" s="2" t="s">
        <v>1689</v>
      </c>
      <c r="BM121" s="7">
        <v>1</v>
      </c>
      <c r="BN121" s="7">
        <v>1</v>
      </c>
      <c r="BO121" s="4">
        <v>14</v>
      </c>
      <c r="BP121" s="8">
        <v>550.84</v>
      </c>
      <c r="BQ121" s="4"/>
      <c r="BR121" s="8"/>
      <c r="BS121" s="7"/>
      <c r="BT121" s="7"/>
      <c r="BU121" s="2" t="s">
        <v>138</v>
      </c>
      <c r="BV121" s="2" t="s">
        <v>129</v>
      </c>
      <c r="BW121" s="2" t="s">
        <v>674</v>
      </c>
      <c r="BX121" s="2" t="s">
        <v>164</v>
      </c>
      <c r="BY121" s="2" t="s">
        <v>141</v>
      </c>
      <c r="BZ121" s="2" t="s">
        <v>132</v>
      </c>
      <c r="CA121" s="4">
        <v>2</v>
      </c>
      <c r="CB121" s="8">
        <v>93.52</v>
      </c>
      <c r="CC121" s="4"/>
      <c r="CD121" s="8"/>
      <c r="CE121" s="7"/>
      <c r="CF121" s="7"/>
      <c r="CG121" s="2" t="s">
        <v>138</v>
      </c>
      <c r="CH121" s="2" t="s">
        <v>129</v>
      </c>
      <c r="CI121" s="2" t="s">
        <v>672</v>
      </c>
      <c r="CJ121" s="2" t="s">
        <v>1690</v>
      </c>
      <c r="CK121" s="2" t="s">
        <v>141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241</v>
      </c>
      <c r="CT121" s="2" t="s">
        <v>129</v>
      </c>
      <c r="CU121" s="2" t="s">
        <v>132</v>
      </c>
      <c r="CV121" s="2" t="s">
        <v>132</v>
      </c>
      <c r="CW121" s="2" t="s">
        <v>141</v>
      </c>
      <c r="CX121" s="2" t="s">
        <v>132</v>
      </c>
      <c r="CY121" s="4">
        <v>3</v>
      </c>
      <c r="CZ121" s="8">
        <v>134.31</v>
      </c>
      <c r="DA121" s="4"/>
      <c r="DB121" s="8"/>
      <c r="DC121" s="7"/>
      <c r="DD121" s="7"/>
      <c r="DE121" s="2" t="s">
        <v>138</v>
      </c>
      <c r="DF121" s="2" t="s">
        <v>129</v>
      </c>
      <c r="DG121" s="2" t="s">
        <v>677</v>
      </c>
      <c r="DH121" s="2" t="s">
        <v>1495</v>
      </c>
      <c r="DI121" s="2" t="s">
        <v>141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138</v>
      </c>
      <c r="DR121" s="2" t="s">
        <v>129</v>
      </c>
      <c r="DS121" s="2" t="s">
        <v>678</v>
      </c>
      <c r="DT121" s="2" t="s">
        <v>1299</v>
      </c>
      <c r="DU121" s="2" t="s">
        <v>141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196</v>
      </c>
      <c r="ED121" s="2" t="s">
        <v>129</v>
      </c>
      <c r="EE121" s="2" t="s">
        <v>132</v>
      </c>
      <c r="EF121" s="2" t="s">
        <v>132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138</v>
      </c>
      <c r="EP121" s="2" t="s">
        <v>129</v>
      </c>
      <c r="EQ121" s="2" t="s">
        <v>327</v>
      </c>
      <c r="ER121" s="2" t="s">
        <v>1155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168</v>
      </c>
      <c r="FB121" s="2" t="s">
        <v>129</v>
      </c>
      <c r="FC121" s="2" t="s">
        <v>132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129</v>
      </c>
      <c r="FO121" s="2" t="s">
        <v>231</v>
      </c>
      <c r="FP121" s="2" t="s">
        <v>1691</v>
      </c>
      <c r="FQ121" s="2" t="s">
        <v>141</v>
      </c>
      <c r="FR121" s="2" t="s">
        <v>132</v>
      </c>
      <c r="FS121" s="4">
        <v>1</v>
      </c>
      <c r="FT121" s="8">
        <v>51.69</v>
      </c>
      <c r="FU121" s="4"/>
      <c r="FV121" s="8"/>
      <c r="FW121" s="7"/>
      <c r="FX121" s="7"/>
      <c r="FY121" s="2" t="s">
        <v>138</v>
      </c>
      <c r="FZ121" s="2" t="s">
        <v>129</v>
      </c>
      <c r="GA121" s="2" t="s">
        <v>332</v>
      </c>
      <c r="GB121" s="2" t="s">
        <v>1692</v>
      </c>
      <c r="GC121" s="2" t="s">
        <v>141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138</v>
      </c>
      <c r="GL121" s="2" t="s">
        <v>129</v>
      </c>
      <c r="GM121" s="2" t="s">
        <v>318</v>
      </c>
      <c r="GN121" s="2" t="s">
        <v>1682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138</v>
      </c>
      <c r="GX121" s="2" t="s">
        <v>129</v>
      </c>
      <c r="GY121" s="2" t="s">
        <v>529</v>
      </c>
      <c r="GZ121" s="2" t="s">
        <v>1693</v>
      </c>
      <c r="HA121" s="2" t="s">
        <v>141</v>
      </c>
      <c r="HB121" s="2" t="s">
        <v>132</v>
      </c>
      <c r="HC121" s="4">
        <v>1</v>
      </c>
      <c r="HD121" s="8">
        <v>51.82</v>
      </c>
      <c r="HE121" s="4"/>
      <c r="HF121" s="8"/>
      <c r="HG121" s="7"/>
      <c r="HH121" s="7"/>
      <c r="HI121" s="2" t="s">
        <v>138</v>
      </c>
      <c r="HJ121" s="2" t="s">
        <v>129</v>
      </c>
      <c r="HK121" s="2" t="s">
        <v>683</v>
      </c>
      <c r="HL121" s="2" t="s">
        <v>700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273</v>
      </c>
      <c r="HV121" s="2" t="s">
        <v>129</v>
      </c>
      <c r="HW121" s="2" t="s">
        <v>132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168</v>
      </c>
      <c r="IH121" s="2" t="s">
        <v>129</v>
      </c>
      <c r="II121" s="2" t="s">
        <v>132</v>
      </c>
      <c r="IJ121" s="2" t="s">
        <v>132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196</v>
      </c>
      <c r="IT121" s="2" t="s">
        <v>129</v>
      </c>
      <c r="IU121" s="2" t="s">
        <v>132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129</v>
      </c>
      <c r="JG121" s="2" t="s">
        <v>685</v>
      </c>
      <c r="JH121" s="2" t="s">
        <v>1694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138</v>
      </c>
      <c r="JR121" s="2" t="s">
        <v>150</v>
      </c>
      <c r="JS121" s="2" t="s">
        <v>687</v>
      </c>
      <c r="JT121" s="2" t="s">
        <v>709</v>
      </c>
      <c r="JU121" s="2" t="s">
        <v>141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132</v>
      </c>
      <c r="KD121" s="2" t="s">
        <v>132</v>
      </c>
      <c r="KE121" s="2" t="s">
        <v>132</v>
      </c>
      <c r="KF121" s="2" t="s">
        <v>132</v>
      </c>
      <c r="KG121" s="2" t="s">
        <v>132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138</v>
      </c>
      <c r="KP121" s="2" t="s">
        <v>174</v>
      </c>
      <c r="KQ121" s="2" t="s">
        <v>340</v>
      </c>
      <c r="KR121" s="2" t="s">
        <v>1299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150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176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168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168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176</v>
      </c>
      <c r="NJ121" s="2" t="s">
        <v>129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129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150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138</v>
      </c>
      <c r="OT121" s="2" t="s">
        <v>129</v>
      </c>
      <c r="OU121" s="2" t="s">
        <v>177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168</v>
      </c>
      <c r="PF121" s="2" t="s">
        <v>129</v>
      </c>
      <c r="PG121" s="2" t="s">
        <v>132</v>
      </c>
      <c r="PH121" s="2" t="s">
        <v>132</v>
      </c>
      <c r="PI121" s="2" t="s">
        <v>141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132</v>
      </c>
      <c r="PR121" s="2" t="s">
        <v>132</v>
      </c>
      <c r="PS121" s="2" t="s">
        <v>132</v>
      </c>
      <c r="PT121" s="2" t="s">
        <v>132</v>
      </c>
      <c r="PU121" s="2" t="s">
        <v>132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138</v>
      </c>
      <c r="QP121" s="2" t="s">
        <v>129</v>
      </c>
      <c r="QQ121" s="2" t="s">
        <v>178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168</v>
      </c>
      <c r="RB121" s="2" t="s">
        <v>150</v>
      </c>
      <c r="RC121" s="2" t="s">
        <v>132</v>
      </c>
      <c r="RD121" s="2" t="s">
        <v>132</v>
      </c>
      <c r="RE121" s="2" t="s">
        <v>141</v>
      </c>
      <c r="RF121" s="2" t="s">
        <v>132</v>
      </c>
      <c r="RG121" s="4"/>
      <c r="RH121" s="8"/>
      <c r="RI121" s="4"/>
      <c r="RJ121" s="8"/>
      <c r="RK121" s="7"/>
      <c r="RL121" s="7"/>
      <c r="RM121" s="2" t="s">
        <v>168</v>
      </c>
      <c r="RN121" s="2" t="s">
        <v>129</v>
      </c>
      <c r="RO121" s="2" t="s">
        <v>132</v>
      </c>
      <c r="RP121" s="2" t="s">
        <v>132</v>
      </c>
      <c r="RQ121" s="2" t="s">
        <v>141</v>
      </c>
      <c r="RR121" s="2" t="s">
        <v>146</v>
      </c>
    </row>
    <row r="122">
      <c r="A122" s="2" t="s">
        <v>1695</v>
      </c>
      <c r="B122" s="2" t="s">
        <v>121</v>
      </c>
      <c r="C122" s="2" t="s">
        <v>1396</v>
      </c>
      <c r="D122" s="2" t="s">
        <v>560</v>
      </c>
      <c r="E122" s="2" t="s">
        <v>561</v>
      </c>
      <c r="F122" s="2" t="s">
        <v>1696</v>
      </c>
      <c r="G122" s="2" t="s">
        <v>1696</v>
      </c>
      <c r="H122" s="2" t="s">
        <v>1696</v>
      </c>
      <c r="I122" s="2" t="s">
        <v>1697</v>
      </c>
      <c r="J122" s="2" t="s">
        <v>127</v>
      </c>
      <c r="K122" s="2" t="s">
        <v>128</v>
      </c>
      <c r="L122" s="3">
        <v>24.8</v>
      </c>
      <c r="M122" s="3">
        <v>26.04</v>
      </c>
      <c r="N122" s="3">
        <v>49.99</v>
      </c>
      <c r="O122" s="2" t="s">
        <v>129</v>
      </c>
      <c r="P122" s="2" t="s">
        <v>524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286</v>
      </c>
      <c r="V122" s="2" t="s">
        <v>247</v>
      </c>
      <c r="W122" s="2" t="s">
        <v>248</v>
      </c>
      <c r="X122" s="2" t="s">
        <v>525</v>
      </c>
      <c r="Y122" s="2" t="s">
        <v>989</v>
      </c>
      <c r="Z122" s="4">
        <v>78</v>
      </c>
      <c r="AA122" s="4">
        <f>=ROUNDDOWN(26,0)</f>
      </c>
      <c r="AB122" s="5">
        <v>3</v>
      </c>
      <c r="AC122" s="2" t="s">
        <v>132</v>
      </c>
      <c r="AD122" s="4"/>
      <c r="AE122" s="4"/>
      <c r="AF122" s="6">
        <v>65</v>
      </c>
      <c r="AG122" s="6"/>
      <c r="AH122" s="7"/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138</v>
      </c>
      <c r="BV122" s="2" t="s">
        <v>129</v>
      </c>
      <c r="BW122" s="2" t="s">
        <v>968</v>
      </c>
      <c r="BX122" s="2" t="s">
        <v>132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138</v>
      </c>
      <c r="CH122" s="2" t="s">
        <v>129</v>
      </c>
      <c r="CI122" s="2" t="s">
        <v>990</v>
      </c>
      <c r="CJ122" s="2" t="s">
        <v>1698</v>
      </c>
      <c r="CK122" s="2" t="s">
        <v>141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557</v>
      </c>
      <c r="CT122" s="2" t="s">
        <v>129</v>
      </c>
      <c r="CU122" s="2" t="s">
        <v>132</v>
      </c>
      <c r="CV122" s="2" t="s">
        <v>132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970</v>
      </c>
      <c r="DH122" s="2" t="s">
        <v>1324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132</v>
      </c>
      <c r="DT122" s="2" t="s">
        <v>132</v>
      </c>
      <c r="DU122" s="2" t="s">
        <v>141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168</v>
      </c>
      <c r="ED122" s="2" t="s">
        <v>129</v>
      </c>
      <c r="EE122" s="2" t="s">
        <v>132</v>
      </c>
      <c r="EF122" s="2" t="s">
        <v>132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241</v>
      </c>
      <c r="EP122" s="2" t="s">
        <v>129</v>
      </c>
      <c r="EQ122" s="2" t="s">
        <v>132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168</v>
      </c>
      <c r="FB122" s="2" t="s">
        <v>129</v>
      </c>
      <c r="FC122" s="2" t="s">
        <v>132</v>
      </c>
      <c r="FD122" s="2" t="s">
        <v>132</v>
      </c>
      <c r="FE122" s="2" t="s">
        <v>141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168</v>
      </c>
      <c r="FN122" s="2" t="s">
        <v>129</v>
      </c>
      <c r="FO122" s="2" t="s">
        <v>132</v>
      </c>
      <c r="FP122" s="2" t="s">
        <v>132</v>
      </c>
      <c r="FQ122" s="2" t="s">
        <v>141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241</v>
      </c>
      <c r="FZ122" s="2" t="s">
        <v>129</v>
      </c>
      <c r="GA122" s="2" t="s">
        <v>132</v>
      </c>
      <c r="GB122" s="2" t="s">
        <v>132</v>
      </c>
      <c r="GC122" s="2" t="s">
        <v>141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241</v>
      </c>
      <c r="GL122" s="2" t="s">
        <v>129</v>
      </c>
      <c r="GM122" s="2" t="s">
        <v>132</v>
      </c>
      <c r="GN122" s="2" t="s">
        <v>132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168</v>
      </c>
      <c r="GX122" s="2" t="s">
        <v>129</v>
      </c>
      <c r="GY122" s="2" t="s">
        <v>132</v>
      </c>
      <c r="GZ122" s="2" t="s">
        <v>132</v>
      </c>
      <c r="HA122" s="2" t="s">
        <v>141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241</v>
      </c>
      <c r="HJ122" s="2" t="s">
        <v>129</v>
      </c>
      <c r="HK122" s="2" t="s">
        <v>132</v>
      </c>
      <c r="HL122" s="2" t="s">
        <v>132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129</v>
      </c>
      <c r="HW122" s="2" t="s">
        <v>132</v>
      </c>
      <c r="HX122" s="2" t="s">
        <v>132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168</v>
      </c>
      <c r="IH122" s="2" t="s">
        <v>129</v>
      </c>
      <c r="II122" s="2" t="s">
        <v>132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132</v>
      </c>
      <c r="IT122" s="2" t="s">
        <v>132</v>
      </c>
      <c r="IU122" s="2" t="s">
        <v>132</v>
      </c>
      <c r="IV122" s="2" t="s">
        <v>132</v>
      </c>
      <c r="IW122" s="2" t="s">
        <v>132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129</v>
      </c>
      <c r="JG122" s="2" t="s">
        <v>990</v>
      </c>
      <c r="JH122" s="2" t="s">
        <v>1013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129</v>
      </c>
      <c r="KE122" s="2" t="s">
        <v>132</v>
      </c>
      <c r="KF122" s="2" t="s">
        <v>132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168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150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176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168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168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176</v>
      </c>
      <c r="NV122" s="2" t="s">
        <v>129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138</v>
      </c>
      <c r="OT122" s="2" t="s">
        <v>129</v>
      </c>
      <c r="OU122" s="2" t="s">
        <v>1066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129</v>
      </c>
      <c r="PG122" s="2" t="s">
        <v>132</v>
      </c>
      <c r="PH122" s="2" t="s">
        <v>132</v>
      </c>
      <c r="PI122" s="2" t="s">
        <v>141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168</v>
      </c>
      <c r="PR122" s="2" t="s">
        <v>129</v>
      </c>
      <c r="PS122" s="2" t="s">
        <v>132</v>
      </c>
      <c r="PT122" s="2" t="s">
        <v>132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168</v>
      </c>
      <c r="QD122" s="2" t="s">
        <v>129</v>
      </c>
      <c r="QE122" s="2" t="s">
        <v>132</v>
      </c>
      <c r="QF122" s="2" t="s">
        <v>132</v>
      </c>
      <c r="QG122" s="2" t="s">
        <v>141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138</v>
      </c>
      <c r="QP122" s="2" t="s">
        <v>129</v>
      </c>
      <c r="QQ122" s="2" t="s">
        <v>990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132</v>
      </c>
      <c r="RB122" s="2" t="s">
        <v>132</v>
      </c>
      <c r="RC122" s="2" t="s">
        <v>132</v>
      </c>
      <c r="RD122" s="2" t="s">
        <v>132</v>
      </c>
      <c r="RE122" s="2" t="s">
        <v>132</v>
      </c>
      <c r="RF122" s="2" t="s">
        <v>132</v>
      </c>
      <c r="RG122" s="4"/>
      <c r="RH122" s="8"/>
      <c r="RI122" s="4"/>
      <c r="RJ122" s="8"/>
      <c r="RK122" s="7"/>
      <c r="RL122" s="7"/>
      <c r="RM122" s="2" t="s">
        <v>168</v>
      </c>
      <c r="RN122" s="2" t="s">
        <v>129</v>
      </c>
      <c r="RO122" s="2" t="s">
        <v>132</v>
      </c>
      <c r="RP122" s="2" t="s">
        <v>132</v>
      </c>
      <c r="RQ122" s="2" t="s">
        <v>141</v>
      </c>
      <c r="RR122" s="2" t="s">
        <v>132</v>
      </c>
    </row>
    <row r="123">
      <c r="A123" s="2" t="s">
        <v>1699</v>
      </c>
      <c r="B123" s="2" t="s">
        <v>121</v>
      </c>
      <c r="C123" s="2" t="s">
        <v>1396</v>
      </c>
      <c r="D123" s="2" t="s">
        <v>560</v>
      </c>
      <c r="E123" s="2" t="s">
        <v>561</v>
      </c>
      <c r="F123" s="2" t="s">
        <v>1700</v>
      </c>
      <c r="G123" s="2" t="s">
        <v>1700</v>
      </c>
      <c r="H123" s="2" t="s">
        <v>1700</v>
      </c>
      <c r="I123" s="2" t="s">
        <v>1701</v>
      </c>
      <c r="J123" s="2" t="s">
        <v>127</v>
      </c>
      <c r="K123" s="2" t="s">
        <v>514</v>
      </c>
      <c r="L123" s="3">
        <v>76.5</v>
      </c>
      <c r="M123" s="3">
        <v>80.33</v>
      </c>
      <c r="N123" s="3">
        <v>159.99</v>
      </c>
      <c r="O123" s="2" t="s">
        <v>129</v>
      </c>
      <c r="P123" s="2" t="s">
        <v>524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1400</v>
      </c>
      <c r="V123" s="2" t="s">
        <v>247</v>
      </c>
      <c r="W123" s="2" t="s">
        <v>135</v>
      </c>
      <c r="X123" s="2" t="s">
        <v>135</v>
      </c>
      <c r="Y123" s="2" t="s">
        <v>1702</v>
      </c>
      <c r="Z123" s="4">
        <v>78</v>
      </c>
      <c r="AA123" s="4">
        <f>=ROUNDDOWN(78,0)</f>
      </c>
      <c r="AB123" s="5">
        <v>1</v>
      </c>
      <c r="AC123" s="2" t="s">
        <v>132</v>
      </c>
      <c r="AD123" s="4"/>
      <c r="AE123" s="4"/>
      <c r="AF123" s="6">
        <v>63</v>
      </c>
      <c r="AG123" s="6"/>
      <c r="AH123" s="7"/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/>
      <c r="BJ123" s="4"/>
      <c r="BK123" s="8"/>
      <c r="BL123" s="2" t="s">
        <v>132</v>
      </c>
      <c r="BM123" s="7"/>
      <c r="BN123" s="7"/>
      <c r="BO123" s="4"/>
      <c r="BP123" s="8"/>
      <c r="BQ123" s="4"/>
      <c r="BR123" s="8"/>
      <c r="BS123" s="7"/>
      <c r="BT123" s="7"/>
      <c r="BU123" s="2" t="s">
        <v>138</v>
      </c>
      <c r="BV123" s="2" t="s">
        <v>129</v>
      </c>
      <c r="BW123" s="2" t="s">
        <v>1703</v>
      </c>
      <c r="BX123" s="2" t="s">
        <v>1038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138</v>
      </c>
      <c r="CH123" s="2" t="s">
        <v>129</v>
      </c>
      <c r="CI123" s="2" t="s">
        <v>1704</v>
      </c>
      <c r="CJ123" s="2" t="s">
        <v>1705</v>
      </c>
      <c r="CK123" s="2" t="s">
        <v>141</v>
      </c>
      <c r="CL123" s="2" t="s">
        <v>132</v>
      </c>
      <c r="CM123" s="4"/>
      <c r="CN123" s="8"/>
      <c r="CO123" s="4"/>
      <c r="CP123" s="8"/>
      <c r="CQ123" s="7"/>
      <c r="CR123" s="7"/>
      <c r="CS123" s="2" t="s">
        <v>241</v>
      </c>
      <c r="CT123" s="2" t="s">
        <v>129</v>
      </c>
      <c r="CU123" s="2" t="s">
        <v>132</v>
      </c>
      <c r="CV123" s="2" t="s">
        <v>132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1706</v>
      </c>
      <c r="DH123" s="2" t="s">
        <v>969</v>
      </c>
      <c r="DI123" s="2" t="s">
        <v>141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138</v>
      </c>
      <c r="DR123" s="2" t="s">
        <v>129</v>
      </c>
      <c r="DS123" s="2" t="s">
        <v>1005</v>
      </c>
      <c r="DT123" s="2" t="s">
        <v>1038</v>
      </c>
      <c r="DU123" s="2" t="s">
        <v>141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196</v>
      </c>
      <c r="ED123" s="2" t="s">
        <v>129</v>
      </c>
      <c r="EE123" s="2" t="s">
        <v>132</v>
      </c>
      <c r="EF123" s="2" t="s">
        <v>132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138</v>
      </c>
      <c r="EP123" s="2" t="s">
        <v>129</v>
      </c>
      <c r="EQ123" s="2" t="s">
        <v>534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168</v>
      </c>
      <c r="FB123" s="2" t="s">
        <v>129</v>
      </c>
      <c r="FC123" s="2" t="s">
        <v>132</v>
      </c>
      <c r="FD123" s="2" t="s">
        <v>132</v>
      </c>
      <c r="FE123" s="2" t="s">
        <v>141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138</v>
      </c>
      <c r="FN123" s="2" t="s">
        <v>129</v>
      </c>
      <c r="FO123" s="2" t="s">
        <v>535</v>
      </c>
      <c r="FP123" s="2" t="s">
        <v>929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129</v>
      </c>
      <c r="GA123" s="2" t="s">
        <v>974</v>
      </c>
      <c r="GB123" s="2" t="s">
        <v>132</v>
      </c>
      <c r="GC123" s="2" t="s">
        <v>141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138</v>
      </c>
      <c r="GL123" s="2" t="s">
        <v>129</v>
      </c>
      <c r="GM123" s="2" t="s">
        <v>361</v>
      </c>
      <c r="GN123" s="2" t="s">
        <v>132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138</v>
      </c>
      <c r="GX123" s="2" t="s">
        <v>129</v>
      </c>
      <c r="GY123" s="2" t="s">
        <v>335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129</v>
      </c>
      <c r="HK123" s="2" t="s">
        <v>552</v>
      </c>
      <c r="HL123" s="2" t="s">
        <v>132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273</v>
      </c>
      <c r="HV123" s="2" t="s">
        <v>129</v>
      </c>
      <c r="HW123" s="2" t="s">
        <v>132</v>
      </c>
      <c r="HX123" s="2" t="s">
        <v>132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168</v>
      </c>
      <c r="IH123" s="2" t="s">
        <v>129</v>
      </c>
      <c r="II123" s="2" t="s">
        <v>132</v>
      </c>
      <c r="IJ123" s="2" t="s">
        <v>132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168</v>
      </c>
      <c r="IT123" s="2" t="s">
        <v>129</v>
      </c>
      <c r="IU123" s="2" t="s">
        <v>132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129</v>
      </c>
      <c r="JG123" s="2" t="s">
        <v>1305</v>
      </c>
      <c r="JH123" s="2" t="s">
        <v>132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168</v>
      </c>
      <c r="JR123" s="2" t="s">
        <v>129</v>
      </c>
      <c r="JS123" s="2" t="s">
        <v>132</v>
      </c>
      <c r="JT123" s="2" t="s">
        <v>132</v>
      </c>
      <c r="JU123" s="2" t="s">
        <v>141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129</v>
      </c>
      <c r="KE123" s="2" t="s">
        <v>132</v>
      </c>
      <c r="KF123" s="2" t="s">
        <v>132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168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150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176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168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168</v>
      </c>
      <c r="MX123" s="2" t="s">
        <v>129</v>
      </c>
      <c r="MY123" s="2" t="s">
        <v>132</v>
      </c>
      <c r="MZ123" s="2" t="s">
        <v>132</v>
      </c>
      <c r="NA123" s="2" t="s">
        <v>141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176</v>
      </c>
      <c r="NV123" s="2" t="s">
        <v>129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138</v>
      </c>
      <c r="OT123" s="2" t="s">
        <v>129</v>
      </c>
      <c r="OU123" s="2" t="s">
        <v>177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129</v>
      </c>
      <c r="PG123" s="2" t="s">
        <v>132</v>
      </c>
      <c r="PH123" s="2" t="s">
        <v>132</v>
      </c>
      <c r="PI123" s="2" t="s">
        <v>141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168</v>
      </c>
      <c r="PR123" s="2" t="s">
        <v>129</v>
      </c>
      <c r="PS123" s="2" t="s">
        <v>132</v>
      </c>
      <c r="PT123" s="2" t="s">
        <v>132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168</v>
      </c>
      <c r="QD123" s="2" t="s">
        <v>129</v>
      </c>
      <c r="QE123" s="2" t="s">
        <v>132</v>
      </c>
      <c r="QF123" s="2" t="s">
        <v>132</v>
      </c>
      <c r="QG123" s="2" t="s">
        <v>141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138</v>
      </c>
      <c r="QP123" s="2" t="s">
        <v>129</v>
      </c>
      <c r="QQ123" s="2" t="s">
        <v>1305</v>
      </c>
      <c r="QR123" s="2" t="s">
        <v>132</v>
      </c>
      <c r="QS123" s="2" t="s">
        <v>141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132</v>
      </c>
      <c r="RB123" s="2" t="s">
        <v>132</v>
      </c>
      <c r="RC123" s="2" t="s">
        <v>132</v>
      </c>
      <c r="RD123" s="2" t="s">
        <v>132</v>
      </c>
      <c r="RE123" s="2" t="s">
        <v>132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168</v>
      </c>
      <c r="RN123" s="2" t="s">
        <v>129</v>
      </c>
      <c r="RO123" s="2" t="s">
        <v>132</v>
      </c>
      <c r="RP123" s="2" t="s">
        <v>132</v>
      </c>
      <c r="RQ123" s="2" t="s">
        <v>141</v>
      </c>
      <c r="RR123" s="2" t="s">
        <v>132</v>
      </c>
    </row>
    <row r="124">
      <c r="A124" s="2" t="s">
        <v>1707</v>
      </c>
      <c r="B124" s="2" t="s">
        <v>121</v>
      </c>
      <c r="C124" s="2" t="s">
        <v>1396</v>
      </c>
      <c r="D124" s="2" t="s">
        <v>560</v>
      </c>
      <c r="E124" s="2" t="s">
        <v>561</v>
      </c>
      <c r="F124" s="2" t="s">
        <v>1700</v>
      </c>
      <c r="G124" s="2" t="s">
        <v>1700</v>
      </c>
      <c r="H124" s="2" t="s">
        <v>1700</v>
      </c>
      <c r="I124" s="2" t="s">
        <v>1701</v>
      </c>
      <c r="J124" s="2" t="s">
        <v>127</v>
      </c>
      <c r="K124" s="2" t="s">
        <v>1708</v>
      </c>
      <c r="L124" s="3">
        <v>76.5</v>
      </c>
      <c r="M124" s="3">
        <v>80.33</v>
      </c>
      <c r="N124" s="3">
        <v>159.99</v>
      </c>
      <c r="O124" s="2" t="s">
        <v>129</v>
      </c>
      <c r="P124" s="2" t="s">
        <v>524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1400</v>
      </c>
      <c r="V124" s="2" t="s">
        <v>247</v>
      </c>
      <c r="W124" s="2" t="s">
        <v>135</v>
      </c>
      <c r="X124" s="2" t="s">
        <v>135</v>
      </c>
      <c r="Y124" s="2" t="s">
        <v>1702</v>
      </c>
      <c r="Z124" s="4">
        <v>68</v>
      </c>
      <c r="AA124" s="4">
        <f>=ROUNDDOWN(34,0)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/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/>
      <c r="BJ124" s="4"/>
      <c r="BK124" s="8"/>
      <c r="BL124" s="2" t="s">
        <v>132</v>
      </c>
      <c r="BM124" s="7"/>
      <c r="BN124" s="7"/>
      <c r="BO124" s="4"/>
      <c r="BP124" s="8"/>
      <c r="BQ124" s="4"/>
      <c r="BR124" s="8"/>
      <c r="BS124" s="7"/>
      <c r="BT124" s="7"/>
      <c r="BU124" s="2" t="s">
        <v>138</v>
      </c>
      <c r="BV124" s="2" t="s">
        <v>129</v>
      </c>
      <c r="BW124" s="2" t="s">
        <v>1703</v>
      </c>
      <c r="BX124" s="2" t="s">
        <v>528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138</v>
      </c>
      <c r="CH124" s="2" t="s">
        <v>129</v>
      </c>
      <c r="CI124" s="2" t="s">
        <v>1704</v>
      </c>
      <c r="CJ124" s="2" t="s">
        <v>1705</v>
      </c>
      <c r="CK124" s="2" t="s">
        <v>141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241</v>
      </c>
      <c r="CT124" s="2" t="s">
        <v>129</v>
      </c>
      <c r="CU124" s="2" t="s">
        <v>132</v>
      </c>
      <c r="CV124" s="2" t="s">
        <v>132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1706</v>
      </c>
      <c r="DH124" s="2" t="s">
        <v>715</v>
      </c>
      <c r="DI124" s="2" t="s">
        <v>141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138</v>
      </c>
      <c r="DR124" s="2" t="s">
        <v>129</v>
      </c>
      <c r="DS124" s="2" t="s">
        <v>1005</v>
      </c>
      <c r="DT124" s="2" t="s">
        <v>973</v>
      </c>
      <c r="DU124" s="2" t="s">
        <v>141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196</v>
      </c>
      <c r="ED124" s="2" t="s">
        <v>129</v>
      </c>
      <c r="EE124" s="2" t="s">
        <v>132</v>
      </c>
      <c r="EF124" s="2" t="s">
        <v>132</v>
      </c>
      <c r="EG124" s="2" t="s">
        <v>141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138</v>
      </c>
      <c r="EP124" s="2" t="s">
        <v>129</v>
      </c>
      <c r="EQ124" s="2" t="s">
        <v>534</v>
      </c>
      <c r="ER124" s="2" t="s">
        <v>1709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168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138</v>
      </c>
      <c r="FN124" s="2" t="s">
        <v>129</v>
      </c>
      <c r="FO124" s="2" t="s">
        <v>535</v>
      </c>
      <c r="FP124" s="2" t="s">
        <v>1008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129</v>
      </c>
      <c r="GA124" s="2" t="s">
        <v>974</v>
      </c>
      <c r="GB124" s="2" t="s">
        <v>1013</v>
      </c>
      <c r="GC124" s="2" t="s">
        <v>141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138</v>
      </c>
      <c r="GL124" s="2" t="s">
        <v>129</v>
      </c>
      <c r="GM124" s="2" t="s">
        <v>361</v>
      </c>
      <c r="GN124" s="2" t="s">
        <v>132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138</v>
      </c>
      <c r="GX124" s="2" t="s">
        <v>129</v>
      </c>
      <c r="GY124" s="2" t="s">
        <v>335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129</v>
      </c>
      <c r="HK124" s="2" t="s">
        <v>1305</v>
      </c>
      <c r="HL124" s="2" t="s">
        <v>132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273</v>
      </c>
      <c r="HV124" s="2" t="s">
        <v>129</v>
      </c>
      <c r="HW124" s="2" t="s">
        <v>132</v>
      </c>
      <c r="HX124" s="2" t="s">
        <v>132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168</v>
      </c>
      <c r="IH124" s="2" t="s">
        <v>129</v>
      </c>
      <c r="II124" s="2" t="s">
        <v>132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168</v>
      </c>
      <c r="IT124" s="2" t="s">
        <v>129</v>
      </c>
      <c r="IU124" s="2" t="s">
        <v>132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129</v>
      </c>
      <c r="JG124" s="2" t="s">
        <v>1305</v>
      </c>
      <c r="JH124" s="2" t="s">
        <v>132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168</v>
      </c>
      <c r="JR124" s="2" t="s">
        <v>129</v>
      </c>
      <c r="JS124" s="2" t="s">
        <v>132</v>
      </c>
      <c r="JT124" s="2" t="s">
        <v>132</v>
      </c>
      <c r="JU124" s="2" t="s">
        <v>141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132</v>
      </c>
      <c r="KD124" s="2" t="s">
        <v>132</v>
      </c>
      <c r="KE124" s="2" t="s">
        <v>132</v>
      </c>
      <c r="KF124" s="2" t="s">
        <v>132</v>
      </c>
      <c r="KG124" s="2" t="s">
        <v>132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132</v>
      </c>
      <c r="KP124" s="2" t="s">
        <v>132</v>
      </c>
      <c r="KQ124" s="2" t="s">
        <v>132</v>
      </c>
      <c r="KR124" s="2" t="s">
        <v>132</v>
      </c>
      <c r="KS124" s="2" t="s">
        <v>132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168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150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176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168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168</v>
      </c>
      <c r="MX124" s="2" t="s">
        <v>129</v>
      </c>
      <c r="MY124" s="2" t="s">
        <v>132</v>
      </c>
      <c r="MZ124" s="2" t="s">
        <v>132</v>
      </c>
      <c r="NA124" s="2" t="s">
        <v>141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176</v>
      </c>
      <c r="NV124" s="2" t="s">
        <v>129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132</v>
      </c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138</v>
      </c>
      <c r="OT124" s="2" t="s">
        <v>129</v>
      </c>
      <c r="OU124" s="2" t="s">
        <v>177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129</v>
      </c>
      <c r="PG124" s="2" t="s">
        <v>132</v>
      </c>
      <c r="PH124" s="2" t="s">
        <v>132</v>
      </c>
      <c r="PI124" s="2" t="s">
        <v>141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168</v>
      </c>
      <c r="PR124" s="2" t="s">
        <v>129</v>
      </c>
      <c r="PS124" s="2" t="s">
        <v>132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168</v>
      </c>
      <c r="QD124" s="2" t="s">
        <v>129</v>
      </c>
      <c r="QE124" s="2" t="s">
        <v>132</v>
      </c>
      <c r="QF124" s="2" t="s">
        <v>132</v>
      </c>
      <c r="QG124" s="2" t="s">
        <v>141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132</v>
      </c>
      <c r="RB124" s="2" t="s">
        <v>132</v>
      </c>
      <c r="RC124" s="2" t="s">
        <v>132</v>
      </c>
      <c r="RD124" s="2" t="s">
        <v>132</v>
      </c>
      <c r="RE124" s="2" t="s">
        <v>132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168</v>
      </c>
      <c r="RN124" s="2" t="s">
        <v>129</v>
      </c>
      <c r="RO124" s="2" t="s">
        <v>132</v>
      </c>
      <c r="RP124" s="2" t="s">
        <v>132</v>
      </c>
      <c r="RQ124" s="2" t="s">
        <v>141</v>
      </c>
      <c r="RR124" s="2" t="s">
        <v>132</v>
      </c>
    </row>
    <row r="125">
      <c r="A125" s="2" t="s">
        <v>1710</v>
      </c>
      <c r="B125" s="2" t="s">
        <v>121</v>
      </c>
      <c r="C125" s="2" t="s">
        <v>1396</v>
      </c>
      <c r="D125" s="2" t="s">
        <v>560</v>
      </c>
      <c r="E125" s="2" t="s">
        <v>561</v>
      </c>
      <c r="F125" s="2" t="s">
        <v>1700</v>
      </c>
      <c r="G125" s="2" t="s">
        <v>1700</v>
      </c>
      <c r="H125" s="2" t="s">
        <v>1700</v>
      </c>
      <c r="I125" s="2" t="s">
        <v>1701</v>
      </c>
      <c r="J125" s="2" t="s">
        <v>127</v>
      </c>
      <c r="K125" s="2" t="s">
        <v>1711</v>
      </c>
      <c r="L125" s="3">
        <v>76.5</v>
      </c>
      <c r="M125" s="3">
        <v>80.33</v>
      </c>
      <c r="N125" s="3">
        <v>159.99</v>
      </c>
      <c r="O125" s="2" t="s">
        <v>129</v>
      </c>
      <c r="P125" s="2" t="s">
        <v>524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1400</v>
      </c>
      <c r="V125" s="2" t="s">
        <v>247</v>
      </c>
      <c r="W125" s="2" t="s">
        <v>135</v>
      </c>
      <c r="X125" s="2" t="s">
        <v>135</v>
      </c>
      <c r="Y125" s="2" t="s">
        <v>1702</v>
      </c>
      <c r="Z125" s="4">
        <v>77</v>
      </c>
      <c r="AA125" s="4">
        <f>=ROUNDDOWN(77,0)</f>
      </c>
      <c r="AB125" s="5">
        <v>1</v>
      </c>
      <c r="AC125" s="2" t="s">
        <v>132</v>
      </c>
      <c r="AD125" s="4"/>
      <c r="AE125" s="4"/>
      <c r="AF125" s="6">
        <v>63</v>
      </c>
      <c r="AG125" s="6"/>
      <c r="AH125" s="7"/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/>
      <c r="BJ125" s="4"/>
      <c r="BK125" s="8"/>
      <c r="BL125" s="2" t="s">
        <v>132</v>
      </c>
      <c r="BM125" s="7"/>
      <c r="BN125" s="7"/>
      <c r="BO125" s="4"/>
      <c r="BP125" s="8"/>
      <c r="BQ125" s="4"/>
      <c r="BR125" s="8"/>
      <c r="BS125" s="7"/>
      <c r="BT125" s="7"/>
      <c r="BU125" s="2" t="s">
        <v>138</v>
      </c>
      <c r="BV125" s="2" t="s">
        <v>129</v>
      </c>
      <c r="BW125" s="2" t="s">
        <v>1703</v>
      </c>
      <c r="BX125" s="2" t="s">
        <v>1712</v>
      </c>
      <c r="BY125" s="2" t="s">
        <v>141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138</v>
      </c>
      <c r="CH125" s="2" t="s">
        <v>129</v>
      </c>
      <c r="CI125" s="2" t="s">
        <v>1704</v>
      </c>
      <c r="CJ125" s="2" t="s">
        <v>1705</v>
      </c>
      <c r="CK125" s="2" t="s">
        <v>141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241</v>
      </c>
      <c r="CT125" s="2" t="s">
        <v>129</v>
      </c>
      <c r="CU125" s="2" t="s">
        <v>132</v>
      </c>
      <c r="CV125" s="2" t="s">
        <v>132</v>
      </c>
      <c r="CW125" s="2" t="s">
        <v>141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138</v>
      </c>
      <c r="DF125" s="2" t="s">
        <v>129</v>
      </c>
      <c r="DG125" s="2" t="s">
        <v>1706</v>
      </c>
      <c r="DH125" s="2" t="s">
        <v>857</v>
      </c>
      <c r="DI125" s="2" t="s">
        <v>141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138</v>
      </c>
      <c r="DR125" s="2" t="s">
        <v>129</v>
      </c>
      <c r="DS125" s="2" t="s">
        <v>1005</v>
      </c>
      <c r="DT125" s="2" t="s">
        <v>132</v>
      </c>
      <c r="DU125" s="2" t="s">
        <v>141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196</v>
      </c>
      <c r="ED125" s="2" t="s">
        <v>129</v>
      </c>
      <c r="EE125" s="2" t="s">
        <v>132</v>
      </c>
      <c r="EF125" s="2" t="s">
        <v>132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129</v>
      </c>
      <c r="EQ125" s="2" t="s">
        <v>534</v>
      </c>
      <c r="ER125" s="2" t="s">
        <v>132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168</v>
      </c>
      <c r="FB125" s="2" t="s">
        <v>129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129</v>
      </c>
      <c r="FO125" s="2" t="s">
        <v>535</v>
      </c>
      <c r="FP125" s="2" t="s">
        <v>1713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129</v>
      </c>
      <c r="GA125" s="2" t="s">
        <v>974</v>
      </c>
      <c r="GB125" s="2" t="s">
        <v>866</v>
      </c>
      <c r="GC125" s="2" t="s">
        <v>141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138</v>
      </c>
      <c r="GL125" s="2" t="s">
        <v>129</v>
      </c>
      <c r="GM125" s="2" t="s">
        <v>361</v>
      </c>
      <c r="GN125" s="2" t="s">
        <v>132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138</v>
      </c>
      <c r="GX125" s="2" t="s">
        <v>129</v>
      </c>
      <c r="GY125" s="2" t="s">
        <v>335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129</v>
      </c>
      <c r="HK125" s="2" t="s">
        <v>552</v>
      </c>
      <c r="HL125" s="2" t="s">
        <v>132</v>
      </c>
      <c r="HM125" s="2" t="s">
        <v>141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273</v>
      </c>
      <c r="HV125" s="2" t="s">
        <v>129</v>
      </c>
      <c r="HW125" s="2" t="s">
        <v>132</v>
      </c>
      <c r="HX125" s="2" t="s">
        <v>132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168</v>
      </c>
      <c r="IH125" s="2" t="s">
        <v>129</v>
      </c>
      <c r="II125" s="2" t="s">
        <v>132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168</v>
      </c>
      <c r="IT125" s="2" t="s">
        <v>129</v>
      </c>
      <c r="IU125" s="2" t="s">
        <v>132</v>
      </c>
      <c r="IV125" s="2" t="s">
        <v>132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129</v>
      </c>
      <c r="JG125" s="2" t="s">
        <v>1704</v>
      </c>
      <c r="JH125" s="2" t="s">
        <v>132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168</v>
      </c>
      <c r="JR125" s="2" t="s">
        <v>129</v>
      </c>
      <c r="JS125" s="2" t="s">
        <v>132</v>
      </c>
      <c r="JT125" s="2" t="s">
        <v>132</v>
      </c>
      <c r="JU125" s="2" t="s">
        <v>141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129</v>
      </c>
      <c r="KE125" s="2" t="s">
        <v>132</v>
      </c>
      <c r="KF125" s="2" t="s">
        <v>132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132</v>
      </c>
      <c r="KP125" s="2" t="s">
        <v>132</v>
      </c>
      <c r="KQ125" s="2" t="s">
        <v>132</v>
      </c>
      <c r="KR125" s="2" t="s">
        <v>132</v>
      </c>
      <c r="KS125" s="2" t="s">
        <v>132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168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150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176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168</v>
      </c>
      <c r="ML125" s="2" t="s">
        <v>129</v>
      </c>
      <c r="MM125" s="2" t="s">
        <v>132</v>
      </c>
      <c r="MN125" s="2" t="s">
        <v>132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168</v>
      </c>
      <c r="MX125" s="2" t="s">
        <v>129</v>
      </c>
      <c r="MY125" s="2" t="s">
        <v>132</v>
      </c>
      <c r="MZ125" s="2" t="s">
        <v>132</v>
      </c>
      <c r="NA125" s="2" t="s">
        <v>141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176</v>
      </c>
      <c r="NV125" s="2" t="s">
        <v>129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138</v>
      </c>
      <c r="OT125" s="2" t="s">
        <v>129</v>
      </c>
      <c r="OU125" s="2" t="s">
        <v>177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129</v>
      </c>
      <c r="PG125" s="2" t="s">
        <v>132</v>
      </c>
      <c r="PH125" s="2" t="s">
        <v>132</v>
      </c>
      <c r="PI125" s="2" t="s">
        <v>141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168</v>
      </c>
      <c r="PR125" s="2" t="s">
        <v>129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168</v>
      </c>
      <c r="QD125" s="2" t="s">
        <v>129</v>
      </c>
      <c r="QE125" s="2" t="s">
        <v>132</v>
      </c>
      <c r="QF125" s="2" t="s">
        <v>132</v>
      </c>
      <c r="QG125" s="2" t="s">
        <v>141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138</v>
      </c>
      <c r="QP125" s="2" t="s">
        <v>129</v>
      </c>
      <c r="QQ125" s="2" t="s">
        <v>1704</v>
      </c>
      <c r="QR125" s="2" t="s">
        <v>1714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132</v>
      </c>
      <c r="RB125" s="2" t="s">
        <v>132</v>
      </c>
      <c r="RC125" s="2" t="s">
        <v>132</v>
      </c>
      <c r="RD125" s="2" t="s">
        <v>132</v>
      </c>
      <c r="RE125" s="2" t="s">
        <v>132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168</v>
      </c>
      <c r="RN125" s="2" t="s">
        <v>129</v>
      </c>
      <c r="RO125" s="2" t="s">
        <v>132</v>
      </c>
      <c r="RP125" s="2" t="s">
        <v>132</v>
      </c>
      <c r="RQ125" s="2" t="s">
        <v>141</v>
      </c>
      <c r="RR125" s="2" t="s">
        <v>132</v>
      </c>
    </row>
    <row r="126">
      <c r="A126" s="2" t="s">
        <v>1715</v>
      </c>
      <c r="B126" s="2" t="s">
        <v>121</v>
      </c>
      <c r="C126" s="2" t="s">
        <v>1396</v>
      </c>
      <c r="D126" s="2" t="s">
        <v>560</v>
      </c>
      <c r="E126" s="2" t="s">
        <v>561</v>
      </c>
      <c r="F126" s="2" t="s">
        <v>1716</v>
      </c>
      <c r="G126" s="2" t="s">
        <v>1716</v>
      </c>
      <c r="H126" s="2" t="s">
        <v>1716</v>
      </c>
      <c r="I126" s="2" t="s">
        <v>1717</v>
      </c>
      <c r="J126" s="2" t="s">
        <v>127</v>
      </c>
      <c r="K126" s="2" t="s">
        <v>1718</v>
      </c>
      <c r="L126" s="3">
        <v>62</v>
      </c>
      <c r="M126" s="3">
        <v>65.1</v>
      </c>
      <c r="N126" s="3">
        <v>129.99</v>
      </c>
      <c r="O126" s="2" t="s">
        <v>129</v>
      </c>
      <c r="P126" s="2" t="s">
        <v>524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286</v>
      </c>
      <c r="V126" s="2" t="s">
        <v>247</v>
      </c>
      <c r="W126" s="2" t="s">
        <v>525</v>
      </c>
      <c r="X126" s="2" t="s">
        <v>476</v>
      </c>
      <c r="Y126" s="2" t="s">
        <v>1719</v>
      </c>
      <c r="Z126" s="4">
        <v>88</v>
      </c>
      <c r="AA126" s="4">
        <f>=ROUNDDOWN(58.6666666666667,0)</f>
      </c>
      <c r="AB126" s="5">
        <v>1.5</v>
      </c>
      <c r="AC126" s="2" t="s">
        <v>132</v>
      </c>
      <c r="AD126" s="4"/>
      <c r="AE126" s="4"/>
      <c r="AF126" s="6">
        <v>63</v>
      </c>
      <c r="AG126" s="6"/>
      <c r="AH126" s="7"/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/>
      <c r="BJ126" s="4"/>
      <c r="BK126" s="8"/>
      <c r="BL126" s="2" t="s">
        <v>132</v>
      </c>
      <c r="BM126" s="7"/>
      <c r="BN126" s="7"/>
      <c r="BO126" s="4"/>
      <c r="BP126" s="8"/>
      <c r="BQ126" s="4"/>
      <c r="BR126" s="8"/>
      <c r="BS126" s="7"/>
      <c r="BT126" s="7"/>
      <c r="BU126" s="2" t="s">
        <v>138</v>
      </c>
      <c r="BV126" s="2" t="s">
        <v>129</v>
      </c>
      <c r="BW126" s="2" t="s">
        <v>1703</v>
      </c>
      <c r="BX126" s="2" t="s">
        <v>1713</v>
      </c>
      <c r="BY126" s="2" t="s">
        <v>141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138</v>
      </c>
      <c r="CH126" s="2" t="s">
        <v>129</v>
      </c>
      <c r="CI126" s="2" t="s">
        <v>533</v>
      </c>
      <c r="CJ126" s="2" t="s">
        <v>484</v>
      </c>
      <c r="CK126" s="2" t="s">
        <v>141</v>
      </c>
      <c r="CL126" s="2" t="s">
        <v>132</v>
      </c>
      <c r="CM126" s="4"/>
      <c r="CN126" s="8"/>
      <c r="CO126" s="4"/>
      <c r="CP126" s="8"/>
      <c r="CQ126" s="7"/>
      <c r="CR126" s="7"/>
      <c r="CS126" s="2" t="s">
        <v>241</v>
      </c>
      <c r="CT126" s="2" t="s">
        <v>129</v>
      </c>
      <c r="CU126" s="2" t="s">
        <v>132</v>
      </c>
      <c r="CV126" s="2" t="s">
        <v>132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129</v>
      </c>
      <c r="DG126" s="2" t="s">
        <v>774</v>
      </c>
      <c r="DH126" s="2" t="s">
        <v>702</v>
      </c>
      <c r="DI126" s="2" t="s">
        <v>141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138</v>
      </c>
      <c r="DR126" s="2" t="s">
        <v>129</v>
      </c>
      <c r="DS126" s="2" t="s">
        <v>1702</v>
      </c>
      <c r="DT126" s="2" t="s">
        <v>132</v>
      </c>
      <c r="DU126" s="2" t="s">
        <v>141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129</v>
      </c>
      <c r="EE126" s="2" t="s">
        <v>680</v>
      </c>
      <c r="EF126" s="2" t="s">
        <v>132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138</v>
      </c>
      <c r="EP126" s="2" t="s">
        <v>129</v>
      </c>
      <c r="EQ126" s="2" t="s">
        <v>534</v>
      </c>
      <c r="ER126" s="2" t="s">
        <v>132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168</v>
      </c>
      <c r="FB126" s="2" t="s">
        <v>129</v>
      </c>
      <c r="FC126" s="2" t="s">
        <v>132</v>
      </c>
      <c r="FD126" s="2" t="s">
        <v>132</v>
      </c>
      <c r="FE126" s="2" t="s">
        <v>141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206</v>
      </c>
      <c r="FN126" s="2" t="s">
        <v>129</v>
      </c>
      <c r="FO126" s="2" t="s">
        <v>535</v>
      </c>
      <c r="FP126" s="2" t="s">
        <v>132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241</v>
      </c>
      <c r="FZ126" s="2" t="s">
        <v>129</v>
      </c>
      <c r="GA126" s="2" t="s">
        <v>132</v>
      </c>
      <c r="GB126" s="2" t="s">
        <v>132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241</v>
      </c>
      <c r="GL126" s="2" t="s">
        <v>129</v>
      </c>
      <c r="GM126" s="2" t="s">
        <v>132</v>
      </c>
      <c r="GN126" s="2" t="s">
        <v>132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138</v>
      </c>
      <c r="GX126" s="2" t="s">
        <v>129</v>
      </c>
      <c r="GY126" s="2" t="s">
        <v>335</v>
      </c>
      <c r="GZ126" s="2" t="s">
        <v>132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138</v>
      </c>
      <c r="HJ126" s="2" t="s">
        <v>129</v>
      </c>
      <c r="HK126" s="2" t="s">
        <v>552</v>
      </c>
      <c r="HL126" s="2" t="s">
        <v>617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273</v>
      </c>
      <c r="HV126" s="2" t="s">
        <v>129</v>
      </c>
      <c r="HW126" s="2" t="s">
        <v>132</v>
      </c>
      <c r="HX126" s="2" t="s">
        <v>132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168</v>
      </c>
      <c r="IH126" s="2" t="s">
        <v>129</v>
      </c>
      <c r="II126" s="2" t="s">
        <v>132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168</v>
      </c>
      <c r="IT126" s="2" t="s">
        <v>129</v>
      </c>
      <c r="IU126" s="2" t="s">
        <v>132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129</v>
      </c>
      <c r="JG126" s="2" t="s">
        <v>533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168</v>
      </c>
      <c r="JR126" s="2" t="s">
        <v>129</v>
      </c>
      <c r="JS126" s="2" t="s">
        <v>132</v>
      </c>
      <c r="JT126" s="2" t="s">
        <v>132</v>
      </c>
      <c r="JU126" s="2" t="s">
        <v>141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129</v>
      </c>
      <c r="KE126" s="2" t="s">
        <v>132</v>
      </c>
      <c r="KF126" s="2" t="s">
        <v>132</v>
      </c>
      <c r="KG126" s="2" t="s">
        <v>141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132</v>
      </c>
      <c r="KP126" s="2" t="s">
        <v>132</v>
      </c>
      <c r="KQ126" s="2" t="s">
        <v>132</v>
      </c>
      <c r="KR126" s="2" t="s">
        <v>132</v>
      </c>
      <c r="KS126" s="2" t="s">
        <v>132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168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150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176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168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168</v>
      </c>
      <c r="MX126" s="2" t="s">
        <v>129</v>
      </c>
      <c r="MY126" s="2" t="s">
        <v>132</v>
      </c>
      <c r="MZ126" s="2" t="s">
        <v>132</v>
      </c>
      <c r="NA126" s="2" t="s">
        <v>141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176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138</v>
      </c>
      <c r="OT126" s="2" t="s">
        <v>129</v>
      </c>
      <c r="OU126" s="2" t="s">
        <v>177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129</v>
      </c>
      <c r="PG126" s="2" t="s">
        <v>132</v>
      </c>
      <c r="PH126" s="2" t="s">
        <v>132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168</v>
      </c>
      <c r="PR126" s="2" t="s">
        <v>129</v>
      </c>
      <c r="PS126" s="2" t="s">
        <v>132</v>
      </c>
      <c r="PT126" s="2" t="s">
        <v>132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168</v>
      </c>
      <c r="QD126" s="2" t="s">
        <v>129</v>
      </c>
      <c r="QE126" s="2" t="s">
        <v>132</v>
      </c>
      <c r="QF126" s="2" t="s">
        <v>132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138</v>
      </c>
      <c r="QP126" s="2" t="s">
        <v>129</v>
      </c>
      <c r="QQ126" s="2" t="s">
        <v>533</v>
      </c>
      <c r="QR126" s="2" t="s">
        <v>132</v>
      </c>
      <c r="QS126" s="2" t="s">
        <v>141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132</v>
      </c>
      <c r="RB126" s="2" t="s">
        <v>132</v>
      </c>
      <c r="RC126" s="2" t="s">
        <v>132</v>
      </c>
      <c r="RD126" s="2" t="s">
        <v>132</v>
      </c>
      <c r="RE126" s="2" t="s">
        <v>132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168</v>
      </c>
      <c r="RN126" s="2" t="s">
        <v>129</v>
      </c>
      <c r="RO126" s="2" t="s">
        <v>132</v>
      </c>
      <c r="RP126" s="2" t="s">
        <v>132</v>
      </c>
      <c r="RQ126" s="2" t="s">
        <v>141</v>
      </c>
      <c r="RR126" s="2" t="s">
        <v>132</v>
      </c>
    </row>
    <row r="127">
      <c r="A127" s="2" t="s">
        <v>1720</v>
      </c>
      <c r="B127" s="2" t="s">
        <v>121</v>
      </c>
      <c r="C127" s="2" t="s">
        <v>1396</v>
      </c>
      <c r="D127" s="2" t="s">
        <v>560</v>
      </c>
      <c r="E127" s="2" t="s">
        <v>561</v>
      </c>
      <c r="F127" s="2" t="s">
        <v>1716</v>
      </c>
      <c r="G127" s="2" t="s">
        <v>1716</v>
      </c>
      <c r="H127" s="2" t="s">
        <v>1716</v>
      </c>
      <c r="I127" s="2" t="s">
        <v>1717</v>
      </c>
      <c r="J127" s="2" t="s">
        <v>127</v>
      </c>
      <c r="K127" s="2" t="s">
        <v>801</v>
      </c>
      <c r="L127" s="3">
        <v>57</v>
      </c>
      <c r="M127" s="3">
        <v>59.85</v>
      </c>
      <c r="N127" s="3">
        <v>119</v>
      </c>
      <c r="O127" s="2" t="s">
        <v>129</v>
      </c>
      <c r="P127" s="2" t="s">
        <v>524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286</v>
      </c>
      <c r="V127" s="2" t="s">
        <v>247</v>
      </c>
      <c r="W127" s="2" t="s">
        <v>525</v>
      </c>
      <c r="X127" s="2" t="s">
        <v>476</v>
      </c>
      <c r="Y127" s="2" t="s">
        <v>811</v>
      </c>
      <c r="Z127" s="4">
        <v>49</v>
      </c>
      <c r="AA127" s="4">
        <f>=ROUNDDOWN(11.1363636363636,0)</f>
      </c>
      <c r="AB127" s="5">
        <v>4.4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/>
      <c r="BJ127" s="4"/>
      <c r="BK127" s="8"/>
      <c r="BL127" s="2" t="s">
        <v>132</v>
      </c>
      <c r="BM127" s="7"/>
      <c r="BN127" s="7"/>
      <c r="BO127" s="4"/>
      <c r="BP127" s="8"/>
      <c r="BQ127" s="4"/>
      <c r="BR127" s="8"/>
      <c r="BS127" s="7"/>
      <c r="BT127" s="7"/>
      <c r="BU127" s="2" t="s">
        <v>138</v>
      </c>
      <c r="BV127" s="2" t="s">
        <v>129</v>
      </c>
      <c r="BW127" s="2" t="s">
        <v>811</v>
      </c>
      <c r="BX127" s="2" t="s">
        <v>1721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138</v>
      </c>
      <c r="CH127" s="2" t="s">
        <v>129</v>
      </c>
      <c r="CI127" s="2" t="s">
        <v>517</v>
      </c>
      <c r="CJ127" s="2" t="s">
        <v>508</v>
      </c>
      <c r="CK127" s="2" t="s">
        <v>141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241</v>
      </c>
      <c r="CT127" s="2" t="s">
        <v>129</v>
      </c>
      <c r="CU127" s="2" t="s">
        <v>132</v>
      </c>
      <c r="CV127" s="2" t="s">
        <v>132</v>
      </c>
      <c r="CW127" s="2" t="s">
        <v>141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129</v>
      </c>
      <c r="DG127" s="2" t="s">
        <v>811</v>
      </c>
      <c r="DH127" s="2" t="s">
        <v>1722</v>
      </c>
      <c r="DI127" s="2" t="s">
        <v>141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138</v>
      </c>
      <c r="DR127" s="2" t="s">
        <v>129</v>
      </c>
      <c r="DS127" s="2" t="s">
        <v>1702</v>
      </c>
      <c r="DT127" s="2" t="s">
        <v>878</v>
      </c>
      <c r="DU127" s="2" t="s">
        <v>141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129</v>
      </c>
      <c r="EE127" s="2" t="s">
        <v>680</v>
      </c>
      <c r="EF127" s="2" t="s">
        <v>972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138</v>
      </c>
      <c r="EP127" s="2" t="s">
        <v>129</v>
      </c>
      <c r="EQ127" s="2" t="s">
        <v>534</v>
      </c>
      <c r="ER127" s="2" t="s">
        <v>132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168</v>
      </c>
      <c r="FB127" s="2" t="s">
        <v>129</v>
      </c>
      <c r="FC127" s="2" t="s">
        <v>132</v>
      </c>
      <c r="FD127" s="2" t="s">
        <v>132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206</v>
      </c>
      <c r="FN127" s="2" t="s">
        <v>129</v>
      </c>
      <c r="FO127" s="2" t="s">
        <v>535</v>
      </c>
      <c r="FP127" s="2" t="s">
        <v>132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241</v>
      </c>
      <c r="FZ127" s="2" t="s">
        <v>129</v>
      </c>
      <c r="GA127" s="2" t="s">
        <v>132</v>
      </c>
      <c r="GB127" s="2" t="s">
        <v>132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241</v>
      </c>
      <c r="GL127" s="2" t="s">
        <v>129</v>
      </c>
      <c r="GM127" s="2" t="s">
        <v>132</v>
      </c>
      <c r="GN127" s="2" t="s">
        <v>132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138</v>
      </c>
      <c r="GX127" s="2" t="s">
        <v>129</v>
      </c>
      <c r="GY127" s="2" t="s">
        <v>335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138</v>
      </c>
      <c r="HJ127" s="2" t="s">
        <v>129</v>
      </c>
      <c r="HK127" s="2" t="s">
        <v>536</v>
      </c>
      <c r="HL127" s="2" t="s">
        <v>1723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273</v>
      </c>
      <c r="HV127" s="2" t="s">
        <v>129</v>
      </c>
      <c r="HW127" s="2" t="s">
        <v>132</v>
      </c>
      <c r="HX127" s="2" t="s">
        <v>132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168</v>
      </c>
      <c r="IH127" s="2" t="s">
        <v>129</v>
      </c>
      <c r="II127" s="2" t="s">
        <v>132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168</v>
      </c>
      <c r="IT127" s="2" t="s">
        <v>129</v>
      </c>
      <c r="IU127" s="2" t="s">
        <v>132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129</v>
      </c>
      <c r="JG127" s="2" t="s">
        <v>811</v>
      </c>
      <c r="JH127" s="2" t="s">
        <v>684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168</v>
      </c>
      <c r="JR127" s="2" t="s">
        <v>129</v>
      </c>
      <c r="JS127" s="2" t="s">
        <v>132</v>
      </c>
      <c r="JT127" s="2" t="s">
        <v>132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132</v>
      </c>
      <c r="KP127" s="2" t="s">
        <v>132</v>
      </c>
      <c r="KQ127" s="2" t="s">
        <v>132</v>
      </c>
      <c r="KR127" s="2" t="s">
        <v>132</v>
      </c>
      <c r="KS127" s="2" t="s">
        <v>132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168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150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176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168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168</v>
      </c>
      <c r="MX127" s="2" t="s">
        <v>129</v>
      </c>
      <c r="MY127" s="2" t="s">
        <v>132</v>
      </c>
      <c r="MZ127" s="2" t="s">
        <v>132</v>
      </c>
      <c r="NA127" s="2" t="s">
        <v>141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176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132</v>
      </c>
      <c r="OH127" s="2" t="s">
        <v>132</v>
      </c>
      <c r="OI127" s="2" t="s">
        <v>132</v>
      </c>
      <c r="OJ127" s="2" t="s">
        <v>132</v>
      </c>
      <c r="OK127" s="2" t="s">
        <v>132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138</v>
      </c>
      <c r="OT127" s="2" t="s">
        <v>129</v>
      </c>
      <c r="OU127" s="2" t="s">
        <v>177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168</v>
      </c>
      <c r="PF127" s="2" t="s">
        <v>129</v>
      </c>
      <c r="PG127" s="2" t="s">
        <v>132</v>
      </c>
      <c r="PH127" s="2" t="s">
        <v>132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129</v>
      </c>
      <c r="PS127" s="2" t="s">
        <v>132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168</v>
      </c>
      <c r="QD127" s="2" t="s">
        <v>129</v>
      </c>
      <c r="QE127" s="2" t="s">
        <v>132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132</v>
      </c>
      <c r="RB127" s="2" t="s">
        <v>132</v>
      </c>
      <c r="RC127" s="2" t="s">
        <v>132</v>
      </c>
      <c r="RD127" s="2" t="s">
        <v>132</v>
      </c>
      <c r="RE127" s="2" t="s">
        <v>132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168</v>
      </c>
      <c r="RN127" s="2" t="s">
        <v>129</v>
      </c>
      <c r="RO127" s="2" t="s">
        <v>132</v>
      </c>
      <c r="RP127" s="2" t="s">
        <v>132</v>
      </c>
      <c r="RQ127" s="2" t="s">
        <v>141</v>
      </c>
      <c r="RR127" s="2" t="s">
        <v>132</v>
      </c>
    </row>
    <row r="128">
      <c r="A128" s="2" t="s">
        <v>1724</v>
      </c>
      <c r="B128" s="2" t="s">
        <v>121</v>
      </c>
      <c r="C128" s="2" t="s">
        <v>1396</v>
      </c>
      <c r="D128" s="2" t="s">
        <v>560</v>
      </c>
      <c r="E128" s="2" t="s">
        <v>561</v>
      </c>
      <c r="F128" s="2" t="s">
        <v>1725</v>
      </c>
      <c r="G128" s="2" t="s">
        <v>1725</v>
      </c>
      <c r="H128" s="2" t="s">
        <v>1725</v>
      </c>
      <c r="I128" s="2" t="s">
        <v>1726</v>
      </c>
      <c r="J128" s="2" t="s">
        <v>127</v>
      </c>
      <c r="K128" s="2" t="s">
        <v>1727</v>
      </c>
      <c r="L128" s="3">
        <v>38</v>
      </c>
      <c r="M128" s="3">
        <v>39.9</v>
      </c>
      <c r="N128" s="3">
        <v>79.99</v>
      </c>
      <c r="O128" s="2" t="s">
        <v>129</v>
      </c>
      <c r="P128" s="2" t="s">
        <v>524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286</v>
      </c>
      <c r="V128" s="2" t="s">
        <v>247</v>
      </c>
      <c r="W128" s="2" t="s">
        <v>248</v>
      </c>
      <c r="X128" s="2" t="s">
        <v>132</v>
      </c>
      <c r="Y128" s="2" t="s">
        <v>1012</v>
      </c>
      <c r="Z128" s="4">
        <v>99</v>
      </c>
      <c r="AA128" s="4">
        <f>=ROUNDDOWN({0},0)</f>
      </c>
      <c r="AB128" s="5"/>
      <c r="AC128" s="2" t="s">
        <v>132</v>
      </c>
      <c r="AD128" s="4"/>
      <c r="AE128" s="4"/>
      <c r="AF128" s="6">
        <v>65</v>
      </c>
      <c r="AG128" s="6"/>
      <c r="AH128" s="7"/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132</v>
      </c>
      <c r="BM128" s="7"/>
      <c r="BN128" s="7"/>
      <c r="BO128" s="4"/>
      <c r="BP128" s="8"/>
      <c r="BQ128" s="4"/>
      <c r="BR128" s="8"/>
      <c r="BS128" s="7"/>
      <c r="BT128" s="7"/>
      <c r="BU128" s="2" t="s">
        <v>138</v>
      </c>
      <c r="BV128" s="2" t="s">
        <v>129</v>
      </c>
      <c r="BW128" s="2" t="s">
        <v>968</v>
      </c>
      <c r="BX128" s="2" t="s">
        <v>132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138</v>
      </c>
      <c r="CH128" s="2" t="s">
        <v>129</v>
      </c>
      <c r="CI128" s="2" t="s">
        <v>1332</v>
      </c>
      <c r="CJ128" s="2" t="s">
        <v>132</v>
      </c>
      <c r="CK128" s="2" t="s">
        <v>141</v>
      </c>
      <c r="CL128" s="2" t="s">
        <v>132</v>
      </c>
      <c r="CM128" s="4"/>
      <c r="CN128" s="8"/>
      <c r="CO128" s="4"/>
      <c r="CP128" s="8"/>
      <c r="CQ128" s="7"/>
      <c r="CR128" s="7"/>
      <c r="CS128" s="2" t="s">
        <v>241</v>
      </c>
      <c r="CT128" s="2" t="s">
        <v>129</v>
      </c>
      <c r="CU128" s="2" t="s">
        <v>132</v>
      </c>
      <c r="CV128" s="2" t="s">
        <v>132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129</v>
      </c>
      <c r="DG128" s="2" t="s">
        <v>970</v>
      </c>
      <c r="DH128" s="2" t="s">
        <v>132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129</v>
      </c>
      <c r="DS128" s="2" t="s">
        <v>132</v>
      </c>
      <c r="DT128" s="2" t="s">
        <v>132</v>
      </c>
      <c r="DU128" s="2" t="s">
        <v>141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168</v>
      </c>
      <c r="ED128" s="2" t="s">
        <v>129</v>
      </c>
      <c r="EE128" s="2" t="s">
        <v>132</v>
      </c>
      <c r="EF128" s="2" t="s">
        <v>132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241</v>
      </c>
      <c r="EP128" s="2" t="s">
        <v>129</v>
      </c>
      <c r="EQ128" s="2" t="s">
        <v>132</v>
      </c>
      <c r="ER128" s="2" t="s">
        <v>132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168</v>
      </c>
      <c r="FB128" s="2" t="s">
        <v>129</v>
      </c>
      <c r="FC128" s="2" t="s">
        <v>132</v>
      </c>
      <c r="FD128" s="2" t="s">
        <v>132</v>
      </c>
      <c r="FE128" s="2" t="s">
        <v>141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168</v>
      </c>
      <c r="FN128" s="2" t="s">
        <v>129</v>
      </c>
      <c r="FO128" s="2" t="s">
        <v>132</v>
      </c>
      <c r="FP128" s="2" t="s">
        <v>132</v>
      </c>
      <c r="FQ128" s="2" t="s">
        <v>141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241</v>
      </c>
      <c r="FZ128" s="2" t="s">
        <v>129</v>
      </c>
      <c r="GA128" s="2" t="s">
        <v>132</v>
      </c>
      <c r="GB128" s="2" t="s">
        <v>132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241</v>
      </c>
      <c r="GL128" s="2" t="s">
        <v>129</v>
      </c>
      <c r="GM128" s="2" t="s">
        <v>132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168</v>
      </c>
      <c r="GX128" s="2" t="s">
        <v>129</v>
      </c>
      <c r="GY128" s="2" t="s">
        <v>132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241</v>
      </c>
      <c r="HJ128" s="2" t="s">
        <v>129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129</v>
      </c>
      <c r="HW128" s="2" t="s">
        <v>132</v>
      </c>
      <c r="HX128" s="2" t="s">
        <v>132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129</v>
      </c>
      <c r="II128" s="2" t="s">
        <v>132</v>
      </c>
      <c r="IJ128" s="2" t="s">
        <v>132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132</v>
      </c>
      <c r="IT128" s="2" t="s">
        <v>132</v>
      </c>
      <c r="IU128" s="2" t="s">
        <v>132</v>
      </c>
      <c r="IV128" s="2" t="s">
        <v>132</v>
      </c>
      <c r="IW128" s="2" t="s">
        <v>132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129</v>
      </c>
      <c r="JG128" s="2" t="s">
        <v>1332</v>
      </c>
      <c r="JH128" s="2" t="s">
        <v>132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132</v>
      </c>
      <c r="JR128" s="2" t="s">
        <v>132</v>
      </c>
      <c r="JS128" s="2" t="s">
        <v>132</v>
      </c>
      <c r="JT128" s="2" t="s">
        <v>132</v>
      </c>
      <c r="JU128" s="2" t="s">
        <v>132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129</v>
      </c>
      <c r="KE128" s="2" t="s">
        <v>132</v>
      </c>
      <c r="KF128" s="2" t="s">
        <v>132</v>
      </c>
      <c r="KG128" s="2" t="s">
        <v>141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132</v>
      </c>
      <c r="KP128" s="2" t="s">
        <v>132</v>
      </c>
      <c r="KQ128" s="2" t="s">
        <v>132</v>
      </c>
      <c r="KR128" s="2" t="s">
        <v>132</v>
      </c>
      <c r="KS128" s="2" t="s">
        <v>132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168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150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176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168</v>
      </c>
      <c r="ML128" s="2" t="s">
        <v>129</v>
      </c>
      <c r="MM128" s="2" t="s">
        <v>132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168</v>
      </c>
      <c r="MX128" s="2" t="s">
        <v>129</v>
      </c>
      <c r="MY128" s="2" t="s">
        <v>132</v>
      </c>
      <c r="MZ128" s="2" t="s">
        <v>132</v>
      </c>
      <c r="NA128" s="2" t="s">
        <v>141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176</v>
      </c>
      <c r="NV128" s="2" t="s">
        <v>129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138</v>
      </c>
      <c r="OT128" s="2" t="s">
        <v>129</v>
      </c>
      <c r="OU128" s="2" t="s">
        <v>177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129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168</v>
      </c>
      <c r="PR128" s="2" t="s">
        <v>129</v>
      </c>
      <c r="PS128" s="2" t="s">
        <v>132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168</v>
      </c>
      <c r="QD128" s="2" t="s">
        <v>129</v>
      </c>
      <c r="QE128" s="2" t="s">
        <v>132</v>
      </c>
      <c r="QF128" s="2" t="s">
        <v>132</v>
      </c>
      <c r="QG128" s="2" t="s">
        <v>141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138</v>
      </c>
      <c r="QP128" s="2" t="s">
        <v>129</v>
      </c>
      <c r="QQ128" s="2" t="s">
        <v>1332</v>
      </c>
      <c r="QR128" s="2" t="s">
        <v>132</v>
      </c>
      <c r="QS128" s="2" t="s">
        <v>141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132</v>
      </c>
      <c r="RB128" s="2" t="s">
        <v>132</v>
      </c>
      <c r="RC128" s="2" t="s">
        <v>132</v>
      </c>
      <c r="RD128" s="2" t="s">
        <v>132</v>
      </c>
      <c r="RE128" s="2" t="s">
        <v>132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168</v>
      </c>
      <c r="RN128" s="2" t="s">
        <v>129</v>
      </c>
      <c r="RO128" s="2" t="s">
        <v>132</v>
      </c>
      <c r="RP128" s="2" t="s">
        <v>132</v>
      </c>
      <c r="RQ128" s="2" t="s">
        <v>141</v>
      </c>
      <c r="RR128" s="2" t="s">
        <v>132</v>
      </c>
    </row>
    <row r="129">
      <c r="A129" s="2" t="s">
        <v>1728</v>
      </c>
      <c r="B129" s="2" t="s">
        <v>121</v>
      </c>
      <c r="C129" s="2" t="s">
        <v>1396</v>
      </c>
      <c r="D129" s="2" t="s">
        <v>560</v>
      </c>
      <c r="E129" s="2" t="s">
        <v>561</v>
      </c>
      <c r="F129" s="2" t="s">
        <v>1729</v>
      </c>
      <c r="G129" s="2" t="s">
        <v>1729</v>
      </c>
      <c r="H129" s="2" t="s">
        <v>1729</v>
      </c>
      <c r="I129" s="2" t="s">
        <v>1730</v>
      </c>
      <c r="J129" s="2" t="s">
        <v>127</v>
      </c>
      <c r="K129" s="2" t="s">
        <v>1731</v>
      </c>
      <c r="L129" s="3">
        <v>50</v>
      </c>
      <c r="M129" s="3">
        <v>52.5</v>
      </c>
      <c r="N129" s="3">
        <v>104.99</v>
      </c>
      <c r="O129" s="2" t="s">
        <v>129</v>
      </c>
      <c r="P129" s="2" t="s">
        <v>524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286</v>
      </c>
      <c r="V129" s="2" t="s">
        <v>247</v>
      </c>
      <c r="W129" s="2" t="s">
        <v>1134</v>
      </c>
      <c r="X129" s="2" t="s">
        <v>248</v>
      </c>
      <c r="Y129" s="2" t="s">
        <v>546</v>
      </c>
      <c r="Z129" s="4">
        <v>64</v>
      </c>
      <c r="AA129" s="4">
        <f>=ROUNDDOWN(40,0)</f>
      </c>
      <c r="AB129" s="5">
        <v>1.6</v>
      </c>
      <c r="AC129" s="2" t="s">
        <v>132</v>
      </c>
      <c r="AD129" s="4"/>
      <c r="AE129" s="4"/>
      <c r="AF129" s="6">
        <v>63</v>
      </c>
      <c r="AG129" s="6"/>
      <c r="AH129" s="7"/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138</v>
      </c>
      <c r="BV129" s="2" t="s">
        <v>129</v>
      </c>
      <c r="BW129" s="2" t="s">
        <v>528</v>
      </c>
      <c r="BX129" s="2" t="s">
        <v>889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138</v>
      </c>
      <c r="CH129" s="2" t="s">
        <v>129</v>
      </c>
      <c r="CI129" s="2" t="s">
        <v>547</v>
      </c>
      <c r="CJ129" s="2" t="s">
        <v>528</v>
      </c>
      <c r="CK129" s="2" t="s">
        <v>141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241</v>
      </c>
      <c r="CT129" s="2" t="s">
        <v>129</v>
      </c>
      <c r="CU129" s="2" t="s">
        <v>132</v>
      </c>
      <c r="CV129" s="2" t="s">
        <v>132</v>
      </c>
      <c r="CW129" s="2" t="s">
        <v>141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138</v>
      </c>
      <c r="DF129" s="2" t="s">
        <v>129</v>
      </c>
      <c r="DG129" s="2" t="s">
        <v>774</v>
      </c>
      <c r="DH129" s="2" t="s">
        <v>1713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129</v>
      </c>
      <c r="DS129" s="2" t="s">
        <v>1732</v>
      </c>
      <c r="DT129" s="2" t="s">
        <v>969</v>
      </c>
      <c r="DU129" s="2" t="s">
        <v>141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168</v>
      </c>
      <c r="ED129" s="2" t="s">
        <v>129</v>
      </c>
      <c r="EE129" s="2" t="s">
        <v>132</v>
      </c>
      <c r="EF129" s="2" t="s">
        <v>132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138</v>
      </c>
      <c r="EP129" s="2" t="s">
        <v>129</v>
      </c>
      <c r="EQ129" s="2" t="s">
        <v>534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168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168</v>
      </c>
      <c r="FN129" s="2" t="s">
        <v>129</v>
      </c>
      <c r="FO129" s="2" t="s">
        <v>132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241</v>
      </c>
      <c r="FZ129" s="2" t="s">
        <v>129</v>
      </c>
      <c r="GA129" s="2" t="s">
        <v>132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241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168</v>
      </c>
      <c r="GX129" s="2" t="s">
        <v>129</v>
      </c>
      <c r="GY129" s="2" t="s">
        <v>132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138</v>
      </c>
      <c r="HJ129" s="2" t="s">
        <v>129</v>
      </c>
      <c r="HK129" s="2" t="s">
        <v>552</v>
      </c>
      <c r="HL129" s="2" t="s">
        <v>1733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273</v>
      </c>
      <c r="HV129" s="2" t="s">
        <v>129</v>
      </c>
      <c r="HW129" s="2" t="s">
        <v>132</v>
      </c>
      <c r="HX129" s="2" t="s">
        <v>132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168</v>
      </c>
      <c r="IH129" s="2" t="s">
        <v>129</v>
      </c>
      <c r="II129" s="2" t="s">
        <v>132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168</v>
      </c>
      <c r="IT129" s="2" t="s">
        <v>129</v>
      </c>
      <c r="IU129" s="2" t="s">
        <v>132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129</v>
      </c>
      <c r="JG129" s="2" t="s">
        <v>547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168</v>
      </c>
      <c r="JR129" s="2" t="s">
        <v>129</v>
      </c>
      <c r="JS129" s="2" t="s">
        <v>132</v>
      </c>
      <c r="JT129" s="2" t="s">
        <v>132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129</v>
      </c>
      <c r="KE129" s="2" t="s">
        <v>132</v>
      </c>
      <c r="KF129" s="2" t="s">
        <v>132</v>
      </c>
      <c r="KG129" s="2" t="s">
        <v>141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132</v>
      </c>
      <c r="KP129" s="2" t="s">
        <v>132</v>
      </c>
      <c r="KQ129" s="2" t="s">
        <v>132</v>
      </c>
      <c r="KR129" s="2" t="s">
        <v>132</v>
      </c>
      <c r="KS129" s="2" t="s">
        <v>132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168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150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176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168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168</v>
      </c>
      <c r="MX129" s="2" t="s">
        <v>129</v>
      </c>
      <c r="MY129" s="2" t="s">
        <v>132</v>
      </c>
      <c r="MZ129" s="2" t="s">
        <v>132</v>
      </c>
      <c r="NA129" s="2" t="s">
        <v>141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176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138</v>
      </c>
      <c r="OT129" s="2" t="s">
        <v>129</v>
      </c>
      <c r="OU129" s="2" t="s">
        <v>177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168</v>
      </c>
      <c r="PR129" s="2" t="s">
        <v>129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168</v>
      </c>
      <c r="QD129" s="2" t="s">
        <v>129</v>
      </c>
      <c r="QE129" s="2" t="s">
        <v>132</v>
      </c>
      <c r="QF129" s="2" t="s">
        <v>132</v>
      </c>
      <c r="QG129" s="2" t="s">
        <v>141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138</v>
      </c>
      <c r="QP129" s="2" t="s">
        <v>129</v>
      </c>
      <c r="QQ129" s="2" t="s">
        <v>547</v>
      </c>
      <c r="QR129" s="2" t="s">
        <v>132</v>
      </c>
      <c r="QS129" s="2" t="s">
        <v>141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132</v>
      </c>
      <c r="RB129" s="2" t="s">
        <v>132</v>
      </c>
      <c r="RC129" s="2" t="s">
        <v>132</v>
      </c>
      <c r="RD129" s="2" t="s">
        <v>132</v>
      </c>
      <c r="RE129" s="2" t="s">
        <v>132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168</v>
      </c>
      <c r="RN129" s="2" t="s">
        <v>129</v>
      </c>
      <c r="RO129" s="2" t="s">
        <v>132</v>
      </c>
      <c r="RP129" s="2" t="s">
        <v>132</v>
      </c>
      <c r="RQ129" s="2" t="s">
        <v>141</v>
      </c>
      <c r="RR129" s="2" t="s">
        <v>132</v>
      </c>
    </row>
    <row r="130">
      <c r="A130" s="2" t="s">
        <v>1734</v>
      </c>
      <c r="B130" s="2" t="s">
        <v>121</v>
      </c>
      <c r="C130" s="2" t="s">
        <v>1396</v>
      </c>
      <c r="D130" s="2" t="s">
        <v>560</v>
      </c>
      <c r="E130" s="2" t="s">
        <v>561</v>
      </c>
      <c r="F130" s="2" t="s">
        <v>1735</v>
      </c>
      <c r="G130" s="2" t="s">
        <v>1735</v>
      </c>
      <c r="H130" s="2" t="s">
        <v>1735</v>
      </c>
      <c r="I130" s="2" t="s">
        <v>1726</v>
      </c>
      <c r="J130" s="2" t="s">
        <v>127</v>
      </c>
      <c r="K130" s="2" t="s">
        <v>801</v>
      </c>
      <c r="L130" s="3">
        <v>34</v>
      </c>
      <c r="M130" s="3">
        <v>35.7</v>
      </c>
      <c r="N130" s="3">
        <v>69.99</v>
      </c>
      <c r="O130" s="2" t="s">
        <v>129</v>
      </c>
      <c r="P130" s="2" t="s">
        <v>524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286</v>
      </c>
      <c r="V130" s="2" t="s">
        <v>247</v>
      </c>
      <c r="W130" s="2" t="s">
        <v>248</v>
      </c>
      <c r="X130" s="2" t="s">
        <v>525</v>
      </c>
      <c r="Y130" s="2" t="s">
        <v>1012</v>
      </c>
      <c r="Z130" s="4">
        <v>94</v>
      </c>
      <c r="AA130" s="4">
        <f>=ROUNDDOWN(42.7272727272727,0)</f>
      </c>
      <c r="AB130" s="5">
        <v>2.2</v>
      </c>
      <c r="AC130" s="2" t="s">
        <v>132</v>
      </c>
      <c r="AD130" s="4"/>
      <c r="AE130" s="4"/>
      <c r="AF130" s="6">
        <v>65</v>
      </c>
      <c r="AG130" s="6"/>
      <c r="AH130" s="7"/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138</v>
      </c>
      <c r="BV130" s="2" t="s">
        <v>129</v>
      </c>
      <c r="BW130" s="2" t="s">
        <v>1733</v>
      </c>
      <c r="BX130" s="2" t="s">
        <v>1736</v>
      </c>
      <c r="BY130" s="2" t="s">
        <v>141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138</v>
      </c>
      <c r="CH130" s="2" t="s">
        <v>129</v>
      </c>
      <c r="CI130" s="2" t="s">
        <v>1332</v>
      </c>
      <c r="CJ130" s="2" t="s">
        <v>1737</v>
      </c>
      <c r="CK130" s="2" t="s">
        <v>141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557</v>
      </c>
      <c r="CT130" s="2" t="s">
        <v>129</v>
      </c>
      <c r="CU130" s="2" t="s">
        <v>132</v>
      </c>
      <c r="CV130" s="2" t="s">
        <v>132</v>
      </c>
      <c r="CW130" s="2" t="s">
        <v>141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138</v>
      </c>
      <c r="DF130" s="2" t="s">
        <v>129</v>
      </c>
      <c r="DG130" s="2" t="s">
        <v>1384</v>
      </c>
      <c r="DH130" s="2" t="s">
        <v>132</v>
      </c>
      <c r="DI130" s="2" t="s">
        <v>141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129</v>
      </c>
      <c r="DS130" s="2" t="s">
        <v>971</v>
      </c>
      <c r="DT130" s="2" t="s">
        <v>132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168</v>
      </c>
      <c r="ED130" s="2" t="s">
        <v>129</v>
      </c>
      <c r="EE130" s="2" t="s">
        <v>132</v>
      </c>
      <c r="EF130" s="2" t="s">
        <v>132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138</v>
      </c>
      <c r="EP130" s="2" t="s">
        <v>129</v>
      </c>
      <c r="EQ130" s="2" t="s">
        <v>361</v>
      </c>
      <c r="ER130" s="2" t="s">
        <v>132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168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168</v>
      </c>
      <c r="FN130" s="2" t="s">
        <v>129</v>
      </c>
      <c r="FO130" s="2" t="s">
        <v>132</v>
      </c>
      <c r="FP130" s="2" t="s">
        <v>132</v>
      </c>
      <c r="FQ130" s="2" t="s">
        <v>141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241</v>
      </c>
      <c r="FZ130" s="2" t="s">
        <v>129</v>
      </c>
      <c r="GA130" s="2" t="s">
        <v>132</v>
      </c>
      <c r="GB130" s="2" t="s">
        <v>132</v>
      </c>
      <c r="GC130" s="2" t="s">
        <v>141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241</v>
      </c>
      <c r="GL130" s="2" t="s">
        <v>129</v>
      </c>
      <c r="GM130" s="2" t="s">
        <v>132</v>
      </c>
      <c r="GN130" s="2" t="s">
        <v>132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168</v>
      </c>
      <c r="GX130" s="2" t="s">
        <v>129</v>
      </c>
      <c r="GY130" s="2" t="s">
        <v>132</v>
      </c>
      <c r="GZ130" s="2" t="s">
        <v>132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241</v>
      </c>
      <c r="HJ130" s="2" t="s">
        <v>129</v>
      </c>
      <c r="HK130" s="2" t="s">
        <v>132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129</v>
      </c>
      <c r="HW130" s="2" t="s">
        <v>132</v>
      </c>
      <c r="HX130" s="2" t="s">
        <v>132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129</v>
      </c>
      <c r="II130" s="2" t="s">
        <v>132</v>
      </c>
      <c r="IJ130" s="2" t="s">
        <v>132</v>
      </c>
      <c r="IK130" s="2" t="s">
        <v>141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132</v>
      </c>
      <c r="IT130" s="2" t="s">
        <v>132</v>
      </c>
      <c r="IU130" s="2" t="s">
        <v>132</v>
      </c>
      <c r="IV130" s="2" t="s">
        <v>132</v>
      </c>
      <c r="IW130" s="2" t="s">
        <v>132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129</v>
      </c>
      <c r="JG130" s="2" t="s">
        <v>1332</v>
      </c>
      <c r="JH130" s="2" t="s">
        <v>132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129</v>
      </c>
      <c r="KE130" s="2" t="s">
        <v>132</v>
      </c>
      <c r="KF130" s="2" t="s">
        <v>132</v>
      </c>
      <c r="KG130" s="2" t="s">
        <v>141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132</v>
      </c>
      <c r="KP130" s="2" t="s">
        <v>132</v>
      </c>
      <c r="KQ130" s="2" t="s">
        <v>132</v>
      </c>
      <c r="KR130" s="2" t="s">
        <v>132</v>
      </c>
      <c r="KS130" s="2" t="s">
        <v>132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168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150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176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168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168</v>
      </c>
      <c r="MX130" s="2" t="s">
        <v>129</v>
      </c>
      <c r="MY130" s="2" t="s">
        <v>132</v>
      </c>
      <c r="MZ130" s="2" t="s">
        <v>132</v>
      </c>
      <c r="NA130" s="2" t="s">
        <v>141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176</v>
      </c>
      <c r="NV130" s="2" t="s">
        <v>129</v>
      </c>
      <c r="NW130" s="2" t="s">
        <v>132</v>
      </c>
      <c r="NX130" s="2" t="s">
        <v>132</v>
      </c>
      <c r="NY130" s="2" t="s">
        <v>141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138</v>
      </c>
      <c r="OT130" s="2" t="s">
        <v>129</v>
      </c>
      <c r="OU130" s="2" t="s">
        <v>177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168</v>
      </c>
      <c r="PR130" s="2" t="s">
        <v>129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168</v>
      </c>
      <c r="QD130" s="2" t="s">
        <v>129</v>
      </c>
      <c r="QE130" s="2" t="s">
        <v>132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138</v>
      </c>
      <c r="QP130" s="2" t="s">
        <v>129</v>
      </c>
      <c r="QQ130" s="2" t="s">
        <v>1332</v>
      </c>
      <c r="QR130" s="2" t="s">
        <v>132</v>
      </c>
      <c r="QS130" s="2" t="s">
        <v>141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132</v>
      </c>
      <c r="RB130" s="2" t="s">
        <v>132</v>
      </c>
      <c r="RC130" s="2" t="s">
        <v>132</v>
      </c>
      <c r="RD130" s="2" t="s">
        <v>132</v>
      </c>
      <c r="RE130" s="2" t="s">
        <v>132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168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132</v>
      </c>
    </row>
    <row r="131">
      <c r="A131" s="2" t="s">
        <v>1738</v>
      </c>
      <c r="B131" s="2" t="s">
        <v>121</v>
      </c>
      <c r="C131" s="2" t="s">
        <v>1396</v>
      </c>
      <c r="D131" s="2" t="s">
        <v>560</v>
      </c>
      <c r="E131" s="2" t="s">
        <v>561</v>
      </c>
      <c r="F131" s="2" t="s">
        <v>1735</v>
      </c>
      <c r="G131" s="2" t="s">
        <v>1735</v>
      </c>
      <c r="H131" s="2" t="s">
        <v>1735</v>
      </c>
      <c r="I131" s="2" t="s">
        <v>1726</v>
      </c>
      <c r="J131" s="2" t="s">
        <v>127</v>
      </c>
      <c r="K131" s="2" t="s">
        <v>1441</v>
      </c>
      <c r="L131" s="3">
        <v>34</v>
      </c>
      <c r="M131" s="3">
        <v>35.7</v>
      </c>
      <c r="N131" s="3">
        <v>69.99</v>
      </c>
      <c r="O131" s="2" t="s">
        <v>129</v>
      </c>
      <c r="P131" s="2" t="s">
        <v>524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286</v>
      </c>
      <c r="V131" s="2" t="s">
        <v>247</v>
      </c>
      <c r="W131" s="2" t="s">
        <v>248</v>
      </c>
      <c r="X131" s="2" t="s">
        <v>525</v>
      </c>
      <c r="Y131" s="2" t="s">
        <v>1012</v>
      </c>
      <c r="Z131" s="4">
        <v>72</v>
      </c>
      <c r="AA131" s="4">
        <f>=ROUNDDOWN(72,0)</f>
      </c>
      <c r="AB131" s="5">
        <v>1</v>
      </c>
      <c r="AC131" s="2" t="s">
        <v>132</v>
      </c>
      <c r="AD131" s="4"/>
      <c r="AE131" s="4"/>
      <c r="AF131" s="6">
        <v>65</v>
      </c>
      <c r="AG131" s="6"/>
      <c r="AH131" s="7"/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/>
      <c r="BJ131" s="4"/>
      <c r="BK131" s="8"/>
      <c r="BL131" s="2" t="s">
        <v>132</v>
      </c>
      <c r="BM131" s="7"/>
      <c r="BN131" s="7"/>
      <c r="BO131" s="4"/>
      <c r="BP131" s="8"/>
      <c r="BQ131" s="4"/>
      <c r="BR131" s="8"/>
      <c r="BS131" s="7"/>
      <c r="BT131" s="7"/>
      <c r="BU131" s="2" t="s">
        <v>138</v>
      </c>
      <c r="BV131" s="2" t="s">
        <v>129</v>
      </c>
      <c r="BW131" s="2" t="s">
        <v>1733</v>
      </c>
      <c r="BX131" s="2" t="s">
        <v>132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138</v>
      </c>
      <c r="CH131" s="2" t="s">
        <v>129</v>
      </c>
      <c r="CI131" s="2" t="s">
        <v>1332</v>
      </c>
      <c r="CJ131" s="2" t="s">
        <v>132</v>
      </c>
      <c r="CK131" s="2" t="s">
        <v>141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557</v>
      </c>
      <c r="CT131" s="2" t="s">
        <v>129</v>
      </c>
      <c r="CU131" s="2" t="s">
        <v>132</v>
      </c>
      <c r="CV131" s="2" t="s">
        <v>132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129</v>
      </c>
      <c r="DG131" s="2" t="s">
        <v>1384</v>
      </c>
      <c r="DH131" s="2" t="s">
        <v>1709</v>
      </c>
      <c r="DI131" s="2" t="s">
        <v>141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129</v>
      </c>
      <c r="DS131" s="2" t="s">
        <v>971</v>
      </c>
      <c r="DT131" s="2" t="s">
        <v>1739</v>
      </c>
      <c r="DU131" s="2" t="s">
        <v>141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168</v>
      </c>
      <c r="ED131" s="2" t="s">
        <v>129</v>
      </c>
      <c r="EE131" s="2" t="s">
        <v>132</v>
      </c>
      <c r="EF131" s="2" t="s">
        <v>132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138</v>
      </c>
      <c r="EP131" s="2" t="s">
        <v>129</v>
      </c>
      <c r="EQ131" s="2" t="s">
        <v>361</v>
      </c>
      <c r="ER131" s="2" t="s">
        <v>617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168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168</v>
      </c>
      <c r="FN131" s="2" t="s">
        <v>129</v>
      </c>
      <c r="FO131" s="2" t="s">
        <v>132</v>
      </c>
      <c r="FP131" s="2" t="s">
        <v>132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241</v>
      </c>
      <c r="FZ131" s="2" t="s">
        <v>129</v>
      </c>
      <c r="GA131" s="2" t="s">
        <v>132</v>
      </c>
      <c r="GB131" s="2" t="s">
        <v>132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241</v>
      </c>
      <c r="GL131" s="2" t="s">
        <v>129</v>
      </c>
      <c r="GM131" s="2" t="s">
        <v>132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168</v>
      </c>
      <c r="GX131" s="2" t="s">
        <v>129</v>
      </c>
      <c r="GY131" s="2" t="s">
        <v>132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241</v>
      </c>
      <c r="HJ131" s="2" t="s">
        <v>129</v>
      </c>
      <c r="HK131" s="2" t="s">
        <v>132</v>
      </c>
      <c r="HL131" s="2" t="s">
        <v>132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129</v>
      </c>
      <c r="HW131" s="2" t="s">
        <v>132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168</v>
      </c>
      <c r="IH131" s="2" t="s">
        <v>129</v>
      </c>
      <c r="II131" s="2" t="s">
        <v>132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132</v>
      </c>
      <c r="IT131" s="2" t="s">
        <v>132</v>
      </c>
      <c r="IU131" s="2" t="s">
        <v>132</v>
      </c>
      <c r="IV131" s="2" t="s">
        <v>132</v>
      </c>
      <c r="IW131" s="2" t="s">
        <v>132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129</v>
      </c>
      <c r="JG131" s="2" t="s">
        <v>1332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132</v>
      </c>
      <c r="JR131" s="2" t="s">
        <v>132</v>
      </c>
      <c r="JS131" s="2" t="s">
        <v>132</v>
      </c>
      <c r="JT131" s="2" t="s">
        <v>132</v>
      </c>
      <c r="JU131" s="2" t="s">
        <v>132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129</v>
      </c>
      <c r="KE131" s="2" t="s">
        <v>132</v>
      </c>
      <c r="KF131" s="2" t="s">
        <v>132</v>
      </c>
      <c r="KG131" s="2" t="s">
        <v>141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132</v>
      </c>
      <c r="KP131" s="2" t="s">
        <v>132</v>
      </c>
      <c r="KQ131" s="2" t="s">
        <v>132</v>
      </c>
      <c r="KR131" s="2" t="s">
        <v>132</v>
      </c>
      <c r="KS131" s="2" t="s">
        <v>132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168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150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176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168</v>
      </c>
      <c r="ML131" s="2" t="s">
        <v>129</v>
      </c>
      <c r="MM131" s="2" t="s">
        <v>132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168</v>
      </c>
      <c r="MX131" s="2" t="s">
        <v>129</v>
      </c>
      <c r="MY131" s="2" t="s">
        <v>132</v>
      </c>
      <c r="MZ131" s="2" t="s">
        <v>132</v>
      </c>
      <c r="NA131" s="2" t="s">
        <v>141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176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138</v>
      </c>
      <c r="OT131" s="2" t="s">
        <v>129</v>
      </c>
      <c r="OU131" s="2" t="s">
        <v>177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241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168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168</v>
      </c>
      <c r="QD131" s="2" t="s">
        <v>129</v>
      </c>
      <c r="QE131" s="2" t="s">
        <v>132</v>
      </c>
      <c r="QF131" s="2" t="s">
        <v>132</v>
      </c>
      <c r="QG131" s="2" t="s">
        <v>141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138</v>
      </c>
      <c r="QP131" s="2" t="s">
        <v>129</v>
      </c>
      <c r="QQ131" s="2" t="s">
        <v>1332</v>
      </c>
      <c r="QR131" s="2" t="s">
        <v>132</v>
      </c>
      <c r="QS131" s="2" t="s">
        <v>141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132</v>
      </c>
      <c r="RB131" s="2" t="s">
        <v>132</v>
      </c>
      <c r="RC131" s="2" t="s">
        <v>132</v>
      </c>
      <c r="RD131" s="2" t="s">
        <v>132</v>
      </c>
      <c r="RE131" s="2" t="s">
        <v>132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168</v>
      </c>
      <c r="RN131" s="2" t="s">
        <v>129</v>
      </c>
      <c r="RO131" s="2" t="s">
        <v>132</v>
      </c>
      <c r="RP131" s="2" t="s">
        <v>132</v>
      </c>
      <c r="RQ131" s="2" t="s">
        <v>141</v>
      </c>
      <c r="RR131" s="2" t="s">
        <v>132</v>
      </c>
    </row>
    <row r="132">
      <c r="A132" s="2" t="s">
        <v>1740</v>
      </c>
      <c r="B132" s="2" t="s">
        <v>121</v>
      </c>
      <c r="C132" s="2" t="s">
        <v>1396</v>
      </c>
      <c r="D132" s="2" t="s">
        <v>560</v>
      </c>
      <c r="E132" s="2" t="s">
        <v>561</v>
      </c>
      <c r="F132" s="2" t="s">
        <v>1741</v>
      </c>
      <c r="G132" s="2" t="s">
        <v>1741</v>
      </c>
      <c r="H132" s="2" t="s">
        <v>1741</v>
      </c>
      <c r="I132" s="2" t="s">
        <v>1742</v>
      </c>
      <c r="J132" s="2" t="s">
        <v>127</v>
      </c>
      <c r="K132" s="2" t="s">
        <v>801</v>
      </c>
      <c r="L132" s="3">
        <v>53</v>
      </c>
      <c r="M132" s="3">
        <v>55.65</v>
      </c>
      <c r="N132" s="3">
        <v>109.99</v>
      </c>
      <c r="O132" s="2" t="s">
        <v>129</v>
      </c>
      <c r="P132" s="2" t="s">
        <v>524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286</v>
      </c>
      <c r="V132" s="2" t="s">
        <v>247</v>
      </c>
      <c r="W132" s="2" t="s">
        <v>248</v>
      </c>
      <c r="X132" s="2" t="s">
        <v>870</v>
      </c>
      <c r="Y132" s="2" t="s">
        <v>889</v>
      </c>
      <c r="Z132" s="4">
        <v>53</v>
      </c>
      <c r="AA132" s="4">
        <f>=ROUNDDOWN(26.5,0)</f>
      </c>
      <c r="AB132" s="5">
        <v>2</v>
      </c>
      <c r="AC132" s="2" t="s">
        <v>816</v>
      </c>
      <c r="AD132" s="4">
        <v>100</v>
      </c>
      <c r="AE132" s="4">
        <v>100</v>
      </c>
      <c r="AF132" s="6">
        <v>65</v>
      </c>
      <c r="AG132" s="6"/>
      <c r="AH132" s="7"/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138</v>
      </c>
      <c r="BV132" s="2" t="s">
        <v>129</v>
      </c>
      <c r="BW132" s="2" t="s">
        <v>1039</v>
      </c>
      <c r="BX132" s="2" t="s">
        <v>1712</v>
      </c>
      <c r="BY132" s="2" t="s">
        <v>141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138</v>
      </c>
      <c r="CH132" s="2" t="s">
        <v>129</v>
      </c>
      <c r="CI132" s="2" t="s">
        <v>717</v>
      </c>
      <c r="CJ132" s="2" t="s">
        <v>774</v>
      </c>
      <c r="CK132" s="2" t="s">
        <v>141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241</v>
      </c>
      <c r="CT132" s="2" t="s">
        <v>129</v>
      </c>
      <c r="CU132" s="2" t="s">
        <v>132</v>
      </c>
      <c r="CV132" s="2" t="s">
        <v>132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129</v>
      </c>
      <c r="DG132" s="2" t="s">
        <v>774</v>
      </c>
      <c r="DH132" s="2" t="s">
        <v>132</v>
      </c>
      <c r="DI132" s="2" t="s">
        <v>141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138</v>
      </c>
      <c r="DR132" s="2" t="s">
        <v>129</v>
      </c>
      <c r="DS132" s="2" t="s">
        <v>549</v>
      </c>
      <c r="DT132" s="2" t="s">
        <v>132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129</v>
      </c>
      <c r="EE132" s="2" t="s">
        <v>680</v>
      </c>
      <c r="EF132" s="2" t="s">
        <v>132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138</v>
      </c>
      <c r="EP132" s="2" t="s">
        <v>129</v>
      </c>
      <c r="EQ132" s="2" t="s">
        <v>534</v>
      </c>
      <c r="ER132" s="2" t="s">
        <v>1743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168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168</v>
      </c>
      <c r="FN132" s="2" t="s">
        <v>129</v>
      </c>
      <c r="FO132" s="2" t="s">
        <v>132</v>
      </c>
      <c r="FP132" s="2" t="s">
        <v>132</v>
      </c>
      <c r="FQ132" s="2" t="s">
        <v>141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241</v>
      </c>
      <c r="FZ132" s="2" t="s">
        <v>129</v>
      </c>
      <c r="GA132" s="2" t="s">
        <v>132</v>
      </c>
      <c r="GB132" s="2" t="s">
        <v>132</v>
      </c>
      <c r="GC132" s="2" t="s">
        <v>141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241</v>
      </c>
      <c r="GL132" s="2" t="s">
        <v>129</v>
      </c>
      <c r="GM132" s="2" t="s">
        <v>132</v>
      </c>
      <c r="GN132" s="2" t="s">
        <v>132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168</v>
      </c>
      <c r="GX132" s="2" t="s">
        <v>129</v>
      </c>
      <c r="GY132" s="2" t="s">
        <v>132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241</v>
      </c>
      <c r="HJ132" s="2" t="s">
        <v>129</v>
      </c>
      <c r="HK132" s="2" t="s">
        <v>132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168</v>
      </c>
      <c r="HV132" s="2" t="s">
        <v>129</v>
      </c>
      <c r="HW132" s="2" t="s">
        <v>132</v>
      </c>
      <c r="HX132" s="2" t="s">
        <v>132</v>
      </c>
      <c r="HY132" s="2" t="s">
        <v>141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168</v>
      </c>
      <c r="IH132" s="2" t="s">
        <v>129</v>
      </c>
      <c r="II132" s="2" t="s">
        <v>132</v>
      </c>
      <c r="IJ132" s="2" t="s">
        <v>132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168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129</v>
      </c>
      <c r="JG132" s="2" t="s">
        <v>717</v>
      </c>
      <c r="JH132" s="2" t="s">
        <v>132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168</v>
      </c>
      <c r="JR132" s="2" t="s">
        <v>129</v>
      </c>
      <c r="JS132" s="2" t="s">
        <v>132</v>
      </c>
      <c r="JT132" s="2" t="s">
        <v>132</v>
      </c>
      <c r="JU132" s="2" t="s">
        <v>141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129</v>
      </c>
      <c r="KE132" s="2" t="s">
        <v>132</v>
      </c>
      <c r="KF132" s="2" t="s">
        <v>132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132</v>
      </c>
      <c r="KP132" s="2" t="s">
        <v>132</v>
      </c>
      <c r="KQ132" s="2" t="s">
        <v>132</v>
      </c>
      <c r="KR132" s="2" t="s">
        <v>132</v>
      </c>
      <c r="KS132" s="2" t="s">
        <v>132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168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150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176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168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176</v>
      </c>
      <c r="NV132" s="2" t="s">
        <v>129</v>
      </c>
      <c r="NW132" s="2" t="s">
        <v>132</v>
      </c>
      <c r="NX132" s="2" t="s">
        <v>132</v>
      </c>
      <c r="NY132" s="2" t="s">
        <v>141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138</v>
      </c>
      <c r="OT132" s="2" t="s">
        <v>129</v>
      </c>
      <c r="OU132" s="2" t="s">
        <v>177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168</v>
      </c>
      <c r="PF132" s="2" t="s">
        <v>129</v>
      </c>
      <c r="PG132" s="2" t="s">
        <v>132</v>
      </c>
      <c r="PH132" s="2" t="s">
        <v>132</v>
      </c>
      <c r="PI132" s="2" t="s">
        <v>141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168</v>
      </c>
      <c r="PR132" s="2" t="s">
        <v>129</v>
      </c>
      <c r="PS132" s="2" t="s">
        <v>132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168</v>
      </c>
      <c r="QD132" s="2" t="s">
        <v>129</v>
      </c>
      <c r="QE132" s="2" t="s">
        <v>132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138</v>
      </c>
      <c r="QP132" s="2" t="s">
        <v>129</v>
      </c>
      <c r="QQ132" s="2" t="s">
        <v>717</v>
      </c>
      <c r="QR132" s="2" t="s">
        <v>132</v>
      </c>
      <c r="QS132" s="2" t="s">
        <v>141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132</v>
      </c>
      <c r="RB132" s="2" t="s">
        <v>132</v>
      </c>
      <c r="RC132" s="2" t="s">
        <v>132</v>
      </c>
      <c r="RD132" s="2" t="s">
        <v>132</v>
      </c>
      <c r="RE132" s="2" t="s">
        <v>132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168</v>
      </c>
      <c r="RN132" s="2" t="s">
        <v>129</v>
      </c>
      <c r="RO132" s="2" t="s">
        <v>132</v>
      </c>
      <c r="RP132" s="2" t="s">
        <v>132</v>
      </c>
      <c r="RQ132" s="2" t="s">
        <v>141</v>
      </c>
      <c r="RR132" s="2" t="s">
        <v>132</v>
      </c>
    </row>
    <row r="133">
      <c r="A133" s="2" t="s">
        <v>1744</v>
      </c>
      <c r="B133" s="2" t="s">
        <v>121</v>
      </c>
      <c r="C133" s="2" t="s">
        <v>1396</v>
      </c>
      <c r="D133" s="2" t="s">
        <v>560</v>
      </c>
      <c r="E133" s="2" t="s">
        <v>561</v>
      </c>
      <c r="F133" s="2" t="s">
        <v>1741</v>
      </c>
      <c r="G133" s="2" t="s">
        <v>1741</v>
      </c>
      <c r="H133" s="2" t="s">
        <v>1741</v>
      </c>
      <c r="I133" s="2" t="s">
        <v>1742</v>
      </c>
      <c r="J133" s="2" t="s">
        <v>127</v>
      </c>
      <c r="K133" s="2" t="s">
        <v>1727</v>
      </c>
      <c r="L133" s="3">
        <v>53</v>
      </c>
      <c r="M133" s="3">
        <v>55.65</v>
      </c>
      <c r="N133" s="3">
        <v>109.99</v>
      </c>
      <c r="O133" s="2" t="s">
        <v>129</v>
      </c>
      <c r="P133" s="2" t="s">
        <v>524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286</v>
      </c>
      <c r="V133" s="2" t="s">
        <v>247</v>
      </c>
      <c r="W133" s="2" t="s">
        <v>248</v>
      </c>
      <c r="X133" s="2" t="s">
        <v>870</v>
      </c>
      <c r="Y133" s="2" t="s">
        <v>889</v>
      </c>
      <c r="Z133" s="4">
        <v>25</v>
      </c>
      <c r="AA133" s="4">
        <f>=ROUNDDOWN(14.7058823529412,0)</f>
      </c>
      <c r="AB133" s="5">
        <v>1.7</v>
      </c>
      <c r="AC133" s="2" t="s">
        <v>816</v>
      </c>
      <c r="AD133" s="4">
        <v>100</v>
      </c>
      <c r="AE133" s="4">
        <v>100</v>
      </c>
      <c r="AF133" s="6">
        <v>65</v>
      </c>
      <c r="AG133" s="6"/>
      <c r="AH133" s="7"/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129</v>
      </c>
      <c r="BW133" s="2" t="s">
        <v>1039</v>
      </c>
      <c r="BX133" s="2" t="s">
        <v>177</v>
      </c>
      <c r="BY133" s="2" t="s">
        <v>141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138</v>
      </c>
      <c r="CH133" s="2" t="s">
        <v>129</v>
      </c>
      <c r="CI133" s="2" t="s">
        <v>717</v>
      </c>
      <c r="CJ133" s="2" t="s">
        <v>774</v>
      </c>
      <c r="CK133" s="2" t="s">
        <v>141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241</v>
      </c>
      <c r="CT133" s="2" t="s">
        <v>129</v>
      </c>
      <c r="CU133" s="2" t="s">
        <v>132</v>
      </c>
      <c r="CV133" s="2" t="s">
        <v>132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129</v>
      </c>
      <c r="DG133" s="2" t="s">
        <v>774</v>
      </c>
      <c r="DH133" s="2" t="s">
        <v>1745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138</v>
      </c>
      <c r="DR133" s="2" t="s">
        <v>129</v>
      </c>
      <c r="DS133" s="2" t="s">
        <v>549</v>
      </c>
      <c r="DT133" s="2" t="s">
        <v>719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168</v>
      </c>
      <c r="ED133" s="2" t="s">
        <v>129</v>
      </c>
      <c r="EE133" s="2" t="s">
        <v>132</v>
      </c>
      <c r="EF133" s="2" t="s">
        <v>132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138</v>
      </c>
      <c r="EP133" s="2" t="s">
        <v>129</v>
      </c>
      <c r="EQ133" s="2" t="s">
        <v>534</v>
      </c>
      <c r="ER133" s="2" t="s">
        <v>1743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168</v>
      </c>
      <c r="FB133" s="2" t="s">
        <v>129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168</v>
      </c>
      <c r="FN133" s="2" t="s">
        <v>129</v>
      </c>
      <c r="FO133" s="2" t="s">
        <v>132</v>
      </c>
      <c r="FP133" s="2" t="s">
        <v>132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241</v>
      </c>
      <c r="FZ133" s="2" t="s">
        <v>129</v>
      </c>
      <c r="GA133" s="2" t="s">
        <v>132</v>
      </c>
      <c r="GB133" s="2" t="s">
        <v>132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241</v>
      </c>
      <c r="GL133" s="2" t="s">
        <v>129</v>
      </c>
      <c r="GM133" s="2" t="s">
        <v>132</v>
      </c>
      <c r="GN133" s="2" t="s">
        <v>132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168</v>
      </c>
      <c r="GX133" s="2" t="s">
        <v>129</v>
      </c>
      <c r="GY133" s="2" t="s">
        <v>132</v>
      </c>
      <c r="GZ133" s="2" t="s">
        <v>132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241</v>
      </c>
      <c r="HJ133" s="2" t="s">
        <v>129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168</v>
      </c>
      <c r="HV133" s="2" t="s">
        <v>129</v>
      </c>
      <c r="HW133" s="2" t="s">
        <v>132</v>
      </c>
      <c r="HX133" s="2" t="s">
        <v>132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129</v>
      </c>
      <c r="II133" s="2" t="s">
        <v>132</v>
      </c>
      <c r="IJ133" s="2" t="s">
        <v>132</v>
      </c>
      <c r="IK133" s="2" t="s">
        <v>141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168</v>
      </c>
      <c r="IT133" s="2" t="s">
        <v>129</v>
      </c>
      <c r="IU133" s="2" t="s">
        <v>132</v>
      </c>
      <c r="IV133" s="2" t="s">
        <v>132</v>
      </c>
      <c r="IW133" s="2" t="s">
        <v>141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129</v>
      </c>
      <c r="JG133" s="2" t="s">
        <v>717</v>
      </c>
      <c r="JH133" s="2" t="s">
        <v>132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168</v>
      </c>
      <c r="JR133" s="2" t="s">
        <v>129</v>
      </c>
      <c r="JS133" s="2" t="s">
        <v>132</v>
      </c>
      <c r="JT133" s="2" t="s">
        <v>132</v>
      </c>
      <c r="JU133" s="2" t="s">
        <v>141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129</v>
      </c>
      <c r="KE133" s="2" t="s">
        <v>132</v>
      </c>
      <c r="KF133" s="2" t="s">
        <v>132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132</v>
      </c>
      <c r="KP133" s="2" t="s">
        <v>132</v>
      </c>
      <c r="KQ133" s="2" t="s">
        <v>132</v>
      </c>
      <c r="KR133" s="2" t="s">
        <v>132</v>
      </c>
      <c r="KS133" s="2" t="s">
        <v>132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168</v>
      </c>
      <c r="LB133" s="2" t="s">
        <v>129</v>
      </c>
      <c r="LC133" s="2" t="s">
        <v>132</v>
      </c>
      <c r="LD133" s="2" t="s">
        <v>132</v>
      </c>
      <c r="LE133" s="2" t="s">
        <v>141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150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176</v>
      </c>
      <c r="LZ133" s="2" t="s">
        <v>129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168</v>
      </c>
      <c r="ML133" s="2" t="s">
        <v>129</v>
      </c>
      <c r="MM133" s="2" t="s">
        <v>132</v>
      </c>
      <c r="MN133" s="2" t="s">
        <v>132</v>
      </c>
      <c r="MO133" s="2" t="s">
        <v>141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168</v>
      </c>
      <c r="MX133" s="2" t="s">
        <v>129</v>
      </c>
      <c r="MY133" s="2" t="s">
        <v>132</v>
      </c>
      <c r="MZ133" s="2" t="s">
        <v>132</v>
      </c>
      <c r="NA133" s="2" t="s">
        <v>141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176</v>
      </c>
      <c r="NV133" s="2" t="s">
        <v>129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129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138</v>
      </c>
      <c r="OT133" s="2" t="s">
        <v>129</v>
      </c>
      <c r="OU133" s="2" t="s">
        <v>177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168</v>
      </c>
      <c r="PF133" s="2" t="s">
        <v>129</v>
      </c>
      <c r="PG133" s="2" t="s">
        <v>132</v>
      </c>
      <c r="PH133" s="2" t="s">
        <v>132</v>
      </c>
      <c r="PI133" s="2" t="s">
        <v>141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168</v>
      </c>
      <c r="PR133" s="2" t="s">
        <v>129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168</v>
      </c>
      <c r="QD133" s="2" t="s">
        <v>129</v>
      </c>
      <c r="QE133" s="2" t="s">
        <v>132</v>
      </c>
      <c r="QF133" s="2" t="s">
        <v>132</v>
      </c>
      <c r="QG133" s="2" t="s">
        <v>141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129</v>
      </c>
      <c r="QQ133" s="2" t="s">
        <v>717</v>
      </c>
      <c r="QR133" s="2" t="s">
        <v>132</v>
      </c>
      <c r="QS133" s="2" t="s">
        <v>141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132</v>
      </c>
      <c r="RB133" s="2" t="s">
        <v>132</v>
      </c>
      <c r="RC133" s="2" t="s">
        <v>132</v>
      </c>
      <c r="RD133" s="2" t="s">
        <v>132</v>
      </c>
      <c r="RE133" s="2" t="s">
        <v>132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168</v>
      </c>
      <c r="RN133" s="2" t="s">
        <v>129</v>
      </c>
      <c r="RO133" s="2" t="s">
        <v>132</v>
      </c>
      <c r="RP133" s="2" t="s">
        <v>132</v>
      </c>
      <c r="RQ133" s="2" t="s">
        <v>141</v>
      </c>
      <c r="RR133" s="2" t="s">
        <v>132</v>
      </c>
    </row>
    <row r="134">
      <c r="A134" s="2" t="s">
        <v>1746</v>
      </c>
      <c r="B134" s="2" t="s">
        <v>121</v>
      </c>
      <c r="C134" s="2" t="s">
        <v>1396</v>
      </c>
      <c r="D134" s="2" t="s">
        <v>560</v>
      </c>
      <c r="E134" s="2" t="s">
        <v>561</v>
      </c>
      <c r="F134" s="2" t="s">
        <v>1741</v>
      </c>
      <c r="G134" s="2" t="s">
        <v>1741</v>
      </c>
      <c r="H134" s="2" t="s">
        <v>1741</v>
      </c>
      <c r="I134" s="2" t="s">
        <v>1742</v>
      </c>
      <c r="J134" s="2" t="s">
        <v>127</v>
      </c>
      <c r="K134" s="2" t="s">
        <v>1023</v>
      </c>
      <c r="L134" s="3">
        <v>53</v>
      </c>
      <c r="M134" s="3">
        <v>55.65</v>
      </c>
      <c r="N134" s="3">
        <v>109.99</v>
      </c>
      <c r="O134" s="2" t="s">
        <v>129</v>
      </c>
      <c r="P134" s="2" t="s">
        <v>524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286</v>
      </c>
      <c r="V134" s="2" t="s">
        <v>247</v>
      </c>
      <c r="W134" s="2" t="s">
        <v>248</v>
      </c>
      <c r="X134" s="2" t="s">
        <v>870</v>
      </c>
      <c r="Y134" s="2" t="s">
        <v>889</v>
      </c>
      <c r="Z134" s="4">
        <v>116</v>
      </c>
      <c r="AA134" s="4">
        <f>=ROUNDDOWN(116,0)</f>
      </c>
      <c r="AB134" s="5">
        <v>1</v>
      </c>
      <c r="AC134" s="2" t="s">
        <v>132</v>
      </c>
      <c r="AD134" s="4"/>
      <c r="AE134" s="4"/>
      <c r="AF134" s="6">
        <v>65</v>
      </c>
      <c r="AG134" s="6"/>
      <c r="AH134" s="7"/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/>
      <c r="BJ134" s="4"/>
      <c r="BK134" s="8"/>
      <c r="BL134" s="2" t="s">
        <v>132</v>
      </c>
      <c r="BM134" s="7"/>
      <c r="BN134" s="7"/>
      <c r="BO134" s="4"/>
      <c r="BP134" s="8"/>
      <c r="BQ134" s="4"/>
      <c r="BR134" s="8"/>
      <c r="BS134" s="7"/>
      <c r="BT134" s="7"/>
      <c r="BU134" s="2" t="s">
        <v>138</v>
      </c>
      <c r="BV134" s="2" t="s">
        <v>129</v>
      </c>
      <c r="BW134" s="2" t="s">
        <v>1039</v>
      </c>
      <c r="BX134" s="2" t="s">
        <v>132</v>
      </c>
      <c r="BY134" s="2" t="s">
        <v>141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138</v>
      </c>
      <c r="CH134" s="2" t="s">
        <v>129</v>
      </c>
      <c r="CI134" s="2" t="s">
        <v>717</v>
      </c>
      <c r="CJ134" s="2" t="s">
        <v>1747</v>
      </c>
      <c r="CK134" s="2" t="s">
        <v>141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241</v>
      </c>
      <c r="CT134" s="2" t="s">
        <v>129</v>
      </c>
      <c r="CU134" s="2" t="s">
        <v>132</v>
      </c>
      <c r="CV134" s="2" t="s">
        <v>132</v>
      </c>
      <c r="CW134" s="2" t="s">
        <v>141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138</v>
      </c>
      <c r="DF134" s="2" t="s">
        <v>129</v>
      </c>
      <c r="DG134" s="2" t="s">
        <v>774</v>
      </c>
      <c r="DH134" s="2" t="s">
        <v>132</v>
      </c>
      <c r="DI134" s="2" t="s">
        <v>141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138</v>
      </c>
      <c r="DR134" s="2" t="s">
        <v>129</v>
      </c>
      <c r="DS134" s="2" t="s">
        <v>549</v>
      </c>
      <c r="DT134" s="2" t="s">
        <v>132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138</v>
      </c>
      <c r="ED134" s="2" t="s">
        <v>129</v>
      </c>
      <c r="EE134" s="2" t="s">
        <v>680</v>
      </c>
      <c r="EF134" s="2" t="s">
        <v>132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138</v>
      </c>
      <c r="EP134" s="2" t="s">
        <v>129</v>
      </c>
      <c r="EQ134" s="2" t="s">
        <v>534</v>
      </c>
      <c r="ER134" s="2" t="s">
        <v>132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168</v>
      </c>
      <c r="FB134" s="2" t="s">
        <v>129</v>
      </c>
      <c r="FC134" s="2" t="s">
        <v>132</v>
      </c>
      <c r="FD134" s="2" t="s">
        <v>132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168</v>
      </c>
      <c r="FN134" s="2" t="s">
        <v>129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241</v>
      </c>
      <c r="FZ134" s="2" t="s">
        <v>129</v>
      </c>
      <c r="GA134" s="2" t="s">
        <v>132</v>
      </c>
      <c r="GB134" s="2" t="s">
        <v>132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241</v>
      </c>
      <c r="GL134" s="2" t="s">
        <v>129</v>
      </c>
      <c r="GM134" s="2" t="s">
        <v>132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168</v>
      </c>
      <c r="GX134" s="2" t="s">
        <v>129</v>
      </c>
      <c r="GY134" s="2" t="s">
        <v>132</v>
      </c>
      <c r="GZ134" s="2" t="s">
        <v>132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241</v>
      </c>
      <c r="HJ134" s="2" t="s">
        <v>129</v>
      </c>
      <c r="HK134" s="2" t="s">
        <v>132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129</v>
      </c>
      <c r="HW134" s="2" t="s">
        <v>132</v>
      </c>
      <c r="HX134" s="2" t="s">
        <v>132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168</v>
      </c>
      <c r="IH134" s="2" t="s">
        <v>129</v>
      </c>
      <c r="II134" s="2" t="s">
        <v>132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168</v>
      </c>
      <c r="IT134" s="2" t="s">
        <v>129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129</v>
      </c>
      <c r="JG134" s="2" t="s">
        <v>717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168</v>
      </c>
      <c r="JR134" s="2" t="s">
        <v>129</v>
      </c>
      <c r="JS134" s="2" t="s">
        <v>132</v>
      </c>
      <c r="JT134" s="2" t="s">
        <v>132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129</v>
      </c>
      <c r="KE134" s="2" t="s">
        <v>132</v>
      </c>
      <c r="KF134" s="2" t="s">
        <v>132</v>
      </c>
      <c r="KG134" s="2" t="s">
        <v>141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132</v>
      </c>
      <c r="KP134" s="2" t="s">
        <v>132</v>
      </c>
      <c r="KQ134" s="2" t="s">
        <v>132</v>
      </c>
      <c r="KR134" s="2" t="s">
        <v>132</v>
      </c>
      <c r="KS134" s="2" t="s">
        <v>132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168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150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176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168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168</v>
      </c>
      <c r="MX134" s="2" t="s">
        <v>129</v>
      </c>
      <c r="MY134" s="2" t="s">
        <v>132</v>
      </c>
      <c r="MZ134" s="2" t="s">
        <v>132</v>
      </c>
      <c r="NA134" s="2" t="s">
        <v>141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176</v>
      </c>
      <c r="NV134" s="2" t="s">
        <v>129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138</v>
      </c>
      <c r="OT134" s="2" t="s">
        <v>129</v>
      </c>
      <c r="OU134" s="2" t="s">
        <v>177</v>
      </c>
      <c r="OV134" s="2" t="s">
        <v>132</v>
      </c>
      <c r="OW134" s="2" t="s">
        <v>141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168</v>
      </c>
      <c r="PF134" s="2" t="s">
        <v>129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168</v>
      </c>
      <c r="PR134" s="2" t="s">
        <v>129</v>
      </c>
      <c r="PS134" s="2" t="s">
        <v>132</v>
      </c>
      <c r="PT134" s="2" t="s">
        <v>132</v>
      </c>
      <c r="PU134" s="2" t="s">
        <v>141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168</v>
      </c>
      <c r="QD134" s="2" t="s">
        <v>129</v>
      </c>
      <c r="QE134" s="2" t="s">
        <v>132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138</v>
      </c>
      <c r="QP134" s="2" t="s">
        <v>129</v>
      </c>
      <c r="QQ134" s="2" t="s">
        <v>717</v>
      </c>
      <c r="QR134" s="2" t="s">
        <v>132</v>
      </c>
      <c r="QS134" s="2" t="s">
        <v>141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132</v>
      </c>
      <c r="RB134" s="2" t="s">
        <v>132</v>
      </c>
      <c r="RC134" s="2" t="s">
        <v>132</v>
      </c>
      <c r="RD134" s="2" t="s">
        <v>132</v>
      </c>
      <c r="RE134" s="2" t="s">
        <v>132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168</v>
      </c>
      <c r="RN134" s="2" t="s">
        <v>129</v>
      </c>
      <c r="RO134" s="2" t="s">
        <v>132</v>
      </c>
      <c r="RP134" s="2" t="s">
        <v>132</v>
      </c>
      <c r="RQ134" s="2" t="s">
        <v>141</v>
      </c>
      <c r="RR134" s="2" t="s">
        <v>132</v>
      </c>
    </row>
    <row r="135">
      <c r="A135" s="2" t="s">
        <v>1748</v>
      </c>
      <c r="B135" s="2" t="s">
        <v>121</v>
      </c>
      <c r="C135" s="2" t="s">
        <v>1396</v>
      </c>
      <c r="D135" s="2" t="s">
        <v>560</v>
      </c>
      <c r="E135" s="2" t="s">
        <v>561</v>
      </c>
      <c r="F135" s="2" t="s">
        <v>1749</v>
      </c>
      <c r="G135" s="2" t="s">
        <v>1749</v>
      </c>
      <c r="H135" s="2" t="s">
        <v>1749</v>
      </c>
      <c r="I135" s="2" t="s">
        <v>1750</v>
      </c>
      <c r="J135" s="2" t="s">
        <v>127</v>
      </c>
      <c r="K135" s="2" t="s">
        <v>801</v>
      </c>
      <c r="L135" s="3">
        <v>52</v>
      </c>
      <c r="M135" s="3">
        <v>54.6</v>
      </c>
      <c r="N135" s="3">
        <v>109.99</v>
      </c>
      <c r="O135" s="2" t="s">
        <v>129</v>
      </c>
      <c r="P135" s="2" t="s">
        <v>524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286</v>
      </c>
      <c r="V135" s="2" t="s">
        <v>247</v>
      </c>
      <c r="W135" s="2" t="s">
        <v>870</v>
      </c>
      <c r="X135" s="2" t="s">
        <v>248</v>
      </c>
      <c r="Y135" s="2" t="s">
        <v>889</v>
      </c>
      <c r="Z135" s="4">
        <v>69</v>
      </c>
      <c r="AA135" s="4">
        <f>=ROUNDDOWN(34.5,0)</f>
      </c>
      <c r="AB135" s="5">
        <v>2</v>
      </c>
      <c r="AC135" s="2" t="s">
        <v>132</v>
      </c>
      <c r="AD135" s="4"/>
      <c r="AE135" s="4"/>
      <c r="AF135" s="6">
        <v>65</v>
      </c>
      <c r="AG135" s="6"/>
      <c r="AH135" s="7"/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132</v>
      </c>
      <c r="BD135" s="8" t="s">
        <v>132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/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138</v>
      </c>
      <c r="BV135" s="2" t="s">
        <v>129</v>
      </c>
      <c r="BW135" s="2" t="s">
        <v>1039</v>
      </c>
      <c r="BX135" s="2" t="s">
        <v>1751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138</v>
      </c>
      <c r="CH135" s="2" t="s">
        <v>129</v>
      </c>
      <c r="CI135" s="2" t="s">
        <v>717</v>
      </c>
      <c r="CJ135" s="2" t="s">
        <v>889</v>
      </c>
      <c r="CK135" s="2" t="s">
        <v>141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241</v>
      </c>
      <c r="CT135" s="2" t="s">
        <v>129</v>
      </c>
      <c r="CU135" s="2" t="s">
        <v>132</v>
      </c>
      <c r="CV135" s="2" t="s">
        <v>132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138</v>
      </c>
      <c r="DF135" s="2" t="s">
        <v>129</v>
      </c>
      <c r="DG135" s="2" t="s">
        <v>774</v>
      </c>
      <c r="DH135" s="2" t="s">
        <v>985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138</v>
      </c>
      <c r="DR135" s="2" t="s">
        <v>129</v>
      </c>
      <c r="DS135" s="2" t="s">
        <v>549</v>
      </c>
      <c r="DT135" s="2" t="s">
        <v>1752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138</v>
      </c>
      <c r="ED135" s="2" t="s">
        <v>129</v>
      </c>
      <c r="EE135" s="2" t="s">
        <v>680</v>
      </c>
      <c r="EF135" s="2" t="s">
        <v>132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138</v>
      </c>
      <c r="EP135" s="2" t="s">
        <v>129</v>
      </c>
      <c r="EQ135" s="2" t="s">
        <v>534</v>
      </c>
      <c r="ER135" s="2" t="s">
        <v>1013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168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168</v>
      </c>
      <c r="FN135" s="2" t="s">
        <v>129</v>
      </c>
      <c r="FO135" s="2" t="s">
        <v>132</v>
      </c>
      <c r="FP135" s="2" t="s">
        <v>132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138</v>
      </c>
      <c r="FZ135" s="2" t="s">
        <v>129</v>
      </c>
      <c r="GA135" s="2" t="s">
        <v>974</v>
      </c>
      <c r="GB135" s="2" t="s">
        <v>1698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241</v>
      </c>
      <c r="GL135" s="2" t="s">
        <v>129</v>
      </c>
      <c r="GM135" s="2" t="s">
        <v>132</v>
      </c>
      <c r="GN135" s="2" t="s">
        <v>132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168</v>
      </c>
      <c r="GX135" s="2" t="s">
        <v>129</v>
      </c>
      <c r="GY135" s="2" t="s">
        <v>132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241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129</v>
      </c>
      <c r="HW135" s="2" t="s">
        <v>132</v>
      </c>
      <c r="HX135" s="2" t="s">
        <v>132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168</v>
      </c>
      <c r="IH135" s="2" t="s">
        <v>129</v>
      </c>
      <c r="II135" s="2" t="s">
        <v>132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168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129</v>
      </c>
      <c r="JG135" s="2" t="s">
        <v>889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168</v>
      </c>
      <c r="JR135" s="2" t="s">
        <v>129</v>
      </c>
      <c r="JS135" s="2" t="s">
        <v>132</v>
      </c>
      <c r="JT135" s="2" t="s">
        <v>132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129</v>
      </c>
      <c r="KE135" s="2" t="s">
        <v>132</v>
      </c>
      <c r="KF135" s="2" t="s">
        <v>132</v>
      </c>
      <c r="KG135" s="2" t="s">
        <v>141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132</v>
      </c>
      <c r="KP135" s="2" t="s">
        <v>132</v>
      </c>
      <c r="KQ135" s="2" t="s">
        <v>132</v>
      </c>
      <c r="KR135" s="2" t="s">
        <v>132</v>
      </c>
      <c r="KS135" s="2" t="s">
        <v>132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168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150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176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168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168</v>
      </c>
      <c r="MX135" s="2" t="s">
        <v>129</v>
      </c>
      <c r="MY135" s="2" t="s">
        <v>132</v>
      </c>
      <c r="MZ135" s="2" t="s">
        <v>132</v>
      </c>
      <c r="NA135" s="2" t="s">
        <v>141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176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138</v>
      </c>
      <c r="OT135" s="2" t="s">
        <v>129</v>
      </c>
      <c r="OU135" s="2" t="s">
        <v>177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168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168</v>
      </c>
      <c r="PR135" s="2" t="s">
        <v>129</v>
      </c>
      <c r="PS135" s="2" t="s">
        <v>132</v>
      </c>
      <c r="PT135" s="2" t="s">
        <v>132</v>
      </c>
      <c r="PU135" s="2" t="s">
        <v>141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168</v>
      </c>
      <c r="QD135" s="2" t="s">
        <v>129</v>
      </c>
      <c r="QE135" s="2" t="s">
        <v>132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138</v>
      </c>
      <c r="QP135" s="2" t="s">
        <v>129</v>
      </c>
      <c r="QQ135" s="2" t="s">
        <v>717</v>
      </c>
      <c r="QR135" s="2" t="s">
        <v>1008</v>
      </c>
      <c r="QS135" s="2" t="s">
        <v>141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132</v>
      </c>
      <c r="RB135" s="2" t="s">
        <v>132</v>
      </c>
      <c r="RC135" s="2" t="s">
        <v>132</v>
      </c>
      <c r="RD135" s="2" t="s">
        <v>132</v>
      </c>
      <c r="RE135" s="2" t="s">
        <v>132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168</v>
      </c>
      <c r="RN135" s="2" t="s">
        <v>129</v>
      </c>
      <c r="RO135" s="2" t="s">
        <v>132</v>
      </c>
      <c r="RP135" s="2" t="s">
        <v>132</v>
      </c>
      <c r="RQ135" s="2" t="s">
        <v>141</v>
      </c>
      <c r="RR135" s="2" t="s">
        <v>132</v>
      </c>
    </row>
    <row r="136">
      <c r="A136" s="2" t="s">
        <v>1753</v>
      </c>
      <c r="B136" s="2" t="s">
        <v>121</v>
      </c>
      <c r="C136" s="2" t="s">
        <v>1396</v>
      </c>
      <c r="D136" s="2" t="s">
        <v>560</v>
      </c>
      <c r="E136" s="2" t="s">
        <v>561</v>
      </c>
      <c r="F136" s="2" t="s">
        <v>1749</v>
      </c>
      <c r="G136" s="2" t="s">
        <v>1749</v>
      </c>
      <c r="H136" s="2" t="s">
        <v>1749</v>
      </c>
      <c r="I136" s="2" t="s">
        <v>1754</v>
      </c>
      <c r="J136" s="2" t="s">
        <v>127</v>
      </c>
      <c r="K136" s="2" t="s">
        <v>1755</v>
      </c>
      <c r="L136" s="3">
        <v>52</v>
      </c>
      <c r="M136" s="3">
        <v>54.6</v>
      </c>
      <c r="N136" s="3">
        <v>109.99</v>
      </c>
      <c r="O136" s="2" t="s">
        <v>129</v>
      </c>
      <c r="P136" s="2" t="s">
        <v>524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286</v>
      </c>
      <c r="V136" s="2" t="s">
        <v>247</v>
      </c>
      <c r="W136" s="2" t="s">
        <v>870</v>
      </c>
      <c r="X136" s="2" t="s">
        <v>248</v>
      </c>
      <c r="Y136" s="2" t="s">
        <v>889</v>
      </c>
      <c r="Z136" s="4">
        <v>70</v>
      </c>
      <c r="AA136" s="4">
        <f>=ROUNDDOWN(35,0)</f>
      </c>
      <c r="AB136" s="5">
        <v>2</v>
      </c>
      <c r="AC136" s="2" t="s">
        <v>132</v>
      </c>
      <c r="AD136" s="4"/>
      <c r="AE136" s="4"/>
      <c r="AF136" s="6">
        <v>65</v>
      </c>
      <c r="AG136" s="6"/>
      <c r="AH136" s="7"/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/>
      <c r="BJ136" s="4"/>
      <c r="BK136" s="8"/>
      <c r="BL136" s="2" t="s">
        <v>132</v>
      </c>
      <c r="BM136" s="7"/>
      <c r="BN136" s="7"/>
      <c r="BO136" s="4"/>
      <c r="BP136" s="8"/>
      <c r="BQ136" s="4"/>
      <c r="BR136" s="8"/>
      <c r="BS136" s="7"/>
      <c r="BT136" s="7"/>
      <c r="BU136" s="2" t="s">
        <v>138</v>
      </c>
      <c r="BV136" s="2" t="s">
        <v>129</v>
      </c>
      <c r="BW136" s="2" t="s">
        <v>1039</v>
      </c>
      <c r="BX136" s="2" t="s">
        <v>1756</v>
      </c>
      <c r="BY136" s="2" t="s">
        <v>141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138</v>
      </c>
      <c r="CH136" s="2" t="s">
        <v>129</v>
      </c>
      <c r="CI136" s="2" t="s">
        <v>717</v>
      </c>
      <c r="CJ136" s="2" t="s">
        <v>717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241</v>
      </c>
      <c r="CT136" s="2" t="s">
        <v>129</v>
      </c>
      <c r="CU136" s="2" t="s">
        <v>132</v>
      </c>
      <c r="CV136" s="2" t="s">
        <v>132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138</v>
      </c>
      <c r="DF136" s="2" t="s">
        <v>129</v>
      </c>
      <c r="DG136" s="2" t="s">
        <v>774</v>
      </c>
      <c r="DH136" s="2" t="s">
        <v>1693</v>
      </c>
      <c r="DI136" s="2" t="s">
        <v>141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138</v>
      </c>
      <c r="DR136" s="2" t="s">
        <v>129</v>
      </c>
      <c r="DS136" s="2" t="s">
        <v>549</v>
      </c>
      <c r="DT136" s="2" t="s">
        <v>1757</v>
      </c>
      <c r="DU136" s="2" t="s">
        <v>141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138</v>
      </c>
      <c r="ED136" s="2" t="s">
        <v>129</v>
      </c>
      <c r="EE136" s="2" t="s">
        <v>680</v>
      </c>
      <c r="EF136" s="2" t="s">
        <v>972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138</v>
      </c>
      <c r="EP136" s="2" t="s">
        <v>129</v>
      </c>
      <c r="EQ136" s="2" t="s">
        <v>534</v>
      </c>
      <c r="ER136" s="2" t="s">
        <v>1757</v>
      </c>
      <c r="ES136" s="2" t="s">
        <v>141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168</v>
      </c>
      <c r="FB136" s="2" t="s">
        <v>129</v>
      </c>
      <c r="FC136" s="2" t="s">
        <v>132</v>
      </c>
      <c r="FD136" s="2" t="s">
        <v>132</v>
      </c>
      <c r="FE136" s="2" t="s">
        <v>141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129</v>
      </c>
      <c r="FO136" s="2" t="s">
        <v>132</v>
      </c>
      <c r="FP136" s="2" t="s">
        <v>132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138</v>
      </c>
      <c r="FZ136" s="2" t="s">
        <v>129</v>
      </c>
      <c r="GA136" s="2" t="s">
        <v>974</v>
      </c>
      <c r="GB136" s="2" t="s">
        <v>132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241</v>
      </c>
      <c r="GL136" s="2" t="s">
        <v>129</v>
      </c>
      <c r="GM136" s="2" t="s">
        <v>132</v>
      </c>
      <c r="GN136" s="2" t="s">
        <v>132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168</v>
      </c>
      <c r="GX136" s="2" t="s">
        <v>129</v>
      </c>
      <c r="GY136" s="2" t="s">
        <v>132</v>
      </c>
      <c r="GZ136" s="2" t="s">
        <v>132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241</v>
      </c>
      <c r="HJ136" s="2" t="s">
        <v>129</v>
      </c>
      <c r="HK136" s="2" t="s">
        <v>132</v>
      </c>
      <c r="HL136" s="2" t="s">
        <v>132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129</v>
      </c>
      <c r="HW136" s="2" t="s">
        <v>132</v>
      </c>
      <c r="HX136" s="2" t="s">
        <v>132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168</v>
      </c>
      <c r="IH136" s="2" t="s">
        <v>129</v>
      </c>
      <c r="II136" s="2" t="s">
        <v>132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168</v>
      </c>
      <c r="IT136" s="2" t="s">
        <v>129</v>
      </c>
      <c r="IU136" s="2" t="s">
        <v>132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129</v>
      </c>
      <c r="JG136" s="2" t="s">
        <v>717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168</v>
      </c>
      <c r="JR136" s="2" t="s">
        <v>129</v>
      </c>
      <c r="JS136" s="2" t="s">
        <v>132</v>
      </c>
      <c r="JT136" s="2" t="s">
        <v>132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129</v>
      </c>
      <c r="KE136" s="2" t="s">
        <v>132</v>
      </c>
      <c r="KF136" s="2" t="s">
        <v>132</v>
      </c>
      <c r="KG136" s="2" t="s">
        <v>141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168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150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176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168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168</v>
      </c>
      <c r="MX136" s="2" t="s">
        <v>129</v>
      </c>
      <c r="MY136" s="2" t="s">
        <v>132</v>
      </c>
      <c r="MZ136" s="2" t="s">
        <v>132</v>
      </c>
      <c r="NA136" s="2" t="s">
        <v>141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176</v>
      </c>
      <c r="NV136" s="2" t="s">
        <v>129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138</v>
      </c>
      <c r="OT136" s="2" t="s">
        <v>129</v>
      </c>
      <c r="OU136" s="2" t="s">
        <v>177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168</v>
      </c>
      <c r="PF136" s="2" t="s">
        <v>129</v>
      </c>
      <c r="PG136" s="2" t="s">
        <v>132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168</v>
      </c>
      <c r="PR136" s="2" t="s">
        <v>129</v>
      </c>
      <c r="PS136" s="2" t="s">
        <v>132</v>
      </c>
      <c r="PT136" s="2" t="s">
        <v>132</v>
      </c>
      <c r="PU136" s="2" t="s">
        <v>141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168</v>
      </c>
      <c r="QD136" s="2" t="s">
        <v>129</v>
      </c>
      <c r="QE136" s="2" t="s">
        <v>132</v>
      </c>
      <c r="QF136" s="2" t="s">
        <v>132</v>
      </c>
      <c r="QG136" s="2" t="s">
        <v>141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138</v>
      </c>
      <c r="QP136" s="2" t="s">
        <v>129</v>
      </c>
      <c r="QQ136" s="2" t="s">
        <v>717</v>
      </c>
      <c r="QR136" s="2" t="s">
        <v>132</v>
      </c>
      <c r="QS136" s="2" t="s">
        <v>141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132</v>
      </c>
      <c r="RB136" s="2" t="s">
        <v>132</v>
      </c>
      <c r="RC136" s="2" t="s">
        <v>132</v>
      </c>
      <c r="RD136" s="2" t="s">
        <v>132</v>
      </c>
      <c r="RE136" s="2" t="s">
        <v>132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168</v>
      </c>
      <c r="RN136" s="2" t="s">
        <v>129</v>
      </c>
      <c r="RO136" s="2" t="s">
        <v>132</v>
      </c>
      <c r="RP136" s="2" t="s">
        <v>132</v>
      </c>
      <c r="RQ136" s="2" t="s">
        <v>141</v>
      </c>
      <c r="RR136" s="2" t="s">
        <v>132</v>
      </c>
    </row>
    <row r="137">
      <c r="A137" s="2" t="s">
        <v>1758</v>
      </c>
      <c r="B137" s="2" t="s">
        <v>121</v>
      </c>
      <c r="C137" s="2" t="s">
        <v>1396</v>
      </c>
      <c r="D137" s="2" t="s">
        <v>560</v>
      </c>
      <c r="E137" s="2" t="s">
        <v>561</v>
      </c>
      <c r="F137" s="2" t="s">
        <v>1749</v>
      </c>
      <c r="G137" s="2" t="s">
        <v>1749</v>
      </c>
      <c r="H137" s="2" t="s">
        <v>1749</v>
      </c>
      <c r="I137" s="2" t="s">
        <v>1759</v>
      </c>
      <c r="J137" s="2" t="s">
        <v>127</v>
      </c>
      <c r="K137" s="2" t="s">
        <v>1727</v>
      </c>
      <c r="L137" s="3">
        <v>52</v>
      </c>
      <c r="M137" s="3">
        <v>54.6</v>
      </c>
      <c r="N137" s="3">
        <v>109.99</v>
      </c>
      <c r="O137" s="2" t="s">
        <v>129</v>
      </c>
      <c r="P137" s="2" t="s">
        <v>524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286</v>
      </c>
      <c r="V137" s="2" t="s">
        <v>247</v>
      </c>
      <c r="W137" s="2" t="s">
        <v>870</v>
      </c>
      <c r="X137" s="2" t="s">
        <v>248</v>
      </c>
      <c r="Y137" s="2" t="s">
        <v>889</v>
      </c>
      <c r="Z137" s="4"/>
      <c r="AA137" s="4">
        <f>=ROUNDDOWN({0},0)</f>
      </c>
      <c r="AB137" s="5">
        <v>7</v>
      </c>
      <c r="AC137" s="2" t="s">
        <v>707</v>
      </c>
      <c r="AD137" s="4">
        <v>100</v>
      </c>
      <c r="AE137" s="4">
        <v>100</v>
      </c>
      <c r="AF137" s="6">
        <v>65</v>
      </c>
      <c r="AG137" s="6"/>
      <c r="AH137" s="7"/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138</v>
      </c>
      <c r="BV137" s="2" t="s">
        <v>129</v>
      </c>
      <c r="BW137" s="2" t="s">
        <v>1039</v>
      </c>
      <c r="BX137" s="2" t="s">
        <v>1760</v>
      </c>
      <c r="BY137" s="2" t="s">
        <v>141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138</v>
      </c>
      <c r="CH137" s="2" t="s">
        <v>129</v>
      </c>
      <c r="CI137" s="2" t="s">
        <v>717</v>
      </c>
      <c r="CJ137" s="2" t="s">
        <v>1761</v>
      </c>
      <c r="CK137" s="2" t="s">
        <v>141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241</v>
      </c>
      <c r="CT137" s="2" t="s">
        <v>129</v>
      </c>
      <c r="CU137" s="2" t="s">
        <v>132</v>
      </c>
      <c r="CV137" s="2" t="s">
        <v>132</v>
      </c>
      <c r="CW137" s="2" t="s">
        <v>141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138</v>
      </c>
      <c r="DF137" s="2" t="s">
        <v>129</v>
      </c>
      <c r="DG137" s="2" t="s">
        <v>774</v>
      </c>
      <c r="DH137" s="2" t="s">
        <v>1752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138</v>
      </c>
      <c r="DR137" s="2" t="s">
        <v>129</v>
      </c>
      <c r="DS137" s="2" t="s">
        <v>549</v>
      </c>
      <c r="DT137" s="2" t="s">
        <v>484</v>
      </c>
      <c r="DU137" s="2" t="s">
        <v>141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168</v>
      </c>
      <c r="ED137" s="2" t="s">
        <v>129</v>
      </c>
      <c r="EE137" s="2" t="s">
        <v>132</v>
      </c>
      <c r="EF137" s="2" t="s">
        <v>132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138</v>
      </c>
      <c r="EP137" s="2" t="s">
        <v>129</v>
      </c>
      <c r="EQ137" s="2" t="s">
        <v>534</v>
      </c>
      <c r="ER137" s="2" t="s">
        <v>1012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168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129</v>
      </c>
      <c r="FO137" s="2" t="s">
        <v>132</v>
      </c>
      <c r="FP137" s="2" t="s">
        <v>132</v>
      </c>
      <c r="FQ137" s="2" t="s">
        <v>141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138</v>
      </c>
      <c r="FZ137" s="2" t="s">
        <v>129</v>
      </c>
      <c r="GA137" s="2" t="s">
        <v>132</v>
      </c>
      <c r="GB137" s="2" t="s">
        <v>132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241</v>
      </c>
      <c r="GL137" s="2" t="s">
        <v>129</v>
      </c>
      <c r="GM137" s="2" t="s">
        <v>132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168</v>
      </c>
      <c r="GX137" s="2" t="s">
        <v>129</v>
      </c>
      <c r="GY137" s="2" t="s">
        <v>132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241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168</v>
      </c>
      <c r="HV137" s="2" t="s">
        <v>129</v>
      </c>
      <c r="HW137" s="2" t="s">
        <v>132</v>
      </c>
      <c r="HX137" s="2" t="s">
        <v>132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168</v>
      </c>
      <c r="IH137" s="2" t="s">
        <v>129</v>
      </c>
      <c r="II137" s="2" t="s">
        <v>132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168</v>
      </c>
      <c r="IT137" s="2" t="s">
        <v>129</v>
      </c>
      <c r="IU137" s="2" t="s">
        <v>132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129</v>
      </c>
      <c r="JG137" s="2" t="s">
        <v>717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168</v>
      </c>
      <c r="JR137" s="2" t="s">
        <v>129</v>
      </c>
      <c r="JS137" s="2" t="s">
        <v>132</v>
      </c>
      <c r="JT137" s="2" t="s">
        <v>132</v>
      </c>
      <c r="JU137" s="2" t="s">
        <v>141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129</v>
      </c>
      <c r="KE137" s="2" t="s">
        <v>132</v>
      </c>
      <c r="KF137" s="2" t="s">
        <v>132</v>
      </c>
      <c r="KG137" s="2" t="s">
        <v>141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168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150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176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168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168</v>
      </c>
      <c r="MX137" s="2" t="s">
        <v>129</v>
      </c>
      <c r="MY137" s="2" t="s">
        <v>132</v>
      </c>
      <c r="MZ137" s="2" t="s">
        <v>132</v>
      </c>
      <c r="NA137" s="2" t="s">
        <v>141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176</v>
      </c>
      <c r="NV137" s="2" t="s">
        <v>129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138</v>
      </c>
      <c r="OT137" s="2" t="s">
        <v>129</v>
      </c>
      <c r="OU137" s="2" t="s">
        <v>177</v>
      </c>
      <c r="OV137" s="2" t="s">
        <v>132</v>
      </c>
      <c r="OW137" s="2" t="s">
        <v>141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168</v>
      </c>
      <c r="PF137" s="2" t="s">
        <v>129</v>
      </c>
      <c r="PG137" s="2" t="s">
        <v>132</v>
      </c>
      <c r="PH137" s="2" t="s">
        <v>132</v>
      </c>
      <c r="PI137" s="2" t="s">
        <v>141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168</v>
      </c>
      <c r="PR137" s="2" t="s">
        <v>129</v>
      </c>
      <c r="PS137" s="2" t="s">
        <v>132</v>
      </c>
      <c r="PT137" s="2" t="s">
        <v>132</v>
      </c>
      <c r="PU137" s="2" t="s">
        <v>141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168</v>
      </c>
      <c r="QD137" s="2" t="s">
        <v>129</v>
      </c>
      <c r="QE137" s="2" t="s">
        <v>132</v>
      </c>
      <c r="QF137" s="2" t="s">
        <v>132</v>
      </c>
      <c r="QG137" s="2" t="s">
        <v>141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138</v>
      </c>
      <c r="QP137" s="2" t="s">
        <v>129</v>
      </c>
      <c r="QQ137" s="2" t="s">
        <v>717</v>
      </c>
      <c r="QR137" s="2" t="s">
        <v>132</v>
      </c>
      <c r="QS137" s="2" t="s">
        <v>141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132</v>
      </c>
      <c r="RB137" s="2" t="s">
        <v>132</v>
      </c>
      <c r="RC137" s="2" t="s">
        <v>132</v>
      </c>
      <c r="RD137" s="2" t="s">
        <v>132</v>
      </c>
      <c r="RE137" s="2" t="s">
        <v>132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168</v>
      </c>
      <c r="RN137" s="2" t="s">
        <v>129</v>
      </c>
      <c r="RO137" s="2" t="s">
        <v>132</v>
      </c>
      <c r="RP137" s="2" t="s">
        <v>132</v>
      </c>
      <c r="RQ137" s="2" t="s">
        <v>141</v>
      </c>
      <c r="RR137" s="2" t="s">
        <v>132</v>
      </c>
    </row>
    <row r="138">
      <c r="A138" s="2" t="s">
        <v>1762</v>
      </c>
      <c r="B138" s="2" t="s">
        <v>121</v>
      </c>
      <c r="C138" s="2" t="s">
        <v>1396</v>
      </c>
      <c r="D138" s="2" t="s">
        <v>1227</v>
      </c>
      <c r="E138" s="2" t="s">
        <v>1228</v>
      </c>
      <c r="F138" s="2" t="s">
        <v>1763</v>
      </c>
      <c r="G138" s="2" t="s">
        <v>1763</v>
      </c>
      <c r="H138" s="2" t="s">
        <v>1763</v>
      </c>
      <c r="I138" s="2" t="s">
        <v>1764</v>
      </c>
      <c r="J138" s="2" t="s">
        <v>127</v>
      </c>
      <c r="K138" s="2" t="s">
        <v>128</v>
      </c>
      <c r="L138" s="3">
        <v>63</v>
      </c>
      <c r="M138" s="3">
        <v>66.15</v>
      </c>
      <c r="N138" s="3">
        <v>134.99</v>
      </c>
      <c r="O138" s="2" t="s">
        <v>129</v>
      </c>
      <c r="P138" s="2" t="s">
        <v>130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286</v>
      </c>
      <c r="V138" s="2" t="s">
        <v>247</v>
      </c>
      <c r="W138" s="2" t="s">
        <v>248</v>
      </c>
      <c r="X138" s="2" t="s">
        <v>132</v>
      </c>
      <c r="Y138" s="2" t="s">
        <v>387</v>
      </c>
      <c r="Z138" s="4">
        <v>340</v>
      </c>
      <c r="AA138" s="4">
        <f>=ROUNDDOWN(68,0)</f>
      </c>
      <c r="AB138" s="5">
        <v>5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88</v>
      </c>
      <c r="AQ138" s="8">
        <v>6576.3</v>
      </c>
      <c r="AR138" s="4"/>
      <c r="AS138" s="8"/>
      <c r="AT138" s="7"/>
      <c r="AU138" s="7"/>
      <c r="AV138" s="4">
        <v>88</v>
      </c>
      <c r="AW138" s="8">
        <v>6576.3</v>
      </c>
      <c r="AX138" s="4"/>
      <c r="AY138" s="8"/>
      <c r="AZ138" s="7"/>
      <c r="BA138" s="7"/>
      <c r="BB138" s="7">
        <v>1</v>
      </c>
      <c r="BC138" s="4">
        <v>101</v>
      </c>
      <c r="BD138" s="8">
        <v>7387.97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0.8901</v>
      </c>
      <c r="BJ138" s="4">
        <v>88</v>
      </c>
      <c r="BK138" s="8">
        <v>6576.3</v>
      </c>
      <c r="BL138" s="2" t="s">
        <v>1765</v>
      </c>
      <c r="BM138" s="7">
        <v>1</v>
      </c>
      <c r="BN138" s="7">
        <v>1</v>
      </c>
      <c r="BO138" s="4">
        <v>4</v>
      </c>
      <c r="BP138" s="8">
        <v>243.43</v>
      </c>
      <c r="BQ138" s="4"/>
      <c r="BR138" s="8"/>
      <c r="BS138" s="7"/>
      <c r="BT138" s="7"/>
      <c r="BU138" s="2" t="s">
        <v>138</v>
      </c>
      <c r="BV138" s="2" t="s">
        <v>129</v>
      </c>
      <c r="BW138" s="2" t="s">
        <v>343</v>
      </c>
      <c r="BX138" s="2" t="s">
        <v>391</v>
      </c>
      <c r="BY138" s="2" t="s">
        <v>141</v>
      </c>
      <c r="BZ138" s="2" t="s">
        <v>132</v>
      </c>
      <c r="CA138" s="4">
        <v>13</v>
      </c>
      <c r="CB138" s="8">
        <v>947.22</v>
      </c>
      <c r="CC138" s="4"/>
      <c r="CD138" s="8"/>
      <c r="CE138" s="7"/>
      <c r="CF138" s="7"/>
      <c r="CG138" s="2" t="s">
        <v>138</v>
      </c>
      <c r="CH138" s="2" t="s">
        <v>129</v>
      </c>
      <c r="CI138" s="2" t="s">
        <v>387</v>
      </c>
      <c r="CJ138" s="2" t="s">
        <v>326</v>
      </c>
      <c r="CK138" s="2" t="s">
        <v>141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138</v>
      </c>
      <c r="CT138" s="2" t="s">
        <v>129</v>
      </c>
      <c r="CU138" s="2" t="s">
        <v>132</v>
      </c>
      <c r="CV138" s="2" t="s">
        <v>980</v>
      </c>
      <c r="CW138" s="2" t="s">
        <v>141</v>
      </c>
      <c r="CX138" s="2" t="s">
        <v>132</v>
      </c>
      <c r="CY138" s="4">
        <v>3</v>
      </c>
      <c r="CZ138" s="8">
        <v>200.04</v>
      </c>
      <c r="DA138" s="4"/>
      <c r="DB138" s="8"/>
      <c r="DC138" s="7"/>
      <c r="DD138" s="7"/>
      <c r="DE138" s="2" t="s">
        <v>138</v>
      </c>
      <c r="DF138" s="2" t="s">
        <v>129</v>
      </c>
      <c r="DG138" s="2" t="s">
        <v>343</v>
      </c>
      <c r="DH138" s="2" t="s">
        <v>396</v>
      </c>
      <c r="DI138" s="2" t="s">
        <v>141</v>
      </c>
      <c r="DJ138" s="2" t="s">
        <v>132</v>
      </c>
      <c r="DK138" s="4">
        <v>2</v>
      </c>
      <c r="DL138" s="8">
        <v>145.54</v>
      </c>
      <c r="DM138" s="4"/>
      <c r="DN138" s="8"/>
      <c r="DO138" s="7"/>
      <c r="DP138" s="7"/>
      <c r="DQ138" s="2" t="s">
        <v>138</v>
      </c>
      <c r="DR138" s="2" t="s">
        <v>129</v>
      </c>
      <c r="DS138" s="2" t="s">
        <v>1299</v>
      </c>
      <c r="DT138" s="2" t="s">
        <v>1347</v>
      </c>
      <c r="DU138" s="2" t="s">
        <v>141</v>
      </c>
      <c r="DV138" s="2" t="s">
        <v>132</v>
      </c>
      <c r="DW138" s="4">
        <v>11</v>
      </c>
      <c r="DX138" s="8">
        <v>764.06</v>
      </c>
      <c r="DY138" s="4"/>
      <c r="DZ138" s="8"/>
      <c r="EA138" s="7"/>
      <c r="EB138" s="7"/>
      <c r="EC138" s="2" t="s">
        <v>138</v>
      </c>
      <c r="ED138" s="2" t="s">
        <v>129</v>
      </c>
      <c r="EE138" s="2" t="s">
        <v>343</v>
      </c>
      <c r="EF138" s="2" t="s">
        <v>679</v>
      </c>
      <c r="EG138" s="2" t="s">
        <v>141</v>
      </c>
      <c r="EH138" s="2" t="s">
        <v>132</v>
      </c>
      <c r="EI138" s="4">
        <v>34</v>
      </c>
      <c r="EJ138" s="8">
        <v>2798.88</v>
      </c>
      <c r="EK138" s="4"/>
      <c r="EL138" s="8"/>
      <c r="EM138" s="7"/>
      <c r="EN138" s="7"/>
      <c r="EO138" s="2" t="s">
        <v>138</v>
      </c>
      <c r="EP138" s="2" t="s">
        <v>129</v>
      </c>
      <c r="EQ138" s="2" t="s">
        <v>327</v>
      </c>
      <c r="ER138" s="2" t="s">
        <v>1766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168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>
        <v>1</v>
      </c>
      <c r="FH138" s="8">
        <v>71.44</v>
      </c>
      <c r="FI138" s="4"/>
      <c r="FJ138" s="8"/>
      <c r="FK138" s="7"/>
      <c r="FL138" s="7"/>
      <c r="FM138" s="2" t="s">
        <v>138</v>
      </c>
      <c r="FN138" s="2" t="s">
        <v>129</v>
      </c>
      <c r="FO138" s="2" t="s">
        <v>330</v>
      </c>
      <c r="FP138" s="2" t="s">
        <v>660</v>
      </c>
      <c r="FQ138" s="2" t="s">
        <v>141</v>
      </c>
      <c r="FR138" s="2" t="s">
        <v>132</v>
      </c>
      <c r="FS138" s="4">
        <v>9</v>
      </c>
      <c r="FT138" s="8">
        <v>625.14</v>
      </c>
      <c r="FU138" s="4"/>
      <c r="FV138" s="8"/>
      <c r="FW138" s="7"/>
      <c r="FX138" s="7"/>
      <c r="FY138" s="2" t="s">
        <v>138</v>
      </c>
      <c r="FZ138" s="2" t="s">
        <v>129</v>
      </c>
      <c r="GA138" s="2" t="s">
        <v>332</v>
      </c>
      <c r="GB138" s="2" t="s">
        <v>1393</v>
      </c>
      <c r="GC138" s="2" t="s">
        <v>141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206</v>
      </c>
      <c r="GL138" s="2" t="s">
        <v>129</v>
      </c>
      <c r="GM138" s="2" t="s">
        <v>852</v>
      </c>
      <c r="GN138" s="2" t="s">
        <v>132</v>
      </c>
      <c r="GO138" s="2" t="s">
        <v>141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138</v>
      </c>
      <c r="GX138" s="2" t="s">
        <v>129</v>
      </c>
      <c r="GY138" s="2" t="s">
        <v>427</v>
      </c>
      <c r="GZ138" s="2" t="s">
        <v>717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129</v>
      </c>
      <c r="HK138" s="2" t="s">
        <v>337</v>
      </c>
      <c r="HL138" s="2" t="s">
        <v>717</v>
      </c>
      <c r="HM138" s="2" t="s">
        <v>141</v>
      </c>
      <c r="HN138" s="2" t="s">
        <v>132</v>
      </c>
      <c r="HO138" s="4">
        <v>10</v>
      </c>
      <c r="HP138" s="8">
        <v>714.4</v>
      </c>
      <c r="HQ138" s="4"/>
      <c r="HR138" s="8"/>
      <c r="HS138" s="7"/>
      <c r="HT138" s="7"/>
      <c r="HU138" s="2" t="s">
        <v>138</v>
      </c>
      <c r="HV138" s="2" t="s">
        <v>129</v>
      </c>
      <c r="HW138" s="2" t="s">
        <v>338</v>
      </c>
      <c r="HX138" s="2" t="s">
        <v>890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168</v>
      </c>
      <c r="IH138" s="2" t="s">
        <v>129</v>
      </c>
      <c r="II138" s="2" t="s">
        <v>132</v>
      </c>
      <c r="IJ138" s="2" t="s">
        <v>132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196</v>
      </c>
      <c r="IT138" s="2" t="s">
        <v>129</v>
      </c>
      <c r="IU138" s="2" t="s">
        <v>132</v>
      </c>
      <c r="IV138" s="2" t="s">
        <v>132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129</v>
      </c>
      <c r="JG138" s="2" t="s">
        <v>343</v>
      </c>
      <c r="JH138" s="2" t="s">
        <v>391</v>
      </c>
      <c r="JI138" s="2" t="s">
        <v>141</v>
      </c>
      <c r="JJ138" s="2" t="s">
        <v>132</v>
      </c>
      <c r="JK138" s="4">
        <v>1</v>
      </c>
      <c r="JL138" s="8">
        <v>66.15</v>
      </c>
      <c r="JM138" s="4"/>
      <c r="JN138" s="8"/>
      <c r="JO138" s="7"/>
      <c r="JP138" s="7"/>
      <c r="JQ138" s="2" t="s">
        <v>138</v>
      </c>
      <c r="JR138" s="2" t="s">
        <v>150</v>
      </c>
      <c r="JS138" s="2" t="s">
        <v>405</v>
      </c>
      <c r="JT138" s="2" t="s">
        <v>856</v>
      </c>
      <c r="JU138" s="2" t="s">
        <v>141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132</v>
      </c>
      <c r="KD138" s="2" t="s">
        <v>132</v>
      </c>
      <c r="KE138" s="2" t="s">
        <v>132</v>
      </c>
      <c r="KF138" s="2" t="s">
        <v>132</v>
      </c>
      <c r="KG138" s="2" t="s">
        <v>132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138</v>
      </c>
      <c r="KP138" s="2" t="s">
        <v>174</v>
      </c>
      <c r="KQ138" s="2" t="s">
        <v>459</v>
      </c>
      <c r="KR138" s="2" t="s">
        <v>466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168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150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176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168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168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176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168</v>
      </c>
      <c r="NV138" s="2" t="s">
        <v>129</v>
      </c>
      <c r="NW138" s="2" t="s">
        <v>132</v>
      </c>
      <c r="NX138" s="2" t="s">
        <v>132</v>
      </c>
      <c r="NY138" s="2" t="s">
        <v>141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132</v>
      </c>
      <c r="OH138" s="2" t="s">
        <v>132</v>
      </c>
      <c r="OI138" s="2" t="s">
        <v>132</v>
      </c>
      <c r="OJ138" s="2" t="s">
        <v>132</v>
      </c>
      <c r="OK138" s="2" t="s">
        <v>132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138</v>
      </c>
      <c r="OT138" s="2" t="s">
        <v>129</v>
      </c>
      <c r="OU138" s="2" t="s">
        <v>280</v>
      </c>
      <c r="OV138" s="2" t="s">
        <v>132</v>
      </c>
      <c r="OW138" s="2" t="s">
        <v>141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168</v>
      </c>
      <c r="PF138" s="2" t="s">
        <v>129</v>
      </c>
      <c r="PG138" s="2" t="s">
        <v>132</v>
      </c>
      <c r="PH138" s="2" t="s">
        <v>132</v>
      </c>
      <c r="PI138" s="2" t="s">
        <v>141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132</v>
      </c>
      <c r="PR138" s="2" t="s">
        <v>132</v>
      </c>
      <c r="PS138" s="2" t="s">
        <v>132</v>
      </c>
      <c r="PT138" s="2" t="s">
        <v>132</v>
      </c>
      <c r="PU138" s="2" t="s">
        <v>132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168</v>
      </c>
      <c r="QD138" s="2" t="s">
        <v>129</v>
      </c>
      <c r="QE138" s="2" t="s">
        <v>132</v>
      </c>
      <c r="QF138" s="2" t="s">
        <v>132</v>
      </c>
      <c r="QG138" s="2" t="s">
        <v>141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138</v>
      </c>
      <c r="QP138" s="2" t="s">
        <v>129</v>
      </c>
      <c r="QQ138" s="2" t="s">
        <v>178</v>
      </c>
      <c r="QR138" s="2" t="s">
        <v>132</v>
      </c>
      <c r="QS138" s="2" t="s">
        <v>141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132</v>
      </c>
      <c r="RB138" s="2" t="s">
        <v>132</v>
      </c>
      <c r="RC138" s="2" t="s">
        <v>132</v>
      </c>
      <c r="RD138" s="2" t="s">
        <v>132</v>
      </c>
      <c r="RE138" s="2" t="s">
        <v>132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168</v>
      </c>
      <c r="RN138" s="2" t="s">
        <v>129</v>
      </c>
      <c r="RO138" s="2" t="s">
        <v>132</v>
      </c>
      <c r="RP138" s="2" t="s">
        <v>132</v>
      </c>
      <c r="RQ138" s="2" t="s">
        <v>141</v>
      </c>
      <c r="RR138" s="2" t="s">
        <v>132</v>
      </c>
    </row>
    <row r="139">
      <c r="A139" s="2" t="s">
        <v>1767</v>
      </c>
      <c r="B139" s="2" t="s">
        <v>121</v>
      </c>
      <c r="C139" s="2" t="s">
        <v>1396</v>
      </c>
      <c r="D139" s="2" t="s">
        <v>1227</v>
      </c>
      <c r="E139" s="2" t="s">
        <v>1228</v>
      </c>
      <c r="F139" s="2" t="s">
        <v>1763</v>
      </c>
      <c r="G139" s="2" t="s">
        <v>1763</v>
      </c>
      <c r="H139" s="2" t="s">
        <v>1763</v>
      </c>
      <c r="I139" s="2" t="s">
        <v>1764</v>
      </c>
      <c r="J139" s="2" t="s">
        <v>127</v>
      </c>
      <c r="K139" s="2" t="s">
        <v>181</v>
      </c>
      <c r="L139" s="3">
        <v>63</v>
      </c>
      <c r="M139" s="3">
        <v>66.15</v>
      </c>
      <c r="N139" s="3">
        <v>134.99</v>
      </c>
      <c r="O139" s="2" t="s">
        <v>129</v>
      </c>
      <c r="P139" s="2" t="s">
        <v>219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132</v>
      </c>
      <c r="V139" s="2" t="s">
        <v>247</v>
      </c>
      <c r="W139" s="2" t="s">
        <v>248</v>
      </c>
      <c r="X139" s="2" t="s">
        <v>132</v>
      </c>
      <c r="Y139" s="2" t="s">
        <v>933</v>
      </c>
      <c r="Z139" s="4">
        <v>26</v>
      </c>
      <c r="AA139" s="4">
        <f>=ROUNDDOWN(26,0)</f>
      </c>
      <c r="AB139" s="5">
        <v>1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13</v>
      </c>
      <c r="AQ139" s="8">
        <v>811.67</v>
      </c>
      <c r="AR139" s="4"/>
      <c r="AS139" s="8"/>
      <c r="AT139" s="7"/>
      <c r="AU139" s="7"/>
      <c r="AV139" s="4">
        <v>13</v>
      </c>
      <c r="AW139" s="8">
        <v>811.67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0.1099</v>
      </c>
      <c r="BJ139" s="4">
        <v>13</v>
      </c>
      <c r="BK139" s="8">
        <v>811.67</v>
      </c>
      <c r="BL139" s="2" t="s">
        <v>1768</v>
      </c>
      <c r="BM139" s="7">
        <v>1</v>
      </c>
      <c r="BN139" s="7">
        <v>1</v>
      </c>
      <c r="BO139" s="4">
        <v>4</v>
      </c>
      <c r="BP139" s="8">
        <v>195.15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1769</v>
      </c>
      <c r="BX139" s="2" t="s">
        <v>541</v>
      </c>
      <c r="BY139" s="2" t="s">
        <v>141</v>
      </c>
      <c r="BZ139" s="2" t="s">
        <v>132</v>
      </c>
      <c r="CA139" s="4">
        <v>5</v>
      </c>
      <c r="CB139" s="8">
        <v>324.13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399</v>
      </c>
      <c r="CJ139" s="2" t="s">
        <v>403</v>
      </c>
      <c r="CK139" s="2" t="s">
        <v>141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138</v>
      </c>
      <c r="CT139" s="2" t="s">
        <v>129</v>
      </c>
      <c r="CU139" s="2" t="s">
        <v>132</v>
      </c>
      <c r="CV139" s="2" t="s">
        <v>1770</v>
      </c>
      <c r="CW139" s="2" t="s">
        <v>141</v>
      </c>
      <c r="CX139" s="2" t="s">
        <v>132</v>
      </c>
      <c r="CY139" s="4">
        <v>2</v>
      </c>
      <c r="CZ139" s="8">
        <v>148.18</v>
      </c>
      <c r="DA139" s="4"/>
      <c r="DB139" s="8"/>
      <c r="DC139" s="7"/>
      <c r="DD139" s="7"/>
      <c r="DE139" s="2" t="s">
        <v>138</v>
      </c>
      <c r="DF139" s="2" t="s">
        <v>129</v>
      </c>
      <c r="DG139" s="2" t="s">
        <v>531</v>
      </c>
      <c r="DH139" s="2" t="s">
        <v>1771</v>
      </c>
      <c r="DI139" s="2" t="s">
        <v>141</v>
      </c>
      <c r="DJ139" s="2" t="s">
        <v>132</v>
      </c>
      <c r="DK139" s="4">
        <v>1</v>
      </c>
      <c r="DL139" s="8">
        <v>72.77</v>
      </c>
      <c r="DM139" s="4"/>
      <c r="DN139" s="8"/>
      <c r="DO139" s="7"/>
      <c r="DP139" s="7"/>
      <c r="DQ139" s="2" t="s">
        <v>138</v>
      </c>
      <c r="DR139" s="2" t="s">
        <v>129</v>
      </c>
      <c r="DS139" s="2" t="s">
        <v>660</v>
      </c>
      <c r="DT139" s="2" t="s">
        <v>456</v>
      </c>
      <c r="DU139" s="2" t="s">
        <v>141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138</v>
      </c>
      <c r="ED139" s="2" t="s">
        <v>129</v>
      </c>
      <c r="EE139" s="2" t="s">
        <v>680</v>
      </c>
      <c r="EF139" s="2" t="s">
        <v>132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138</v>
      </c>
      <c r="EP139" s="2" t="s">
        <v>129</v>
      </c>
      <c r="EQ139" s="2" t="s">
        <v>534</v>
      </c>
      <c r="ER139" s="2" t="s">
        <v>1772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168</v>
      </c>
      <c r="FB139" s="2" t="s">
        <v>129</v>
      </c>
      <c r="FC139" s="2" t="s">
        <v>132</v>
      </c>
      <c r="FD139" s="2" t="s">
        <v>132</v>
      </c>
      <c r="FE139" s="2" t="s">
        <v>141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138</v>
      </c>
      <c r="FN139" s="2" t="s">
        <v>129</v>
      </c>
      <c r="FO139" s="2" t="s">
        <v>535</v>
      </c>
      <c r="FP139" s="2" t="s">
        <v>1705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241</v>
      </c>
      <c r="FZ139" s="2" t="s">
        <v>129</v>
      </c>
      <c r="GA139" s="2" t="s">
        <v>132</v>
      </c>
      <c r="GB139" s="2" t="s">
        <v>132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206</v>
      </c>
      <c r="GL139" s="2" t="s">
        <v>129</v>
      </c>
      <c r="GM139" s="2" t="s">
        <v>1773</v>
      </c>
      <c r="GN139" s="2" t="s">
        <v>132</v>
      </c>
      <c r="GO139" s="2" t="s">
        <v>141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138</v>
      </c>
      <c r="GX139" s="2" t="s">
        <v>129</v>
      </c>
      <c r="GY139" s="2" t="s">
        <v>335</v>
      </c>
      <c r="GZ139" s="2" t="s">
        <v>891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129</v>
      </c>
      <c r="HK139" s="2" t="s">
        <v>536</v>
      </c>
      <c r="HL139" s="2" t="s">
        <v>132</v>
      </c>
      <c r="HM139" s="2" t="s">
        <v>141</v>
      </c>
      <c r="HN139" s="2" t="s">
        <v>132</v>
      </c>
      <c r="HO139" s="4">
        <v>1</v>
      </c>
      <c r="HP139" s="8">
        <v>71.44</v>
      </c>
      <c r="HQ139" s="4"/>
      <c r="HR139" s="8"/>
      <c r="HS139" s="7"/>
      <c r="HT139" s="7"/>
      <c r="HU139" s="2" t="s">
        <v>138</v>
      </c>
      <c r="HV139" s="2" t="s">
        <v>129</v>
      </c>
      <c r="HW139" s="2" t="s">
        <v>178</v>
      </c>
      <c r="HX139" s="2" t="s">
        <v>1773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168</v>
      </c>
      <c r="IH139" s="2" t="s">
        <v>129</v>
      </c>
      <c r="II139" s="2" t="s">
        <v>132</v>
      </c>
      <c r="IJ139" s="2" t="s">
        <v>132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168</v>
      </c>
      <c r="IT139" s="2" t="s">
        <v>129</v>
      </c>
      <c r="IU139" s="2" t="s">
        <v>132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129</v>
      </c>
      <c r="JG139" s="2" t="s">
        <v>399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138</v>
      </c>
      <c r="JR139" s="2" t="s">
        <v>150</v>
      </c>
      <c r="JS139" s="2" t="s">
        <v>865</v>
      </c>
      <c r="JT139" s="2" t="s">
        <v>132</v>
      </c>
      <c r="JU139" s="2" t="s">
        <v>141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132</v>
      </c>
      <c r="KD139" s="2" t="s">
        <v>132</v>
      </c>
      <c r="KE139" s="2" t="s">
        <v>132</v>
      </c>
      <c r="KF139" s="2" t="s">
        <v>132</v>
      </c>
      <c r="KG139" s="2" t="s">
        <v>132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241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168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168</v>
      </c>
      <c r="LN139" s="2" t="s">
        <v>150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176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168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168</v>
      </c>
      <c r="MX139" s="2" t="s">
        <v>129</v>
      </c>
      <c r="MY139" s="2" t="s">
        <v>132</v>
      </c>
      <c r="MZ139" s="2" t="s">
        <v>132</v>
      </c>
      <c r="NA139" s="2" t="s">
        <v>141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176</v>
      </c>
      <c r="NV139" s="2" t="s">
        <v>129</v>
      </c>
      <c r="NW139" s="2" t="s">
        <v>132</v>
      </c>
      <c r="NX139" s="2" t="s">
        <v>132</v>
      </c>
      <c r="NY139" s="2" t="s">
        <v>141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132</v>
      </c>
      <c r="OH139" s="2" t="s">
        <v>132</v>
      </c>
      <c r="OI139" s="2" t="s">
        <v>132</v>
      </c>
      <c r="OJ139" s="2" t="s">
        <v>132</v>
      </c>
      <c r="OK139" s="2" t="s">
        <v>132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138</v>
      </c>
      <c r="OT139" s="2" t="s">
        <v>129</v>
      </c>
      <c r="OU139" s="2" t="s">
        <v>177</v>
      </c>
      <c r="OV139" s="2" t="s">
        <v>132</v>
      </c>
      <c r="OW139" s="2" t="s">
        <v>141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168</v>
      </c>
      <c r="PF139" s="2" t="s">
        <v>129</v>
      </c>
      <c r="PG139" s="2" t="s">
        <v>132</v>
      </c>
      <c r="PH139" s="2" t="s">
        <v>132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168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168</v>
      </c>
      <c r="QD139" s="2" t="s">
        <v>129</v>
      </c>
      <c r="QE139" s="2" t="s">
        <v>132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138</v>
      </c>
      <c r="QP139" s="2" t="s">
        <v>129</v>
      </c>
      <c r="QQ139" s="2" t="s">
        <v>178</v>
      </c>
      <c r="QR139" s="2" t="s">
        <v>132</v>
      </c>
      <c r="QS139" s="2" t="s">
        <v>141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132</v>
      </c>
      <c r="RB139" s="2" t="s">
        <v>132</v>
      </c>
      <c r="RC139" s="2" t="s">
        <v>132</v>
      </c>
      <c r="RD139" s="2" t="s">
        <v>132</v>
      </c>
      <c r="RE139" s="2" t="s">
        <v>132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168</v>
      </c>
      <c r="RN139" s="2" t="s">
        <v>129</v>
      </c>
      <c r="RO139" s="2" t="s">
        <v>132</v>
      </c>
      <c r="RP139" s="2" t="s">
        <v>132</v>
      </c>
      <c r="RQ139" s="2" t="s">
        <v>141</v>
      </c>
      <c r="RR139" s="2" t="s">
        <v>132</v>
      </c>
    </row>
    <row r="140">
      <c r="A140" s="2" t="s">
        <v>1774</v>
      </c>
      <c r="B140" s="2" t="s">
        <v>121</v>
      </c>
      <c r="C140" s="2" t="s">
        <v>1396</v>
      </c>
      <c r="D140" s="2" t="s">
        <v>1227</v>
      </c>
      <c r="E140" s="2" t="s">
        <v>1228</v>
      </c>
      <c r="F140" s="2" t="s">
        <v>1775</v>
      </c>
      <c r="G140" s="2" t="s">
        <v>1775</v>
      </c>
      <c r="H140" s="2" t="s">
        <v>1775</v>
      </c>
      <c r="I140" s="2" t="s">
        <v>1776</v>
      </c>
      <c r="J140" s="2" t="s">
        <v>127</v>
      </c>
      <c r="K140" s="2" t="s">
        <v>939</v>
      </c>
      <c r="L140" s="3">
        <v>80</v>
      </c>
      <c r="M140" s="3">
        <v>84</v>
      </c>
      <c r="N140" s="3">
        <v>169.99</v>
      </c>
      <c r="O140" s="2" t="s">
        <v>915</v>
      </c>
      <c r="P140" s="2" t="s">
        <v>219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132</v>
      </c>
      <c r="V140" s="2" t="s">
        <v>247</v>
      </c>
      <c r="W140" s="2" t="s">
        <v>476</v>
      </c>
      <c r="X140" s="2" t="s">
        <v>132</v>
      </c>
      <c r="Y140" s="2" t="s">
        <v>387</v>
      </c>
      <c r="Z140" s="4"/>
      <c r="AA140" s="4">
        <f>=ROUNDDOWN({0},0)</f>
      </c>
      <c r="AB140" s="5">
        <v>4.5</v>
      </c>
      <c r="AC140" s="2" t="s">
        <v>132</v>
      </c>
      <c r="AD140" s="4"/>
      <c r="AE140" s="4"/>
      <c r="AF140" s="6">
        <v>65</v>
      </c>
      <c r="AG140" s="6"/>
      <c r="AH140" s="7">
        <v>0.9565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56</v>
      </c>
      <c r="AQ140" s="8">
        <v>4404.1</v>
      </c>
      <c r="AR140" s="4"/>
      <c r="AS140" s="8"/>
      <c r="AT140" s="7"/>
      <c r="AU140" s="7"/>
      <c r="AV140" s="4">
        <v>56</v>
      </c>
      <c r="AW140" s="8">
        <v>4404.1</v>
      </c>
      <c r="AX140" s="4"/>
      <c r="AY140" s="8"/>
      <c r="AZ140" s="7"/>
      <c r="BA140" s="7"/>
      <c r="BB140" s="7">
        <v>1</v>
      </c>
      <c r="BC140" s="4">
        <v>56</v>
      </c>
      <c r="BD140" s="8">
        <v>4404.1</v>
      </c>
      <c r="BE140" s="4"/>
      <c r="BF140" s="8"/>
      <c r="BG140" s="7"/>
      <c r="BH140" s="7"/>
      <c r="BI140" s="7">
        <v>1</v>
      </c>
      <c r="BJ140" s="4">
        <v>56</v>
      </c>
      <c r="BK140" s="8">
        <v>4404.1</v>
      </c>
      <c r="BL140" s="2" t="s">
        <v>1777</v>
      </c>
      <c r="BM140" s="7">
        <v>1</v>
      </c>
      <c r="BN140" s="7">
        <v>1</v>
      </c>
      <c r="BO140" s="4">
        <v>15</v>
      </c>
      <c r="BP140" s="8">
        <v>708.37</v>
      </c>
      <c r="BQ140" s="4"/>
      <c r="BR140" s="8"/>
      <c r="BS140" s="7"/>
      <c r="BT140" s="7"/>
      <c r="BU140" s="2" t="s">
        <v>138</v>
      </c>
      <c r="BV140" s="2" t="s">
        <v>150</v>
      </c>
      <c r="BW140" s="2" t="s">
        <v>343</v>
      </c>
      <c r="BX140" s="2" t="s">
        <v>464</v>
      </c>
      <c r="BY140" s="2" t="s">
        <v>141</v>
      </c>
      <c r="BZ140" s="2" t="s">
        <v>132</v>
      </c>
      <c r="CA140" s="4">
        <v>3</v>
      </c>
      <c r="CB140" s="8">
        <v>268.71</v>
      </c>
      <c r="CC140" s="4"/>
      <c r="CD140" s="8"/>
      <c r="CE140" s="7"/>
      <c r="CF140" s="7"/>
      <c r="CG140" s="2" t="s">
        <v>138</v>
      </c>
      <c r="CH140" s="2" t="s">
        <v>150</v>
      </c>
      <c r="CI140" s="2" t="s">
        <v>387</v>
      </c>
      <c r="CJ140" s="2" t="s">
        <v>1276</v>
      </c>
      <c r="CK140" s="2" t="s">
        <v>141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168</v>
      </c>
      <c r="CT140" s="2" t="s">
        <v>150</v>
      </c>
      <c r="CU140" s="2" t="s">
        <v>132</v>
      </c>
      <c r="CV140" s="2" t="s">
        <v>132</v>
      </c>
      <c r="CW140" s="2" t="s">
        <v>141</v>
      </c>
      <c r="CX140" s="2" t="s">
        <v>132</v>
      </c>
      <c r="CY140" s="4">
        <v>4</v>
      </c>
      <c r="CZ140" s="8">
        <v>403.6</v>
      </c>
      <c r="DA140" s="4"/>
      <c r="DB140" s="8"/>
      <c r="DC140" s="7"/>
      <c r="DD140" s="7"/>
      <c r="DE140" s="2" t="s">
        <v>138</v>
      </c>
      <c r="DF140" s="2" t="s">
        <v>150</v>
      </c>
      <c r="DG140" s="2" t="s">
        <v>343</v>
      </c>
      <c r="DH140" s="2" t="s">
        <v>452</v>
      </c>
      <c r="DI140" s="2" t="s">
        <v>141</v>
      </c>
      <c r="DJ140" s="2" t="s">
        <v>132</v>
      </c>
      <c r="DK140" s="4">
        <v>2</v>
      </c>
      <c r="DL140" s="8">
        <v>196.58</v>
      </c>
      <c r="DM140" s="4"/>
      <c r="DN140" s="8"/>
      <c r="DO140" s="7"/>
      <c r="DP140" s="7"/>
      <c r="DQ140" s="2" t="s">
        <v>138</v>
      </c>
      <c r="DR140" s="2" t="s">
        <v>150</v>
      </c>
      <c r="DS140" s="2" t="s">
        <v>1299</v>
      </c>
      <c r="DT140" s="2" t="s">
        <v>1258</v>
      </c>
      <c r="DU140" s="2" t="s">
        <v>141</v>
      </c>
      <c r="DV140" s="2" t="s">
        <v>132</v>
      </c>
      <c r="DW140" s="4">
        <v>18</v>
      </c>
      <c r="DX140" s="8">
        <v>1587.6</v>
      </c>
      <c r="DY140" s="4"/>
      <c r="DZ140" s="8"/>
      <c r="EA140" s="7"/>
      <c r="EB140" s="7"/>
      <c r="EC140" s="2" t="s">
        <v>138</v>
      </c>
      <c r="ED140" s="2" t="s">
        <v>150</v>
      </c>
      <c r="EE140" s="2" t="s">
        <v>343</v>
      </c>
      <c r="EF140" s="2" t="s">
        <v>405</v>
      </c>
      <c r="EG140" s="2" t="s">
        <v>141</v>
      </c>
      <c r="EH140" s="2" t="s">
        <v>132</v>
      </c>
      <c r="EI140" s="4">
        <v>3</v>
      </c>
      <c r="EJ140" s="8">
        <v>269.04</v>
      </c>
      <c r="EK140" s="4"/>
      <c r="EL140" s="8"/>
      <c r="EM140" s="7"/>
      <c r="EN140" s="7"/>
      <c r="EO140" s="2" t="s">
        <v>138</v>
      </c>
      <c r="EP140" s="2" t="s">
        <v>150</v>
      </c>
      <c r="EQ140" s="2" t="s">
        <v>327</v>
      </c>
      <c r="ER140" s="2" t="s">
        <v>338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168</v>
      </c>
      <c r="FB140" s="2" t="s">
        <v>150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168</v>
      </c>
      <c r="FN140" s="2" t="s">
        <v>150</v>
      </c>
      <c r="FO140" s="2" t="s">
        <v>132</v>
      </c>
      <c r="FP140" s="2" t="s">
        <v>132</v>
      </c>
      <c r="FQ140" s="2" t="s">
        <v>141</v>
      </c>
      <c r="FR140" s="2" t="s">
        <v>132</v>
      </c>
      <c r="FS140" s="4">
        <v>11</v>
      </c>
      <c r="FT140" s="8">
        <v>970.2</v>
      </c>
      <c r="FU140" s="4"/>
      <c r="FV140" s="8"/>
      <c r="FW140" s="7"/>
      <c r="FX140" s="7"/>
      <c r="FY140" s="2" t="s">
        <v>138</v>
      </c>
      <c r="FZ140" s="2" t="s">
        <v>150</v>
      </c>
      <c r="GA140" s="2" t="s">
        <v>332</v>
      </c>
      <c r="GB140" s="2" t="s">
        <v>1778</v>
      </c>
      <c r="GC140" s="2" t="s">
        <v>141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138</v>
      </c>
      <c r="GL140" s="2" t="s">
        <v>150</v>
      </c>
      <c r="GM140" s="2" t="s">
        <v>455</v>
      </c>
      <c r="GN140" s="2" t="s">
        <v>1779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168</v>
      </c>
      <c r="GX140" s="2" t="s">
        <v>150</v>
      </c>
      <c r="GY140" s="2" t="s">
        <v>132</v>
      </c>
      <c r="GZ140" s="2" t="s">
        <v>132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168</v>
      </c>
      <c r="HJ140" s="2" t="s">
        <v>150</v>
      </c>
      <c r="HK140" s="2" t="s">
        <v>132</v>
      </c>
      <c r="HL140" s="2" t="s">
        <v>132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273</v>
      </c>
      <c r="HV140" s="2" t="s">
        <v>150</v>
      </c>
      <c r="HW140" s="2" t="s">
        <v>132</v>
      </c>
      <c r="HX140" s="2" t="s">
        <v>132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168</v>
      </c>
      <c r="IH140" s="2" t="s">
        <v>150</v>
      </c>
      <c r="II140" s="2" t="s">
        <v>132</v>
      </c>
      <c r="IJ140" s="2" t="s">
        <v>132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138</v>
      </c>
      <c r="IT140" s="2" t="s">
        <v>150</v>
      </c>
      <c r="IU140" s="2" t="s">
        <v>402</v>
      </c>
      <c r="IV140" s="2" t="s">
        <v>132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150</v>
      </c>
      <c r="JG140" s="2" t="s">
        <v>343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138</v>
      </c>
      <c r="JR140" s="2" t="s">
        <v>150</v>
      </c>
      <c r="JS140" s="2" t="s">
        <v>405</v>
      </c>
      <c r="JT140" s="2" t="s">
        <v>132</v>
      </c>
      <c r="JU140" s="2" t="s">
        <v>141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132</v>
      </c>
      <c r="KD140" s="2" t="s">
        <v>132</v>
      </c>
      <c r="KE140" s="2" t="s">
        <v>132</v>
      </c>
      <c r="KF140" s="2" t="s">
        <v>132</v>
      </c>
      <c r="KG140" s="2" t="s">
        <v>132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138</v>
      </c>
      <c r="KP140" s="2" t="s">
        <v>150</v>
      </c>
      <c r="KQ140" s="2" t="s">
        <v>459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168</v>
      </c>
      <c r="LB140" s="2" t="s">
        <v>150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168</v>
      </c>
      <c r="LN140" s="2" t="s">
        <v>150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176</v>
      </c>
      <c r="LZ140" s="2" t="s">
        <v>150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168</v>
      </c>
      <c r="ML140" s="2" t="s">
        <v>150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168</v>
      </c>
      <c r="MX140" s="2" t="s">
        <v>150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176</v>
      </c>
      <c r="NJ140" s="2" t="s">
        <v>150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176</v>
      </c>
      <c r="NV140" s="2" t="s">
        <v>150</v>
      </c>
      <c r="NW140" s="2" t="s">
        <v>132</v>
      </c>
      <c r="NX140" s="2" t="s">
        <v>132</v>
      </c>
      <c r="NY140" s="2" t="s">
        <v>141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168</v>
      </c>
      <c r="OH140" s="2" t="s">
        <v>150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176</v>
      </c>
      <c r="OT140" s="2" t="s">
        <v>150</v>
      </c>
      <c r="OU140" s="2" t="s">
        <v>132</v>
      </c>
      <c r="OV140" s="2" t="s">
        <v>132</v>
      </c>
      <c r="OW140" s="2" t="s">
        <v>141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168</v>
      </c>
      <c r="PF140" s="2" t="s">
        <v>150</v>
      </c>
      <c r="PG140" s="2" t="s">
        <v>132</v>
      </c>
      <c r="PH140" s="2" t="s">
        <v>132</v>
      </c>
      <c r="PI140" s="2" t="s">
        <v>141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132</v>
      </c>
      <c r="PR140" s="2" t="s">
        <v>132</v>
      </c>
      <c r="PS140" s="2" t="s">
        <v>132</v>
      </c>
      <c r="PT140" s="2" t="s">
        <v>132</v>
      </c>
      <c r="PU140" s="2" t="s">
        <v>132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168</v>
      </c>
      <c r="QD140" s="2" t="s">
        <v>150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168</v>
      </c>
      <c r="RB140" s="2" t="s">
        <v>150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168</v>
      </c>
      <c r="RN140" s="2" t="s">
        <v>150</v>
      </c>
      <c r="RO140" s="2" t="s">
        <v>132</v>
      </c>
      <c r="RP140" s="2" t="s">
        <v>132</v>
      </c>
      <c r="RQ140" s="2" t="s">
        <v>141</v>
      </c>
      <c r="RR140" s="2" t="s">
        <v>132</v>
      </c>
    </row>
    <row r="141">
      <c r="A141" s="2" t="s">
        <v>1780</v>
      </c>
      <c r="B141" s="2" t="s">
        <v>121</v>
      </c>
      <c r="C141" s="2" t="s">
        <v>1396</v>
      </c>
      <c r="D141" s="2" t="s">
        <v>1360</v>
      </c>
      <c r="E141" s="2" t="s">
        <v>1361</v>
      </c>
      <c r="F141" s="2" t="s">
        <v>1781</v>
      </c>
      <c r="G141" s="2" t="s">
        <v>1781</v>
      </c>
      <c r="H141" s="2" t="s">
        <v>1781</v>
      </c>
      <c r="I141" s="2" t="s">
        <v>1782</v>
      </c>
      <c r="J141" s="2" t="s">
        <v>127</v>
      </c>
      <c r="K141" s="2" t="s">
        <v>128</v>
      </c>
      <c r="L141" s="3">
        <v>74.1</v>
      </c>
      <c r="M141" s="3">
        <v>77.8</v>
      </c>
      <c r="N141" s="3">
        <v>164.99</v>
      </c>
      <c r="O141" s="2" t="s">
        <v>129</v>
      </c>
      <c r="P141" s="2" t="s">
        <v>182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1400</v>
      </c>
      <c r="V141" s="2" t="s">
        <v>247</v>
      </c>
      <c r="W141" s="2" t="s">
        <v>476</v>
      </c>
      <c r="X141" s="2" t="s">
        <v>248</v>
      </c>
      <c r="Y141" s="2" t="s">
        <v>433</v>
      </c>
      <c r="Z141" s="4">
        <v>42</v>
      </c>
      <c r="AA141" s="4">
        <f>=ROUNDDOWN(21,0)</f>
      </c>
      <c r="AB141" s="5">
        <v>2</v>
      </c>
      <c r="AC141" s="2" t="s">
        <v>250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27</v>
      </c>
      <c r="AQ141" s="8">
        <v>2063.07</v>
      </c>
      <c r="AR141" s="4"/>
      <c r="AS141" s="8"/>
      <c r="AT141" s="7"/>
      <c r="AU141" s="7"/>
      <c r="AV141" s="4">
        <v>27</v>
      </c>
      <c r="AW141" s="8">
        <v>2063.07</v>
      </c>
      <c r="AX141" s="4"/>
      <c r="AY141" s="8"/>
      <c r="AZ141" s="7"/>
      <c r="BA141" s="7"/>
      <c r="BB141" s="7">
        <v>1</v>
      </c>
      <c r="BC141" s="4">
        <v>27</v>
      </c>
      <c r="BD141" s="8">
        <v>2063.07</v>
      </c>
      <c r="BE141" s="4"/>
      <c r="BF141" s="8"/>
      <c r="BG141" s="7"/>
      <c r="BH141" s="7"/>
      <c r="BI141" s="7">
        <v>1</v>
      </c>
      <c r="BJ141" s="4">
        <v>27</v>
      </c>
      <c r="BK141" s="8">
        <v>2063.07</v>
      </c>
      <c r="BL141" s="2" t="s">
        <v>1783</v>
      </c>
      <c r="BM141" s="7">
        <v>1</v>
      </c>
      <c r="BN141" s="7">
        <v>1</v>
      </c>
      <c r="BO141" s="4">
        <v>18</v>
      </c>
      <c r="BP141" s="8">
        <v>1260.54</v>
      </c>
      <c r="BQ141" s="4"/>
      <c r="BR141" s="8"/>
      <c r="BS141" s="7"/>
      <c r="BT141" s="7"/>
      <c r="BU141" s="2" t="s">
        <v>138</v>
      </c>
      <c r="BV141" s="2" t="s">
        <v>129</v>
      </c>
      <c r="BW141" s="2" t="s">
        <v>393</v>
      </c>
      <c r="BX141" s="2" t="s">
        <v>1784</v>
      </c>
      <c r="BY141" s="2" t="s">
        <v>141</v>
      </c>
      <c r="BZ141" s="2" t="s">
        <v>132</v>
      </c>
      <c r="CA141" s="4">
        <v>2</v>
      </c>
      <c r="CB141" s="8">
        <v>219.26</v>
      </c>
      <c r="CC141" s="4"/>
      <c r="CD141" s="8"/>
      <c r="CE141" s="7"/>
      <c r="CF141" s="7"/>
      <c r="CG141" s="2" t="s">
        <v>138</v>
      </c>
      <c r="CH141" s="2" t="s">
        <v>129</v>
      </c>
      <c r="CI141" s="2" t="s">
        <v>433</v>
      </c>
      <c r="CJ141" s="2" t="s">
        <v>465</v>
      </c>
      <c r="CK141" s="2" t="s">
        <v>141</v>
      </c>
      <c r="CL141" s="2" t="s">
        <v>132</v>
      </c>
      <c r="CM141" s="4"/>
      <c r="CN141" s="8"/>
      <c r="CO141" s="4"/>
      <c r="CP141" s="8"/>
      <c r="CQ141" s="7"/>
      <c r="CR141" s="7"/>
      <c r="CS141" s="2" t="s">
        <v>241</v>
      </c>
      <c r="CT141" s="2" t="s">
        <v>129</v>
      </c>
      <c r="CU141" s="2" t="s">
        <v>132</v>
      </c>
      <c r="CV141" s="2" t="s">
        <v>132</v>
      </c>
      <c r="CW141" s="2" t="s">
        <v>141</v>
      </c>
      <c r="CX141" s="2" t="s">
        <v>132</v>
      </c>
      <c r="CY141" s="4">
        <v>2</v>
      </c>
      <c r="CZ141" s="8">
        <v>157.78</v>
      </c>
      <c r="DA141" s="4"/>
      <c r="DB141" s="8"/>
      <c r="DC141" s="7"/>
      <c r="DD141" s="7"/>
      <c r="DE141" s="2" t="s">
        <v>138</v>
      </c>
      <c r="DF141" s="2" t="s">
        <v>129</v>
      </c>
      <c r="DG141" s="2" t="s">
        <v>433</v>
      </c>
      <c r="DH141" s="2" t="s">
        <v>1137</v>
      </c>
      <c r="DI141" s="2" t="s">
        <v>141</v>
      </c>
      <c r="DJ141" s="2" t="s">
        <v>132</v>
      </c>
      <c r="DK141" s="4">
        <v>1</v>
      </c>
      <c r="DL141" s="8">
        <v>90.09</v>
      </c>
      <c r="DM141" s="4"/>
      <c r="DN141" s="8"/>
      <c r="DO141" s="7"/>
      <c r="DP141" s="7"/>
      <c r="DQ141" s="2" t="s">
        <v>138</v>
      </c>
      <c r="DR141" s="2" t="s">
        <v>129</v>
      </c>
      <c r="DS141" s="2" t="s">
        <v>439</v>
      </c>
      <c r="DT141" s="2" t="s">
        <v>1391</v>
      </c>
      <c r="DU141" s="2" t="s">
        <v>141</v>
      </c>
      <c r="DV141" s="2" t="s">
        <v>132</v>
      </c>
      <c r="DW141" s="4">
        <v>3</v>
      </c>
      <c r="DX141" s="8">
        <v>249.4</v>
      </c>
      <c r="DY141" s="4"/>
      <c r="DZ141" s="8"/>
      <c r="EA141" s="7"/>
      <c r="EB141" s="7"/>
      <c r="EC141" s="2" t="s">
        <v>138</v>
      </c>
      <c r="ED141" s="2" t="s">
        <v>129</v>
      </c>
      <c r="EE141" s="2" t="s">
        <v>440</v>
      </c>
      <c r="EF141" s="2" t="s">
        <v>931</v>
      </c>
      <c r="EG141" s="2" t="s">
        <v>141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138</v>
      </c>
      <c r="EP141" s="2" t="s">
        <v>129</v>
      </c>
      <c r="EQ141" s="2" t="s">
        <v>423</v>
      </c>
      <c r="ER141" s="2" t="s">
        <v>481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168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138</v>
      </c>
      <c r="FN141" s="2" t="s">
        <v>129</v>
      </c>
      <c r="FO141" s="2" t="s">
        <v>231</v>
      </c>
      <c r="FP141" s="2" t="s">
        <v>929</v>
      </c>
      <c r="FQ141" s="2" t="s">
        <v>141</v>
      </c>
      <c r="FR141" s="2" t="s">
        <v>132</v>
      </c>
      <c r="FS141" s="4">
        <v>1</v>
      </c>
      <c r="FT141" s="8">
        <v>86</v>
      </c>
      <c r="FU141" s="4"/>
      <c r="FV141" s="8"/>
      <c r="FW141" s="7"/>
      <c r="FX141" s="7"/>
      <c r="FY141" s="2" t="s">
        <v>138</v>
      </c>
      <c r="FZ141" s="2" t="s">
        <v>129</v>
      </c>
      <c r="GA141" s="2" t="s">
        <v>425</v>
      </c>
      <c r="GB141" s="2" t="s">
        <v>1187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138</v>
      </c>
      <c r="GL141" s="2" t="s">
        <v>129</v>
      </c>
      <c r="GM141" s="2" t="s">
        <v>1773</v>
      </c>
      <c r="GN141" s="2" t="s">
        <v>516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138</v>
      </c>
      <c r="GX141" s="2" t="s">
        <v>129</v>
      </c>
      <c r="GY141" s="2" t="s">
        <v>427</v>
      </c>
      <c r="GZ141" s="2" t="s">
        <v>717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129</v>
      </c>
      <c r="HK141" s="2" t="s">
        <v>337</v>
      </c>
      <c r="HL141" s="2" t="s">
        <v>1378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129</v>
      </c>
      <c r="HW141" s="2" t="s">
        <v>132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168</v>
      </c>
      <c r="IH141" s="2" t="s">
        <v>129</v>
      </c>
      <c r="II141" s="2" t="s">
        <v>132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138</v>
      </c>
      <c r="IT141" s="2" t="s">
        <v>150</v>
      </c>
      <c r="IU141" s="2" t="s">
        <v>238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129</v>
      </c>
      <c r="JG141" s="2" t="s">
        <v>433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138</v>
      </c>
      <c r="JR141" s="2" t="s">
        <v>150</v>
      </c>
      <c r="JS141" s="2" t="s">
        <v>443</v>
      </c>
      <c r="JT141" s="2" t="s">
        <v>132</v>
      </c>
      <c r="JU141" s="2" t="s">
        <v>141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132</v>
      </c>
      <c r="KD141" s="2" t="s">
        <v>132</v>
      </c>
      <c r="KE141" s="2" t="s">
        <v>132</v>
      </c>
      <c r="KF141" s="2" t="s">
        <v>132</v>
      </c>
      <c r="KG141" s="2" t="s">
        <v>132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241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168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150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176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168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168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176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168</v>
      </c>
      <c r="NV141" s="2" t="s">
        <v>129</v>
      </c>
      <c r="NW141" s="2" t="s">
        <v>132</v>
      </c>
      <c r="NX141" s="2" t="s">
        <v>132</v>
      </c>
      <c r="NY141" s="2" t="s">
        <v>141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132</v>
      </c>
      <c r="OH141" s="2" t="s">
        <v>132</v>
      </c>
      <c r="OI141" s="2" t="s">
        <v>132</v>
      </c>
      <c r="OJ141" s="2" t="s">
        <v>132</v>
      </c>
      <c r="OK141" s="2" t="s">
        <v>132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138</v>
      </c>
      <c r="OT141" s="2" t="s">
        <v>129</v>
      </c>
      <c r="OU141" s="2" t="s">
        <v>177</v>
      </c>
      <c r="OV141" s="2" t="s">
        <v>132</v>
      </c>
      <c r="OW141" s="2" t="s">
        <v>141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129</v>
      </c>
      <c r="PG141" s="2" t="s">
        <v>132</v>
      </c>
      <c r="PH141" s="2" t="s">
        <v>132</v>
      </c>
      <c r="PI141" s="2" t="s">
        <v>141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132</v>
      </c>
      <c r="PR141" s="2" t="s">
        <v>132</v>
      </c>
      <c r="PS141" s="2" t="s">
        <v>132</v>
      </c>
      <c r="PT141" s="2" t="s">
        <v>132</v>
      </c>
      <c r="PU141" s="2" t="s">
        <v>132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168</v>
      </c>
      <c r="QD141" s="2" t="s">
        <v>129</v>
      </c>
      <c r="QE141" s="2" t="s">
        <v>132</v>
      </c>
      <c r="QF141" s="2" t="s">
        <v>132</v>
      </c>
      <c r="QG141" s="2" t="s">
        <v>141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138</v>
      </c>
      <c r="QP141" s="2" t="s">
        <v>129</v>
      </c>
      <c r="QQ141" s="2" t="s">
        <v>178</v>
      </c>
      <c r="QR141" s="2" t="s">
        <v>132</v>
      </c>
      <c r="QS141" s="2" t="s">
        <v>141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132</v>
      </c>
      <c r="RB141" s="2" t="s">
        <v>132</v>
      </c>
      <c r="RC141" s="2" t="s">
        <v>132</v>
      </c>
      <c r="RD141" s="2" t="s">
        <v>132</v>
      </c>
      <c r="RE141" s="2" t="s">
        <v>132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168</v>
      </c>
      <c r="RN141" s="2" t="s">
        <v>129</v>
      </c>
      <c r="RO141" s="2" t="s">
        <v>132</v>
      </c>
      <c r="RP141" s="2" t="s">
        <v>132</v>
      </c>
      <c r="RQ141" s="2" t="s">
        <v>141</v>
      </c>
      <c r="RR141" s="2" t="s">
        <v>132</v>
      </c>
    </row>
    <row r="142">
      <c r="A142" s="2" t="s">
        <v>1785</v>
      </c>
      <c r="B142" s="2" t="s">
        <v>121</v>
      </c>
      <c r="C142" s="2" t="s">
        <v>1396</v>
      </c>
      <c r="D142" s="2" t="s">
        <v>123</v>
      </c>
      <c r="E142" s="2" t="s">
        <v>124</v>
      </c>
      <c r="F142" s="2" t="s">
        <v>1786</v>
      </c>
      <c r="G142" s="2" t="s">
        <v>1786</v>
      </c>
      <c r="H142" s="2" t="s">
        <v>1786</v>
      </c>
      <c r="I142" s="2" t="s">
        <v>1787</v>
      </c>
      <c r="J142" s="2" t="s">
        <v>127</v>
      </c>
      <c r="K142" s="2" t="s">
        <v>939</v>
      </c>
      <c r="L142" s="3">
        <v>117.76</v>
      </c>
      <c r="M142" s="3">
        <v>123.65</v>
      </c>
      <c r="N142" s="3">
        <v>279.99</v>
      </c>
      <c r="O142" s="2" t="s">
        <v>218</v>
      </c>
      <c r="P142" s="2" t="s">
        <v>219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286</v>
      </c>
      <c r="V142" s="2" t="s">
        <v>247</v>
      </c>
      <c r="W142" s="2" t="s">
        <v>135</v>
      </c>
      <c r="X142" s="2" t="s">
        <v>248</v>
      </c>
      <c r="Y142" s="2" t="s">
        <v>477</v>
      </c>
      <c r="Z142" s="4">
        <v>64</v>
      </c>
      <c r="AA142" s="4">
        <f>=ROUNDDOWN(91.4285714285714,0)</f>
      </c>
      <c r="AB142" s="5">
        <v>0.7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9</v>
      </c>
      <c r="AQ142" s="8">
        <v>1179.6</v>
      </c>
      <c r="AR142" s="4"/>
      <c r="AS142" s="8"/>
      <c r="AT142" s="7"/>
      <c r="AU142" s="7"/>
      <c r="AV142" s="4">
        <v>9</v>
      </c>
      <c r="AW142" s="8">
        <v>1179.6</v>
      </c>
      <c r="AX142" s="4"/>
      <c r="AY142" s="8"/>
      <c r="AZ142" s="7"/>
      <c r="BA142" s="7"/>
      <c r="BB142" s="7">
        <v>1</v>
      </c>
      <c r="BC142" s="4">
        <v>9</v>
      </c>
      <c r="BD142" s="8">
        <v>1179.6</v>
      </c>
      <c r="BE142" s="4"/>
      <c r="BF142" s="8"/>
      <c r="BG142" s="7"/>
      <c r="BH142" s="7"/>
      <c r="BI142" s="7">
        <v>1</v>
      </c>
      <c r="BJ142" s="4">
        <v>9</v>
      </c>
      <c r="BK142" s="8">
        <v>1179.6</v>
      </c>
      <c r="BL142" s="2" t="s">
        <v>1788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138</v>
      </c>
      <c r="BV142" s="2" t="s">
        <v>129</v>
      </c>
      <c r="BW142" s="2" t="s">
        <v>479</v>
      </c>
      <c r="BX142" s="2" t="s">
        <v>1789</v>
      </c>
      <c r="BY142" s="2" t="s">
        <v>141</v>
      </c>
      <c r="BZ142" s="2" t="s">
        <v>132</v>
      </c>
      <c r="CA142" s="4">
        <v>3</v>
      </c>
      <c r="CB142" s="8">
        <v>400.62</v>
      </c>
      <c r="CC142" s="4"/>
      <c r="CD142" s="8"/>
      <c r="CE142" s="7"/>
      <c r="CF142" s="7"/>
      <c r="CG142" s="2" t="s">
        <v>138</v>
      </c>
      <c r="CH142" s="2" t="s">
        <v>129</v>
      </c>
      <c r="CI142" s="2" t="s">
        <v>397</v>
      </c>
      <c r="CJ142" s="2" t="s">
        <v>851</v>
      </c>
      <c r="CK142" s="2" t="s">
        <v>141</v>
      </c>
      <c r="CL142" s="2" t="s">
        <v>132</v>
      </c>
      <c r="CM142" s="4"/>
      <c r="CN142" s="8"/>
      <c r="CO142" s="4"/>
      <c r="CP142" s="8"/>
      <c r="CQ142" s="7"/>
      <c r="CR142" s="7"/>
      <c r="CS142" s="2" t="s">
        <v>241</v>
      </c>
      <c r="CT142" s="2" t="s">
        <v>129</v>
      </c>
      <c r="CU142" s="2" t="s">
        <v>132</v>
      </c>
      <c r="CV142" s="2" t="s">
        <v>132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129</v>
      </c>
      <c r="DG142" s="2" t="s">
        <v>1303</v>
      </c>
      <c r="DH142" s="2" t="s">
        <v>1790</v>
      </c>
      <c r="DI142" s="2" t="s">
        <v>141</v>
      </c>
      <c r="DJ142" s="2" t="s">
        <v>132</v>
      </c>
      <c r="DK142" s="4"/>
      <c r="DL142" s="8"/>
      <c r="DM142" s="4"/>
      <c r="DN142" s="8"/>
      <c r="DO142" s="7"/>
      <c r="DP142" s="7"/>
      <c r="DQ142" s="2" t="s">
        <v>138</v>
      </c>
      <c r="DR142" s="2" t="s">
        <v>129</v>
      </c>
      <c r="DS142" s="2" t="s">
        <v>483</v>
      </c>
      <c r="DT142" s="2" t="s">
        <v>1024</v>
      </c>
      <c r="DU142" s="2" t="s">
        <v>141</v>
      </c>
      <c r="DV142" s="2" t="s">
        <v>132</v>
      </c>
      <c r="DW142" s="4">
        <v>6</v>
      </c>
      <c r="DX142" s="8">
        <v>778.98</v>
      </c>
      <c r="DY142" s="4"/>
      <c r="DZ142" s="8"/>
      <c r="EA142" s="7"/>
      <c r="EB142" s="7"/>
      <c r="EC142" s="2" t="s">
        <v>138</v>
      </c>
      <c r="ED142" s="2" t="s">
        <v>129</v>
      </c>
      <c r="EE142" s="2" t="s">
        <v>440</v>
      </c>
      <c r="EF142" s="2" t="s">
        <v>714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273</v>
      </c>
      <c r="EP142" s="2" t="s">
        <v>129</v>
      </c>
      <c r="EQ142" s="2" t="s">
        <v>132</v>
      </c>
      <c r="ER142" s="2" t="s">
        <v>132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168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168</v>
      </c>
      <c r="FN142" s="2" t="s">
        <v>129</v>
      </c>
      <c r="FO142" s="2" t="s">
        <v>132</v>
      </c>
      <c r="FP142" s="2" t="s">
        <v>132</v>
      </c>
      <c r="FQ142" s="2" t="s">
        <v>141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196</v>
      </c>
      <c r="FZ142" s="2" t="s">
        <v>129</v>
      </c>
      <c r="GA142" s="2" t="s">
        <v>132</v>
      </c>
      <c r="GB142" s="2" t="s">
        <v>132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138</v>
      </c>
      <c r="GL142" s="2" t="s">
        <v>129</v>
      </c>
      <c r="GM142" s="2" t="s">
        <v>519</v>
      </c>
      <c r="GN142" s="2" t="s">
        <v>132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168</v>
      </c>
      <c r="GX142" s="2" t="s">
        <v>129</v>
      </c>
      <c r="GY142" s="2" t="s">
        <v>132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129</v>
      </c>
      <c r="HK142" s="2" t="s">
        <v>337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273</v>
      </c>
      <c r="HV142" s="2" t="s">
        <v>129</v>
      </c>
      <c r="HW142" s="2" t="s">
        <v>132</v>
      </c>
      <c r="HX142" s="2" t="s">
        <v>132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168</v>
      </c>
      <c r="IH142" s="2" t="s">
        <v>129</v>
      </c>
      <c r="II142" s="2" t="s">
        <v>132</v>
      </c>
      <c r="IJ142" s="2" t="s">
        <v>132</v>
      </c>
      <c r="IK142" s="2" t="s">
        <v>141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138</v>
      </c>
      <c r="IT142" s="2" t="s">
        <v>150</v>
      </c>
      <c r="IU142" s="2" t="s">
        <v>238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129</v>
      </c>
      <c r="JG142" s="2" t="s">
        <v>397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138</v>
      </c>
      <c r="JR142" s="2" t="s">
        <v>150</v>
      </c>
      <c r="JS142" s="2" t="s">
        <v>487</v>
      </c>
      <c r="JT142" s="2" t="s">
        <v>1128</v>
      </c>
      <c r="JU142" s="2" t="s">
        <v>141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132</v>
      </c>
      <c r="KD142" s="2" t="s">
        <v>132</v>
      </c>
      <c r="KE142" s="2" t="s">
        <v>132</v>
      </c>
      <c r="KF142" s="2" t="s">
        <v>132</v>
      </c>
      <c r="KG142" s="2" t="s">
        <v>132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241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168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150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176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168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168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176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176</v>
      </c>
      <c r="NV142" s="2" t="s">
        <v>129</v>
      </c>
      <c r="NW142" s="2" t="s">
        <v>132</v>
      </c>
      <c r="NX142" s="2" t="s">
        <v>132</v>
      </c>
      <c r="NY142" s="2" t="s">
        <v>141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132</v>
      </c>
      <c r="OH142" s="2" t="s">
        <v>132</v>
      </c>
      <c r="OI142" s="2" t="s">
        <v>132</v>
      </c>
      <c r="OJ142" s="2" t="s">
        <v>132</v>
      </c>
      <c r="OK142" s="2" t="s">
        <v>132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241</v>
      </c>
      <c r="OT142" s="2" t="s">
        <v>129</v>
      </c>
      <c r="OU142" s="2" t="s">
        <v>177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129</v>
      </c>
      <c r="PG142" s="2" t="s">
        <v>132</v>
      </c>
      <c r="PH142" s="2" t="s">
        <v>132</v>
      </c>
      <c r="PI142" s="2" t="s">
        <v>141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132</v>
      </c>
      <c r="PR142" s="2" t="s">
        <v>132</v>
      </c>
      <c r="PS142" s="2" t="s">
        <v>132</v>
      </c>
      <c r="PT142" s="2" t="s">
        <v>132</v>
      </c>
      <c r="PU142" s="2" t="s">
        <v>132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168</v>
      </c>
      <c r="QD142" s="2" t="s">
        <v>129</v>
      </c>
      <c r="QE142" s="2" t="s">
        <v>132</v>
      </c>
      <c r="QF142" s="2" t="s">
        <v>132</v>
      </c>
      <c r="QG142" s="2" t="s">
        <v>141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138</v>
      </c>
      <c r="QP142" s="2" t="s">
        <v>129</v>
      </c>
      <c r="QQ142" s="2" t="s">
        <v>178</v>
      </c>
      <c r="QR142" s="2" t="s">
        <v>132</v>
      </c>
      <c r="QS142" s="2" t="s">
        <v>141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132</v>
      </c>
      <c r="RB142" s="2" t="s">
        <v>132</v>
      </c>
      <c r="RC142" s="2" t="s">
        <v>132</v>
      </c>
      <c r="RD142" s="2" t="s">
        <v>132</v>
      </c>
      <c r="RE142" s="2" t="s">
        <v>132</v>
      </c>
      <c r="RF142" s="2" t="s">
        <v>132</v>
      </c>
      <c r="RG142" s="4"/>
      <c r="RH142" s="8"/>
      <c r="RI142" s="4"/>
      <c r="RJ142" s="8"/>
      <c r="RK142" s="7"/>
      <c r="RL142" s="7"/>
      <c r="RM142" s="2" t="s">
        <v>168</v>
      </c>
      <c r="RN142" s="2" t="s">
        <v>129</v>
      </c>
      <c r="RO142" s="2" t="s">
        <v>132</v>
      </c>
      <c r="RP142" s="2" t="s">
        <v>132</v>
      </c>
      <c r="RQ142" s="2" t="s">
        <v>141</v>
      </c>
      <c r="RR142" s="2" t="s">
        <v>132</v>
      </c>
    </row>
    <row r="143">
      <c r="A143" s="2" t="s">
        <v>1791</v>
      </c>
      <c r="B143" s="2" t="s">
        <v>121</v>
      </c>
      <c r="C143" s="2" t="s">
        <v>1396</v>
      </c>
      <c r="D143" s="2" t="s">
        <v>123</v>
      </c>
      <c r="E143" s="2" t="s">
        <v>124</v>
      </c>
      <c r="F143" s="2" t="s">
        <v>1792</v>
      </c>
      <c r="G143" s="2" t="s">
        <v>1792</v>
      </c>
      <c r="H143" s="2" t="s">
        <v>1792</v>
      </c>
      <c r="I143" s="2" t="s">
        <v>462</v>
      </c>
      <c r="J143" s="2" t="s">
        <v>127</v>
      </c>
      <c r="K143" s="2" t="s">
        <v>245</v>
      </c>
      <c r="L143" s="3">
        <v>63.75</v>
      </c>
      <c r="M143" s="3">
        <v>66.94</v>
      </c>
      <c r="N143" s="3">
        <v>139.99</v>
      </c>
      <c r="O143" s="2" t="s">
        <v>218</v>
      </c>
      <c r="P143" s="2" t="s">
        <v>219</v>
      </c>
      <c r="Q143" s="2" t="s">
        <v>131</v>
      </c>
      <c r="R143" s="2" t="s">
        <v>132</v>
      </c>
      <c r="S143" s="2" t="s">
        <v>132</v>
      </c>
      <c r="T143" s="2" t="s">
        <v>132</v>
      </c>
      <c r="U143" s="2" t="s">
        <v>286</v>
      </c>
      <c r="V143" s="2" t="s">
        <v>247</v>
      </c>
      <c r="W143" s="2" t="s">
        <v>248</v>
      </c>
      <c r="X143" s="2" t="s">
        <v>410</v>
      </c>
      <c r="Y143" s="2" t="s">
        <v>318</v>
      </c>
      <c r="Z143" s="4">
        <v>84</v>
      </c>
      <c r="AA143" s="4">
        <f>=ROUNDDOWN(210,0)</f>
      </c>
      <c r="AB143" s="5">
        <v>0.4</v>
      </c>
      <c r="AC143" s="2" t="s">
        <v>132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4</v>
      </c>
      <c r="AQ143" s="8">
        <v>326.22</v>
      </c>
      <c r="AR143" s="4"/>
      <c r="AS143" s="8"/>
      <c r="AT143" s="7"/>
      <c r="AU143" s="7"/>
      <c r="AV143" s="4">
        <v>4</v>
      </c>
      <c r="AW143" s="8">
        <v>326.22</v>
      </c>
      <c r="AX143" s="4"/>
      <c r="AY143" s="8"/>
      <c r="AZ143" s="7"/>
      <c r="BA143" s="7"/>
      <c r="BB143" s="7">
        <v>1</v>
      </c>
      <c r="BC143" s="4">
        <v>4</v>
      </c>
      <c r="BD143" s="8">
        <v>326.22</v>
      </c>
      <c r="BE143" s="4"/>
      <c r="BF143" s="8"/>
      <c r="BG143" s="7"/>
      <c r="BH143" s="7"/>
      <c r="BI143" s="7">
        <v>1</v>
      </c>
      <c r="BJ143" s="4">
        <v>4</v>
      </c>
      <c r="BK143" s="8">
        <v>326.22</v>
      </c>
      <c r="BL143" s="2" t="s">
        <v>1793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138</v>
      </c>
      <c r="BV143" s="2" t="s">
        <v>129</v>
      </c>
      <c r="BW143" s="2" t="s">
        <v>896</v>
      </c>
      <c r="BX143" s="2" t="s">
        <v>901</v>
      </c>
      <c r="BY143" s="2" t="s">
        <v>141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138</v>
      </c>
      <c r="CH143" s="2" t="s">
        <v>129</v>
      </c>
      <c r="CI143" s="2" t="s">
        <v>318</v>
      </c>
      <c r="CJ143" s="2" t="s">
        <v>1794</v>
      </c>
      <c r="CK143" s="2" t="s">
        <v>141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138</v>
      </c>
      <c r="CT143" s="2" t="s">
        <v>129</v>
      </c>
      <c r="CU143" s="2" t="s">
        <v>132</v>
      </c>
      <c r="CV143" s="2" t="s">
        <v>132</v>
      </c>
      <c r="CW143" s="2" t="s">
        <v>141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138</v>
      </c>
      <c r="DF143" s="2" t="s">
        <v>129</v>
      </c>
      <c r="DG143" s="2" t="s">
        <v>320</v>
      </c>
      <c r="DH143" s="2" t="s">
        <v>1702</v>
      </c>
      <c r="DI143" s="2" t="s">
        <v>141</v>
      </c>
      <c r="DJ143" s="2" t="s">
        <v>132</v>
      </c>
      <c r="DK143" s="4">
        <v>2</v>
      </c>
      <c r="DL143" s="8">
        <v>159.22</v>
      </c>
      <c r="DM143" s="4"/>
      <c r="DN143" s="8"/>
      <c r="DO143" s="7"/>
      <c r="DP143" s="7"/>
      <c r="DQ143" s="2" t="s">
        <v>138</v>
      </c>
      <c r="DR143" s="2" t="s">
        <v>129</v>
      </c>
      <c r="DS143" s="2" t="s">
        <v>886</v>
      </c>
      <c r="DT143" s="2" t="s">
        <v>1795</v>
      </c>
      <c r="DU143" s="2" t="s">
        <v>141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138</v>
      </c>
      <c r="ED143" s="2" t="s">
        <v>150</v>
      </c>
      <c r="EE143" s="2" t="s">
        <v>270</v>
      </c>
      <c r="EF143" s="2" t="s">
        <v>853</v>
      </c>
      <c r="EG143" s="2" t="s">
        <v>141</v>
      </c>
      <c r="EH143" s="2" t="s">
        <v>132</v>
      </c>
      <c r="EI143" s="4">
        <v>2</v>
      </c>
      <c r="EJ143" s="8">
        <v>167</v>
      </c>
      <c r="EK143" s="4"/>
      <c r="EL143" s="8"/>
      <c r="EM143" s="7"/>
      <c r="EN143" s="7"/>
      <c r="EO143" s="2" t="s">
        <v>138</v>
      </c>
      <c r="EP143" s="2" t="s">
        <v>129</v>
      </c>
      <c r="EQ143" s="2" t="s">
        <v>327</v>
      </c>
      <c r="ER143" s="2" t="s">
        <v>469</v>
      </c>
      <c r="ES143" s="2" t="s">
        <v>141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168</v>
      </c>
      <c r="FB143" s="2" t="s">
        <v>129</v>
      </c>
      <c r="FC143" s="2" t="s">
        <v>132</v>
      </c>
      <c r="FD143" s="2" t="s">
        <v>132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168</v>
      </c>
      <c r="FN143" s="2" t="s">
        <v>129</v>
      </c>
      <c r="FO143" s="2" t="s">
        <v>132</v>
      </c>
      <c r="FP143" s="2" t="s">
        <v>132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332</v>
      </c>
      <c r="GB143" s="2" t="s">
        <v>132</v>
      </c>
      <c r="GC143" s="2" t="s">
        <v>141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138</v>
      </c>
      <c r="GL143" s="2" t="s">
        <v>129</v>
      </c>
      <c r="GM143" s="2" t="s">
        <v>455</v>
      </c>
      <c r="GN143" s="2" t="s">
        <v>132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168</v>
      </c>
      <c r="GX143" s="2" t="s">
        <v>129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138</v>
      </c>
      <c r="HJ143" s="2" t="s">
        <v>129</v>
      </c>
      <c r="HK143" s="2" t="s">
        <v>337</v>
      </c>
      <c r="HL143" s="2" t="s">
        <v>132</v>
      </c>
      <c r="HM143" s="2" t="s">
        <v>141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273</v>
      </c>
      <c r="HV143" s="2" t="s">
        <v>129</v>
      </c>
      <c r="HW143" s="2" t="s">
        <v>132</v>
      </c>
      <c r="HX143" s="2" t="s">
        <v>132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168</v>
      </c>
      <c r="IH143" s="2" t="s">
        <v>129</v>
      </c>
      <c r="II143" s="2" t="s">
        <v>132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138</v>
      </c>
      <c r="IT143" s="2" t="s">
        <v>150</v>
      </c>
      <c r="IU143" s="2" t="s">
        <v>402</v>
      </c>
      <c r="IV143" s="2" t="s">
        <v>458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129</v>
      </c>
      <c r="JG143" s="2" t="s">
        <v>340</v>
      </c>
      <c r="JH143" s="2" t="s">
        <v>132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138</v>
      </c>
      <c r="JR143" s="2" t="s">
        <v>150</v>
      </c>
      <c r="JS143" s="2" t="s">
        <v>341</v>
      </c>
      <c r="JT143" s="2" t="s">
        <v>132</v>
      </c>
      <c r="JU143" s="2" t="s">
        <v>141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132</v>
      </c>
      <c r="KD143" s="2" t="s">
        <v>132</v>
      </c>
      <c r="KE143" s="2" t="s">
        <v>132</v>
      </c>
      <c r="KF143" s="2" t="s">
        <v>132</v>
      </c>
      <c r="KG143" s="2" t="s">
        <v>132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138</v>
      </c>
      <c r="KP143" s="2" t="s">
        <v>174</v>
      </c>
      <c r="KQ143" s="2" t="s">
        <v>343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168</v>
      </c>
      <c r="LB143" s="2" t="s">
        <v>129</v>
      </c>
      <c r="LC143" s="2" t="s">
        <v>132</v>
      </c>
      <c r="LD143" s="2" t="s">
        <v>132</v>
      </c>
      <c r="LE143" s="2" t="s">
        <v>141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150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176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168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168</v>
      </c>
      <c r="MX143" s="2" t="s">
        <v>129</v>
      </c>
      <c r="MY143" s="2" t="s">
        <v>132</v>
      </c>
      <c r="MZ143" s="2" t="s">
        <v>132</v>
      </c>
      <c r="NA143" s="2" t="s">
        <v>141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176</v>
      </c>
      <c r="NJ143" s="2" t="s">
        <v>129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176</v>
      </c>
      <c r="NV143" s="2" t="s">
        <v>129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132</v>
      </c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241</v>
      </c>
      <c r="OT143" s="2" t="s">
        <v>129</v>
      </c>
      <c r="OU143" s="2" t="s">
        <v>177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168</v>
      </c>
      <c r="PF143" s="2" t="s">
        <v>129</v>
      </c>
      <c r="PG143" s="2" t="s">
        <v>132</v>
      </c>
      <c r="PH143" s="2" t="s">
        <v>132</v>
      </c>
      <c r="PI143" s="2" t="s">
        <v>141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132</v>
      </c>
      <c r="PR143" s="2" t="s">
        <v>132</v>
      </c>
      <c r="PS143" s="2" t="s">
        <v>132</v>
      </c>
      <c r="PT143" s="2" t="s">
        <v>132</v>
      </c>
      <c r="PU143" s="2" t="s">
        <v>132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168</v>
      </c>
      <c r="QD143" s="2" t="s">
        <v>129</v>
      </c>
      <c r="QE143" s="2" t="s">
        <v>132</v>
      </c>
      <c r="QF143" s="2" t="s">
        <v>132</v>
      </c>
      <c r="QG143" s="2" t="s">
        <v>141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132</v>
      </c>
      <c r="QP143" s="2" t="s">
        <v>132</v>
      </c>
      <c r="QQ143" s="2" t="s">
        <v>132</v>
      </c>
      <c r="QR143" s="2" t="s">
        <v>132</v>
      </c>
      <c r="QS143" s="2" t="s">
        <v>132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132</v>
      </c>
      <c r="RB143" s="2" t="s">
        <v>132</v>
      </c>
      <c r="RC143" s="2" t="s">
        <v>132</v>
      </c>
      <c r="RD143" s="2" t="s">
        <v>132</v>
      </c>
      <c r="RE143" s="2" t="s">
        <v>132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168</v>
      </c>
      <c r="RN143" s="2" t="s">
        <v>129</v>
      </c>
      <c r="RO143" s="2" t="s">
        <v>132</v>
      </c>
      <c r="RP143" s="2" t="s">
        <v>132</v>
      </c>
      <c r="RQ143" s="2" t="s">
        <v>141</v>
      </c>
      <c r="RR143" s="2" t="s">
        <v>132</v>
      </c>
    </row>
    <row r="144">
      <c r="A144" s="2" t="s">
        <v>1796</v>
      </c>
      <c r="B144" s="2" t="s">
        <v>121</v>
      </c>
      <c r="C144" s="2" t="s">
        <v>1797</v>
      </c>
      <c r="D144" s="2" t="s">
        <v>123</v>
      </c>
      <c r="E144" s="2" t="s">
        <v>124</v>
      </c>
      <c r="F144" s="2" t="s">
        <v>1798</v>
      </c>
      <c r="G144" s="2" t="s">
        <v>1798</v>
      </c>
      <c r="H144" s="2" t="s">
        <v>1798</v>
      </c>
      <c r="I144" s="2" t="s">
        <v>1799</v>
      </c>
      <c r="J144" s="2" t="s">
        <v>127</v>
      </c>
      <c r="K144" s="2" t="s">
        <v>1184</v>
      </c>
      <c r="L144" s="3">
        <v>123.35</v>
      </c>
      <c r="M144" s="3">
        <v>129.52</v>
      </c>
      <c r="N144" s="3">
        <v>259.99</v>
      </c>
      <c r="O144" s="2" t="s">
        <v>129</v>
      </c>
      <c r="P144" s="2" t="s">
        <v>246</v>
      </c>
      <c r="Q144" s="2" t="s">
        <v>131</v>
      </c>
      <c r="R144" s="2" t="s">
        <v>132</v>
      </c>
      <c r="S144" s="2" t="s">
        <v>1800</v>
      </c>
      <c r="T144" s="2" t="s">
        <v>132</v>
      </c>
      <c r="U144" s="2" t="s">
        <v>132</v>
      </c>
      <c r="V144" s="2" t="s">
        <v>287</v>
      </c>
      <c r="W144" s="2" t="s">
        <v>248</v>
      </c>
      <c r="X144" s="2" t="s">
        <v>132</v>
      </c>
      <c r="Y144" s="2" t="s">
        <v>1801</v>
      </c>
      <c r="Z144" s="4">
        <v>669</v>
      </c>
      <c r="AA144" s="4">
        <f>=ROUNDDOWN(61.9444444444444,0)</f>
      </c>
      <c r="AB144" s="5">
        <v>10.8</v>
      </c>
      <c r="AC144" s="2" t="s">
        <v>132</v>
      </c>
      <c r="AD144" s="4"/>
      <c r="AE144" s="4"/>
      <c r="AF144" s="6">
        <v>63</v>
      </c>
      <c r="AG144" s="6"/>
      <c r="AH144" s="7">
        <v>0.75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159</v>
      </c>
      <c r="AQ144" s="8">
        <v>22065.16</v>
      </c>
      <c r="AR144" s="4"/>
      <c r="AS144" s="8"/>
      <c r="AT144" s="7"/>
      <c r="AU144" s="7"/>
      <c r="AV144" s="4">
        <v>159</v>
      </c>
      <c r="AW144" s="8">
        <v>22065.16</v>
      </c>
      <c r="AX144" s="4"/>
      <c r="AY144" s="8"/>
      <c r="AZ144" s="7"/>
      <c r="BA144" s="7"/>
      <c r="BB144" s="7">
        <v>1</v>
      </c>
      <c r="BC144" s="4">
        <v>336</v>
      </c>
      <c r="BD144" s="8">
        <v>45938.04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0.4803</v>
      </c>
      <c r="BJ144" s="4">
        <v>159</v>
      </c>
      <c r="BK144" s="8">
        <v>22065.16</v>
      </c>
      <c r="BL144" s="2" t="s">
        <v>1802</v>
      </c>
      <c r="BM144" s="7">
        <v>1</v>
      </c>
      <c r="BN144" s="7">
        <v>1</v>
      </c>
      <c r="BO144" s="4">
        <v>72</v>
      </c>
      <c r="BP144" s="8">
        <v>8612.07</v>
      </c>
      <c r="BQ144" s="4"/>
      <c r="BR144" s="8"/>
      <c r="BS144" s="7"/>
      <c r="BT144" s="7"/>
      <c r="BU144" s="2" t="s">
        <v>138</v>
      </c>
      <c r="BV144" s="2" t="s">
        <v>129</v>
      </c>
      <c r="BW144" s="2" t="s">
        <v>831</v>
      </c>
      <c r="BX144" s="2" t="s">
        <v>1803</v>
      </c>
      <c r="BY144" s="2" t="s">
        <v>141</v>
      </c>
      <c r="BZ144" s="2" t="s">
        <v>132</v>
      </c>
      <c r="CA144" s="4">
        <v>3</v>
      </c>
      <c r="CB144" s="8">
        <v>431.93</v>
      </c>
      <c r="CC144" s="4"/>
      <c r="CD144" s="8"/>
      <c r="CE144" s="7"/>
      <c r="CF144" s="7"/>
      <c r="CG144" s="2" t="s">
        <v>138</v>
      </c>
      <c r="CH144" s="2" t="s">
        <v>129</v>
      </c>
      <c r="CI144" s="2" t="s">
        <v>1804</v>
      </c>
      <c r="CJ144" s="2" t="s">
        <v>1805</v>
      </c>
      <c r="CK144" s="2" t="s">
        <v>141</v>
      </c>
      <c r="CL144" s="2" t="s">
        <v>132</v>
      </c>
      <c r="CM144" s="4">
        <v>60</v>
      </c>
      <c r="CN144" s="8">
        <v>9258</v>
      </c>
      <c r="CO144" s="4"/>
      <c r="CP144" s="8"/>
      <c r="CQ144" s="7"/>
      <c r="CR144" s="7"/>
      <c r="CS144" s="2" t="s">
        <v>138</v>
      </c>
      <c r="CT144" s="2" t="s">
        <v>129</v>
      </c>
      <c r="CU144" s="2" t="s">
        <v>132</v>
      </c>
      <c r="CV144" s="2" t="s">
        <v>256</v>
      </c>
      <c r="CW144" s="2" t="s">
        <v>141</v>
      </c>
      <c r="CX144" s="2" t="s">
        <v>132</v>
      </c>
      <c r="CY144" s="4">
        <v>3</v>
      </c>
      <c r="CZ144" s="8">
        <v>491.55</v>
      </c>
      <c r="DA144" s="4"/>
      <c r="DB144" s="8"/>
      <c r="DC144" s="7"/>
      <c r="DD144" s="7"/>
      <c r="DE144" s="2" t="s">
        <v>138</v>
      </c>
      <c r="DF144" s="2" t="s">
        <v>129</v>
      </c>
      <c r="DG144" s="2" t="s">
        <v>1284</v>
      </c>
      <c r="DH144" s="2" t="s">
        <v>1806</v>
      </c>
      <c r="DI144" s="2" t="s">
        <v>141</v>
      </c>
      <c r="DJ144" s="2" t="s">
        <v>132</v>
      </c>
      <c r="DK144" s="4">
        <v>15</v>
      </c>
      <c r="DL144" s="8">
        <v>2361.6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1807</v>
      </c>
      <c r="DT144" s="2" t="s">
        <v>1491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196</v>
      </c>
      <c r="ED144" s="2" t="s">
        <v>129</v>
      </c>
      <c r="EE144" s="2" t="s">
        <v>132</v>
      </c>
      <c r="EF144" s="2" t="s">
        <v>132</v>
      </c>
      <c r="EG144" s="2" t="s">
        <v>141</v>
      </c>
      <c r="EH144" s="2" t="s">
        <v>132</v>
      </c>
      <c r="EI144" s="4">
        <v>2</v>
      </c>
      <c r="EJ144" s="8">
        <v>347.22</v>
      </c>
      <c r="EK144" s="4"/>
      <c r="EL144" s="8"/>
      <c r="EM144" s="7"/>
      <c r="EN144" s="7"/>
      <c r="EO144" s="2" t="s">
        <v>138</v>
      </c>
      <c r="EP144" s="2" t="s">
        <v>129</v>
      </c>
      <c r="EQ144" s="2" t="s">
        <v>606</v>
      </c>
      <c r="ER144" s="2" t="s">
        <v>736</v>
      </c>
      <c r="ES144" s="2" t="s">
        <v>141</v>
      </c>
      <c r="ET144" s="2" t="s">
        <v>132</v>
      </c>
      <c r="EU144" s="4">
        <v>3</v>
      </c>
      <c r="EV144" s="8">
        <v>419.64</v>
      </c>
      <c r="EW144" s="4"/>
      <c r="EX144" s="8"/>
      <c r="EY144" s="7"/>
      <c r="EZ144" s="7"/>
      <c r="FA144" s="2" t="s">
        <v>138</v>
      </c>
      <c r="FB144" s="2" t="s">
        <v>129</v>
      </c>
      <c r="FC144" s="2" t="s">
        <v>326</v>
      </c>
      <c r="FD144" s="2" t="s">
        <v>469</v>
      </c>
      <c r="FE144" s="2" t="s">
        <v>141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138</v>
      </c>
      <c r="FN144" s="2" t="s">
        <v>129</v>
      </c>
      <c r="FO144" s="2" t="s">
        <v>200</v>
      </c>
      <c r="FP144" s="2" t="s">
        <v>1576</v>
      </c>
      <c r="FQ144" s="2" t="s">
        <v>141</v>
      </c>
      <c r="FR144" s="2" t="s">
        <v>132</v>
      </c>
      <c r="FS144" s="4">
        <v>1</v>
      </c>
      <c r="FT144" s="8">
        <v>143.15</v>
      </c>
      <c r="FU144" s="4"/>
      <c r="FV144" s="8"/>
      <c r="FW144" s="7"/>
      <c r="FX144" s="7"/>
      <c r="FY144" s="2" t="s">
        <v>138</v>
      </c>
      <c r="FZ144" s="2" t="s">
        <v>129</v>
      </c>
      <c r="GA144" s="2" t="s">
        <v>266</v>
      </c>
      <c r="GB144" s="2" t="s">
        <v>1808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129</v>
      </c>
      <c r="GM144" s="2" t="s">
        <v>268</v>
      </c>
      <c r="GN144" s="2" t="s">
        <v>1242</v>
      </c>
      <c r="GO144" s="2" t="s">
        <v>141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138</v>
      </c>
      <c r="GX144" s="2" t="s">
        <v>129</v>
      </c>
      <c r="GY144" s="2" t="s">
        <v>326</v>
      </c>
      <c r="GZ144" s="2" t="s">
        <v>578</v>
      </c>
      <c r="HA144" s="2" t="s">
        <v>141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138</v>
      </c>
      <c r="HJ144" s="2" t="s">
        <v>129</v>
      </c>
      <c r="HK144" s="2" t="s">
        <v>1809</v>
      </c>
      <c r="HL144" s="2" t="s">
        <v>1810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273</v>
      </c>
      <c r="HV144" s="2" t="s">
        <v>129</v>
      </c>
      <c r="HW144" s="2" t="s">
        <v>132</v>
      </c>
      <c r="HX144" s="2" t="s">
        <v>132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168</v>
      </c>
      <c r="IH144" s="2" t="s">
        <v>129</v>
      </c>
      <c r="II144" s="2" t="s">
        <v>132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150</v>
      </c>
      <c r="IU144" s="2" t="s">
        <v>210</v>
      </c>
      <c r="IV144" s="2" t="s">
        <v>416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129</v>
      </c>
      <c r="JG144" s="2" t="s">
        <v>1804</v>
      </c>
      <c r="JH144" s="2" t="s">
        <v>1803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138</v>
      </c>
      <c r="JR144" s="2" t="s">
        <v>150</v>
      </c>
      <c r="JS144" s="2" t="s">
        <v>584</v>
      </c>
      <c r="JT144" s="2" t="s">
        <v>277</v>
      </c>
      <c r="JU144" s="2" t="s">
        <v>141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132</v>
      </c>
      <c r="KD144" s="2" t="s">
        <v>132</v>
      </c>
      <c r="KE144" s="2" t="s">
        <v>132</v>
      </c>
      <c r="KF144" s="2" t="s">
        <v>132</v>
      </c>
      <c r="KG144" s="2" t="s">
        <v>132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138</v>
      </c>
      <c r="KP144" s="2" t="s">
        <v>174</v>
      </c>
      <c r="KQ144" s="2" t="s">
        <v>278</v>
      </c>
      <c r="KR144" s="2" t="s">
        <v>1618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168</v>
      </c>
      <c r="LB144" s="2" t="s">
        <v>129</v>
      </c>
      <c r="LC144" s="2" t="s">
        <v>132</v>
      </c>
      <c r="LD144" s="2" t="s">
        <v>132</v>
      </c>
      <c r="LE144" s="2" t="s">
        <v>141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176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168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168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129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150</v>
      </c>
      <c r="OI144" s="2" t="s">
        <v>132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138</v>
      </c>
      <c r="OT144" s="2" t="s">
        <v>129</v>
      </c>
      <c r="OU144" s="2" t="s">
        <v>177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168</v>
      </c>
      <c r="PF144" s="2" t="s">
        <v>129</v>
      </c>
      <c r="PG144" s="2" t="s">
        <v>132</v>
      </c>
      <c r="PH144" s="2" t="s">
        <v>132</v>
      </c>
      <c r="PI144" s="2" t="s">
        <v>141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132</v>
      </c>
      <c r="PR144" s="2" t="s">
        <v>132</v>
      </c>
      <c r="PS144" s="2" t="s">
        <v>132</v>
      </c>
      <c r="PT144" s="2" t="s">
        <v>132</v>
      </c>
      <c r="PU144" s="2" t="s">
        <v>132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138</v>
      </c>
      <c r="QP144" s="2" t="s">
        <v>129</v>
      </c>
      <c r="QQ144" s="2" t="s">
        <v>178</v>
      </c>
      <c r="QR144" s="2" t="s">
        <v>132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138</v>
      </c>
      <c r="RB144" s="2" t="s">
        <v>150</v>
      </c>
      <c r="RC144" s="2" t="s">
        <v>313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168</v>
      </c>
      <c r="RN144" s="2" t="s">
        <v>129</v>
      </c>
      <c r="RO144" s="2" t="s">
        <v>132</v>
      </c>
      <c r="RP144" s="2" t="s">
        <v>132</v>
      </c>
      <c r="RQ144" s="2" t="s">
        <v>141</v>
      </c>
      <c r="RR144" s="2" t="s">
        <v>132</v>
      </c>
    </row>
    <row r="145">
      <c r="A145" s="2" t="s">
        <v>1811</v>
      </c>
      <c r="B145" s="2" t="s">
        <v>121</v>
      </c>
      <c r="C145" s="2" t="s">
        <v>1797</v>
      </c>
      <c r="D145" s="2" t="s">
        <v>123</v>
      </c>
      <c r="E145" s="2" t="s">
        <v>124</v>
      </c>
      <c r="F145" s="2" t="s">
        <v>1798</v>
      </c>
      <c r="G145" s="2" t="s">
        <v>1798</v>
      </c>
      <c r="H145" s="2" t="s">
        <v>1798</v>
      </c>
      <c r="I145" s="2" t="s">
        <v>1812</v>
      </c>
      <c r="J145" s="2" t="s">
        <v>127</v>
      </c>
      <c r="K145" s="2" t="s">
        <v>1813</v>
      </c>
      <c r="L145" s="3">
        <v>123.35</v>
      </c>
      <c r="M145" s="3">
        <v>129.52</v>
      </c>
      <c r="N145" s="3">
        <v>259.99</v>
      </c>
      <c r="O145" s="2" t="s">
        <v>129</v>
      </c>
      <c r="P145" s="2" t="s">
        <v>130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286</v>
      </c>
      <c r="V145" s="2" t="s">
        <v>247</v>
      </c>
      <c r="W145" s="2" t="s">
        <v>248</v>
      </c>
      <c r="X145" s="2" t="s">
        <v>132</v>
      </c>
      <c r="Y145" s="2" t="s">
        <v>1215</v>
      </c>
      <c r="Z145" s="4">
        <v>179</v>
      </c>
      <c r="AA145" s="4">
        <f>=ROUNDDOWN(29.8333333333333,0)</f>
      </c>
      <c r="AB145" s="5">
        <v>6</v>
      </c>
      <c r="AC145" s="2" t="s">
        <v>132</v>
      </c>
      <c r="AD145" s="4"/>
      <c r="AE145" s="4"/>
      <c r="AF145" s="6">
        <v>65</v>
      </c>
      <c r="AG145" s="6"/>
      <c r="AH145" s="7">
        <v>0.8696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113</v>
      </c>
      <c r="AQ145" s="8">
        <v>15843.1</v>
      </c>
      <c r="AR145" s="4"/>
      <c r="AS145" s="8"/>
      <c r="AT145" s="7"/>
      <c r="AU145" s="7"/>
      <c r="AV145" s="4">
        <v>113</v>
      </c>
      <c r="AW145" s="8">
        <v>15843.1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0.3449</v>
      </c>
      <c r="BJ145" s="4">
        <v>113</v>
      </c>
      <c r="BK145" s="8">
        <v>15843.1</v>
      </c>
      <c r="BL145" s="2" t="s">
        <v>1814</v>
      </c>
      <c r="BM145" s="7">
        <v>1</v>
      </c>
      <c r="BN145" s="7">
        <v>1</v>
      </c>
      <c r="BO145" s="4">
        <v>33</v>
      </c>
      <c r="BP145" s="8">
        <v>4013.79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1215</v>
      </c>
      <c r="BX145" s="2" t="s">
        <v>1460</v>
      </c>
      <c r="BY145" s="2" t="s">
        <v>141</v>
      </c>
      <c r="BZ145" s="2" t="s">
        <v>132</v>
      </c>
      <c r="CA145" s="4">
        <v>9</v>
      </c>
      <c r="CB145" s="8">
        <v>1269.25</v>
      </c>
      <c r="CC145" s="4"/>
      <c r="CD145" s="8"/>
      <c r="CE145" s="7"/>
      <c r="CF145" s="7"/>
      <c r="CG145" s="2" t="s">
        <v>138</v>
      </c>
      <c r="CH145" s="2" t="s">
        <v>129</v>
      </c>
      <c r="CI145" s="2" t="s">
        <v>1215</v>
      </c>
      <c r="CJ145" s="2" t="s">
        <v>1528</v>
      </c>
      <c r="CK145" s="2" t="s">
        <v>141</v>
      </c>
      <c r="CL145" s="2" t="s">
        <v>132</v>
      </c>
      <c r="CM145" s="4">
        <v>23</v>
      </c>
      <c r="CN145" s="8">
        <v>3434.36</v>
      </c>
      <c r="CO145" s="4"/>
      <c r="CP145" s="8"/>
      <c r="CQ145" s="7"/>
      <c r="CR145" s="7"/>
      <c r="CS145" s="2" t="s">
        <v>138</v>
      </c>
      <c r="CT145" s="2" t="s">
        <v>129</v>
      </c>
      <c r="CU145" s="2" t="s">
        <v>132</v>
      </c>
      <c r="CV145" s="2" t="s">
        <v>132</v>
      </c>
      <c r="CW145" s="2" t="s">
        <v>141</v>
      </c>
      <c r="CX145" s="2" t="s">
        <v>132</v>
      </c>
      <c r="CY145" s="4">
        <v>2</v>
      </c>
      <c r="CZ145" s="8">
        <v>256.2</v>
      </c>
      <c r="DA145" s="4"/>
      <c r="DB145" s="8"/>
      <c r="DC145" s="7"/>
      <c r="DD145" s="7"/>
      <c r="DE145" s="2" t="s">
        <v>138</v>
      </c>
      <c r="DF145" s="2" t="s">
        <v>129</v>
      </c>
      <c r="DG145" s="2" t="s">
        <v>917</v>
      </c>
      <c r="DH145" s="2" t="s">
        <v>419</v>
      </c>
      <c r="DI145" s="2" t="s">
        <v>141</v>
      </c>
      <c r="DJ145" s="2" t="s">
        <v>132</v>
      </c>
      <c r="DK145" s="4">
        <v>22</v>
      </c>
      <c r="DL145" s="8">
        <v>3463.68</v>
      </c>
      <c r="DM145" s="4"/>
      <c r="DN145" s="8"/>
      <c r="DO145" s="7"/>
      <c r="DP145" s="7"/>
      <c r="DQ145" s="2" t="s">
        <v>138</v>
      </c>
      <c r="DR145" s="2" t="s">
        <v>129</v>
      </c>
      <c r="DS145" s="2" t="s">
        <v>1215</v>
      </c>
      <c r="DT145" s="2" t="s">
        <v>1668</v>
      </c>
      <c r="DU145" s="2" t="s">
        <v>141</v>
      </c>
      <c r="DV145" s="2" t="s">
        <v>132</v>
      </c>
      <c r="DW145" s="4">
        <v>3</v>
      </c>
      <c r="DX145" s="8">
        <v>407.97</v>
      </c>
      <c r="DY145" s="4"/>
      <c r="DZ145" s="8"/>
      <c r="EA145" s="7"/>
      <c r="EB145" s="7"/>
      <c r="EC145" s="2" t="s">
        <v>138</v>
      </c>
      <c r="ED145" s="2" t="s">
        <v>129</v>
      </c>
      <c r="EE145" s="2" t="s">
        <v>270</v>
      </c>
      <c r="EF145" s="2" t="s">
        <v>326</v>
      </c>
      <c r="EG145" s="2" t="s">
        <v>141</v>
      </c>
      <c r="EH145" s="2" t="s">
        <v>132</v>
      </c>
      <c r="EI145" s="4">
        <v>2</v>
      </c>
      <c r="EJ145" s="8">
        <v>347.22</v>
      </c>
      <c r="EK145" s="4"/>
      <c r="EL145" s="8"/>
      <c r="EM145" s="7"/>
      <c r="EN145" s="7"/>
      <c r="EO145" s="2" t="s">
        <v>138</v>
      </c>
      <c r="EP145" s="2" t="s">
        <v>129</v>
      </c>
      <c r="EQ145" s="2" t="s">
        <v>327</v>
      </c>
      <c r="ER145" s="2" t="s">
        <v>230</v>
      </c>
      <c r="ES145" s="2" t="s">
        <v>141</v>
      </c>
      <c r="ET145" s="2" t="s">
        <v>132</v>
      </c>
      <c r="EU145" s="4">
        <v>17</v>
      </c>
      <c r="EV145" s="8">
        <v>2377.96</v>
      </c>
      <c r="EW145" s="4"/>
      <c r="EX145" s="8"/>
      <c r="EY145" s="7"/>
      <c r="EZ145" s="7"/>
      <c r="FA145" s="2" t="s">
        <v>138</v>
      </c>
      <c r="FB145" s="2" t="s">
        <v>129</v>
      </c>
      <c r="FC145" s="2" t="s">
        <v>155</v>
      </c>
      <c r="FD145" s="2" t="s">
        <v>306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129</v>
      </c>
      <c r="FO145" s="2" t="s">
        <v>330</v>
      </c>
      <c r="FP145" s="2" t="s">
        <v>1507</v>
      </c>
      <c r="FQ145" s="2" t="s">
        <v>141</v>
      </c>
      <c r="FR145" s="2" t="s">
        <v>132</v>
      </c>
      <c r="FS145" s="4">
        <v>1</v>
      </c>
      <c r="FT145" s="8">
        <v>143.15</v>
      </c>
      <c r="FU145" s="4"/>
      <c r="FV145" s="8"/>
      <c r="FW145" s="7"/>
      <c r="FX145" s="7"/>
      <c r="FY145" s="2" t="s">
        <v>138</v>
      </c>
      <c r="FZ145" s="2" t="s">
        <v>129</v>
      </c>
      <c r="GA145" s="2" t="s">
        <v>632</v>
      </c>
      <c r="GB145" s="2" t="s">
        <v>1084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129</v>
      </c>
      <c r="GM145" s="2" t="s">
        <v>1129</v>
      </c>
      <c r="GN145" s="2" t="s">
        <v>1815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206</v>
      </c>
      <c r="GX145" s="2" t="s">
        <v>129</v>
      </c>
      <c r="GY145" s="2" t="s">
        <v>163</v>
      </c>
      <c r="GZ145" s="2" t="s">
        <v>913</v>
      </c>
      <c r="HA145" s="2" t="s">
        <v>141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138</v>
      </c>
      <c r="HJ145" s="2" t="s">
        <v>129</v>
      </c>
      <c r="HK145" s="2" t="s">
        <v>1223</v>
      </c>
      <c r="HL145" s="2" t="s">
        <v>132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637</v>
      </c>
      <c r="HX145" s="2" t="s">
        <v>364</v>
      </c>
      <c r="HY145" s="2" t="s">
        <v>141</v>
      </c>
      <c r="HZ145" s="2" t="s">
        <v>132</v>
      </c>
      <c r="IA145" s="4">
        <v>1</v>
      </c>
      <c r="IB145" s="8">
        <v>129.52</v>
      </c>
      <c r="IC145" s="4"/>
      <c r="ID145" s="8"/>
      <c r="IE145" s="7"/>
      <c r="IF145" s="7"/>
      <c r="IG145" s="2" t="s">
        <v>138</v>
      </c>
      <c r="IH145" s="2" t="s">
        <v>129</v>
      </c>
      <c r="II145" s="2" t="s">
        <v>237</v>
      </c>
      <c r="IJ145" s="2" t="s">
        <v>404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138</v>
      </c>
      <c r="IT145" s="2" t="s">
        <v>150</v>
      </c>
      <c r="IU145" s="2" t="s">
        <v>238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129</v>
      </c>
      <c r="JG145" s="2" t="s">
        <v>1215</v>
      </c>
      <c r="JH145" s="2" t="s">
        <v>132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138</v>
      </c>
      <c r="JR145" s="2" t="s">
        <v>150</v>
      </c>
      <c r="JS145" s="2" t="s">
        <v>608</v>
      </c>
      <c r="JT145" s="2" t="s">
        <v>1412</v>
      </c>
      <c r="JU145" s="2" t="s">
        <v>141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132</v>
      </c>
      <c r="KD145" s="2" t="s">
        <v>132</v>
      </c>
      <c r="KE145" s="2" t="s">
        <v>132</v>
      </c>
      <c r="KF145" s="2" t="s">
        <v>132</v>
      </c>
      <c r="KG145" s="2" t="s">
        <v>132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138</v>
      </c>
      <c r="KP145" s="2" t="s">
        <v>174</v>
      </c>
      <c r="KQ145" s="2" t="s">
        <v>1225</v>
      </c>
      <c r="KR145" s="2" t="s">
        <v>1816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168</v>
      </c>
      <c r="LB145" s="2" t="s">
        <v>129</v>
      </c>
      <c r="LC145" s="2" t="s">
        <v>132</v>
      </c>
      <c r="LD145" s="2" t="s">
        <v>132</v>
      </c>
      <c r="LE145" s="2" t="s">
        <v>141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132</v>
      </c>
      <c r="LN145" s="2" t="s">
        <v>132</v>
      </c>
      <c r="LO145" s="2" t="s">
        <v>132</v>
      </c>
      <c r="LP145" s="2" t="s">
        <v>132</v>
      </c>
      <c r="LQ145" s="2" t="s">
        <v>132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176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168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168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176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129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168</v>
      </c>
      <c r="OH145" s="2" t="s">
        <v>150</v>
      </c>
      <c r="OI145" s="2" t="s">
        <v>132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138</v>
      </c>
      <c r="OT145" s="2" t="s">
        <v>129</v>
      </c>
      <c r="OU145" s="2" t="s">
        <v>280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129</v>
      </c>
      <c r="PG145" s="2" t="s">
        <v>132</v>
      </c>
      <c r="PH145" s="2" t="s">
        <v>132</v>
      </c>
      <c r="PI145" s="2" t="s">
        <v>141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132</v>
      </c>
      <c r="PR145" s="2" t="s">
        <v>132</v>
      </c>
      <c r="PS145" s="2" t="s">
        <v>132</v>
      </c>
      <c r="PT145" s="2" t="s">
        <v>132</v>
      </c>
      <c r="PU145" s="2" t="s">
        <v>132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138</v>
      </c>
      <c r="QP145" s="2" t="s">
        <v>129</v>
      </c>
      <c r="QQ145" s="2" t="s">
        <v>178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241</v>
      </c>
      <c r="RB145" s="2" t="s">
        <v>150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168</v>
      </c>
      <c r="RN145" s="2" t="s">
        <v>129</v>
      </c>
      <c r="RO145" s="2" t="s">
        <v>132</v>
      </c>
      <c r="RP145" s="2" t="s">
        <v>132</v>
      </c>
      <c r="RQ145" s="2" t="s">
        <v>141</v>
      </c>
      <c r="RR145" s="2" t="s">
        <v>132</v>
      </c>
    </row>
    <row r="146">
      <c r="A146" s="2" t="s">
        <v>1817</v>
      </c>
      <c r="B146" s="2" t="s">
        <v>121</v>
      </c>
      <c r="C146" s="2" t="s">
        <v>1797</v>
      </c>
      <c r="D146" s="2" t="s">
        <v>123</v>
      </c>
      <c r="E146" s="2" t="s">
        <v>124</v>
      </c>
      <c r="F146" s="2" t="s">
        <v>1798</v>
      </c>
      <c r="G146" s="2" t="s">
        <v>1798</v>
      </c>
      <c r="H146" s="2" t="s">
        <v>1798</v>
      </c>
      <c r="I146" s="2" t="s">
        <v>1799</v>
      </c>
      <c r="J146" s="2" t="s">
        <v>127</v>
      </c>
      <c r="K146" s="2" t="s">
        <v>1818</v>
      </c>
      <c r="L146" s="3">
        <v>123.35</v>
      </c>
      <c r="M146" s="3">
        <v>129.52</v>
      </c>
      <c r="N146" s="3">
        <v>259.99</v>
      </c>
      <c r="O146" s="2" t="s">
        <v>129</v>
      </c>
      <c r="P146" s="2" t="s">
        <v>130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132</v>
      </c>
      <c r="V146" s="2" t="s">
        <v>247</v>
      </c>
      <c r="W146" s="2" t="s">
        <v>248</v>
      </c>
      <c r="X146" s="2" t="s">
        <v>132</v>
      </c>
      <c r="Y146" s="2" t="s">
        <v>311</v>
      </c>
      <c r="Z146" s="4">
        <v>161</v>
      </c>
      <c r="AA146" s="4">
        <f>=ROUNDDOWN(23.6764705882353,0)</f>
      </c>
      <c r="AB146" s="5">
        <v>6.8</v>
      </c>
      <c r="AC146" s="2" t="s">
        <v>567</v>
      </c>
      <c r="AD146" s="4">
        <v>150</v>
      </c>
      <c r="AE146" s="4">
        <v>150</v>
      </c>
      <c r="AF146" s="6">
        <v>63</v>
      </c>
      <c r="AG146" s="6"/>
      <c r="AH146" s="7">
        <v>0.75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64</v>
      </c>
      <c r="AQ146" s="8">
        <v>8029.78</v>
      </c>
      <c r="AR146" s="4"/>
      <c r="AS146" s="8"/>
      <c r="AT146" s="7"/>
      <c r="AU146" s="7"/>
      <c r="AV146" s="4">
        <v>64</v>
      </c>
      <c r="AW146" s="8">
        <v>8029.78</v>
      </c>
      <c r="AX146" s="4"/>
      <c r="AY146" s="8"/>
      <c r="AZ146" s="7"/>
      <c r="BA146" s="7"/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0.1748</v>
      </c>
      <c r="BJ146" s="4">
        <v>64</v>
      </c>
      <c r="BK146" s="8">
        <v>8029.78</v>
      </c>
      <c r="BL146" s="2" t="s">
        <v>1819</v>
      </c>
      <c r="BM146" s="7">
        <v>1</v>
      </c>
      <c r="BN146" s="7">
        <v>1</v>
      </c>
      <c r="BO146" s="4">
        <v>32</v>
      </c>
      <c r="BP146" s="8">
        <v>3445.55</v>
      </c>
      <c r="BQ146" s="4"/>
      <c r="BR146" s="8"/>
      <c r="BS146" s="7"/>
      <c r="BT146" s="7"/>
      <c r="BU146" s="2" t="s">
        <v>138</v>
      </c>
      <c r="BV146" s="2" t="s">
        <v>129</v>
      </c>
      <c r="BW146" s="2" t="s">
        <v>1820</v>
      </c>
      <c r="BX146" s="2" t="s">
        <v>1821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138</v>
      </c>
      <c r="CH146" s="2" t="s">
        <v>129</v>
      </c>
      <c r="CI146" s="2" t="s">
        <v>311</v>
      </c>
      <c r="CJ146" s="2" t="s">
        <v>1822</v>
      </c>
      <c r="CK146" s="2" t="s">
        <v>141</v>
      </c>
      <c r="CL146" s="2" t="s">
        <v>132</v>
      </c>
      <c r="CM146" s="4">
        <v>12</v>
      </c>
      <c r="CN146" s="8">
        <v>1791.84</v>
      </c>
      <c r="CO146" s="4"/>
      <c r="CP146" s="8"/>
      <c r="CQ146" s="7"/>
      <c r="CR146" s="7"/>
      <c r="CS146" s="2" t="s">
        <v>138</v>
      </c>
      <c r="CT146" s="2" t="s">
        <v>129</v>
      </c>
      <c r="CU146" s="2" t="s">
        <v>132</v>
      </c>
      <c r="CV146" s="2" t="s">
        <v>132</v>
      </c>
      <c r="CW146" s="2" t="s">
        <v>141</v>
      </c>
      <c r="CX146" s="2" t="s">
        <v>132</v>
      </c>
      <c r="CY146" s="4">
        <v>9</v>
      </c>
      <c r="CZ146" s="8">
        <v>1152.9</v>
      </c>
      <c r="DA146" s="4"/>
      <c r="DB146" s="8"/>
      <c r="DC146" s="7"/>
      <c r="DD146" s="7"/>
      <c r="DE146" s="2" t="s">
        <v>138</v>
      </c>
      <c r="DF146" s="2" t="s">
        <v>129</v>
      </c>
      <c r="DG146" s="2" t="s">
        <v>837</v>
      </c>
      <c r="DH146" s="2" t="s">
        <v>269</v>
      </c>
      <c r="DI146" s="2" t="s">
        <v>141</v>
      </c>
      <c r="DJ146" s="2" t="s">
        <v>132</v>
      </c>
      <c r="DK146" s="4">
        <v>5</v>
      </c>
      <c r="DL146" s="8">
        <v>787.2</v>
      </c>
      <c r="DM146" s="4"/>
      <c r="DN146" s="8"/>
      <c r="DO146" s="7"/>
      <c r="DP146" s="7"/>
      <c r="DQ146" s="2" t="s">
        <v>138</v>
      </c>
      <c r="DR146" s="2" t="s">
        <v>129</v>
      </c>
      <c r="DS146" s="2" t="s">
        <v>1078</v>
      </c>
      <c r="DT146" s="2" t="s">
        <v>303</v>
      </c>
      <c r="DU146" s="2" t="s">
        <v>141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138</v>
      </c>
      <c r="ED146" s="2" t="s">
        <v>150</v>
      </c>
      <c r="EE146" s="2" t="s">
        <v>1079</v>
      </c>
      <c r="EF146" s="2" t="s">
        <v>1823</v>
      </c>
      <c r="EG146" s="2" t="s">
        <v>141</v>
      </c>
      <c r="EH146" s="2" t="s">
        <v>132</v>
      </c>
      <c r="EI146" s="4">
        <v>1</v>
      </c>
      <c r="EJ146" s="8">
        <v>173.61</v>
      </c>
      <c r="EK146" s="4"/>
      <c r="EL146" s="8"/>
      <c r="EM146" s="7"/>
      <c r="EN146" s="7"/>
      <c r="EO146" s="2" t="s">
        <v>138</v>
      </c>
      <c r="EP146" s="2" t="s">
        <v>129</v>
      </c>
      <c r="EQ146" s="2" t="s">
        <v>837</v>
      </c>
      <c r="ER146" s="2" t="s">
        <v>1824</v>
      </c>
      <c r="ES146" s="2" t="s">
        <v>141</v>
      </c>
      <c r="ET146" s="2" t="s">
        <v>132</v>
      </c>
      <c r="EU146" s="4">
        <v>2</v>
      </c>
      <c r="EV146" s="8">
        <v>279.76</v>
      </c>
      <c r="EW146" s="4"/>
      <c r="EX146" s="8"/>
      <c r="EY146" s="7"/>
      <c r="EZ146" s="7"/>
      <c r="FA146" s="2" t="s">
        <v>138</v>
      </c>
      <c r="FB146" s="2" t="s">
        <v>129</v>
      </c>
      <c r="FC146" s="2" t="s">
        <v>155</v>
      </c>
      <c r="FD146" s="2" t="s">
        <v>1104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138</v>
      </c>
      <c r="FN146" s="2" t="s">
        <v>129</v>
      </c>
      <c r="FO146" s="2" t="s">
        <v>330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129</v>
      </c>
      <c r="GA146" s="2" t="s">
        <v>632</v>
      </c>
      <c r="GB146" s="2" t="s">
        <v>1825</v>
      </c>
      <c r="GC146" s="2" t="s">
        <v>141</v>
      </c>
      <c r="GD146" s="2" t="s">
        <v>132</v>
      </c>
      <c r="GE146" s="4">
        <v>1</v>
      </c>
      <c r="GF146" s="8">
        <v>139.88</v>
      </c>
      <c r="GG146" s="4"/>
      <c r="GH146" s="8"/>
      <c r="GI146" s="7"/>
      <c r="GJ146" s="7"/>
      <c r="GK146" s="2" t="s">
        <v>138</v>
      </c>
      <c r="GL146" s="2" t="s">
        <v>129</v>
      </c>
      <c r="GM146" s="2" t="s">
        <v>1085</v>
      </c>
      <c r="GN146" s="2" t="s">
        <v>1826</v>
      </c>
      <c r="GO146" s="2" t="s">
        <v>141</v>
      </c>
      <c r="GP146" s="2" t="s">
        <v>132</v>
      </c>
      <c r="GQ146" s="4">
        <v>2</v>
      </c>
      <c r="GR146" s="8">
        <v>259.04</v>
      </c>
      <c r="GS146" s="4"/>
      <c r="GT146" s="8"/>
      <c r="GU146" s="7"/>
      <c r="GV146" s="7"/>
      <c r="GW146" s="2" t="s">
        <v>138</v>
      </c>
      <c r="GX146" s="2" t="s">
        <v>129</v>
      </c>
      <c r="GY146" s="2" t="s">
        <v>163</v>
      </c>
      <c r="GZ146" s="2" t="s">
        <v>357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129</v>
      </c>
      <c r="HK146" s="2" t="s">
        <v>1087</v>
      </c>
      <c r="HL146" s="2" t="s">
        <v>132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273</v>
      </c>
      <c r="HV146" s="2" t="s">
        <v>129</v>
      </c>
      <c r="HW146" s="2" t="s">
        <v>132</v>
      </c>
      <c r="HX146" s="2" t="s">
        <v>132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168</v>
      </c>
      <c r="IH146" s="2" t="s">
        <v>129</v>
      </c>
      <c r="II146" s="2" t="s">
        <v>132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138</v>
      </c>
      <c r="IT146" s="2" t="s">
        <v>150</v>
      </c>
      <c r="IU146" s="2" t="s">
        <v>238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129</v>
      </c>
      <c r="JG146" s="2" t="s">
        <v>311</v>
      </c>
      <c r="JH146" s="2" t="s">
        <v>1826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138</v>
      </c>
      <c r="JR146" s="2" t="s">
        <v>150</v>
      </c>
      <c r="JS146" s="2" t="s">
        <v>1827</v>
      </c>
      <c r="JT146" s="2" t="s">
        <v>1828</v>
      </c>
      <c r="JU146" s="2" t="s">
        <v>141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132</v>
      </c>
      <c r="KD146" s="2" t="s">
        <v>132</v>
      </c>
      <c r="KE146" s="2" t="s">
        <v>132</v>
      </c>
      <c r="KF146" s="2" t="s">
        <v>132</v>
      </c>
      <c r="KG146" s="2" t="s">
        <v>132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138</v>
      </c>
      <c r="KP146" s="2" t="s">
        <v>174</v>
      </c>
      <c r="KQ146" s="2" t="s">
        <v>1829</v>
      </c>
      <c r="KR146" s="2" t="s">
        <v>1830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168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176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168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168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176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129</v>
      </c>
      <c r="NW146" s="2" t="s">
        <v>132</v>
      </c>
      <c r="NX146" s="2" t="s">
        <v>132</v>
      </c>
      <c r="NY146" s="2" t="s">
        <v>141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150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138</v>
      </c>
      <c r="OT146" s="2" t="s">
        <v>129</v>
      </c>
      <c r="OU146" s="2" t="s">
        <v>280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129</v>
      </c>
      <c r="PG146" s="2" t="s">
        <v>132</v>
      </c>
      <c r="PH146" s="2" t="s">
        <v>132</v>
      </c>
      <c r="PI146" s="2" t="s">
        <v>141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132</v>
      </c>
      <c r="PR146" s="2" t="s">
        <v>132</v>
      </c>
      <c r="PS146" s="2" t="s">
        <v>132</v>
      </c>
      <c r="PT146" s="2" t="s">
        <v>132</v>
      </c>
      <c r="PU146" s="2" t="s">
        <v>132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138</v>
      </c>
      <c r="QP146" s="2" t="s">
        <v>129</v>
      </c>
      <c r="QQ146" s="2" t="s">
        <v>178</v>
      </c>
      <c r="QR146" s="2" t="s">
        <v>132</v>
      </c>
      <c r="QS146" s="2" t="s">
        <v>141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241</v>
      </c>
      <c r="RB146" s="2" t="s">
        <v>150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168</v>
      </c>
      <c r="RN146" s="2" t="s">
        <v>129</v>
      </c>
      <c r="RO146" s="2" t="s">
        <v>132</v>
      </c>
      <c r="RP146" s="2" t="s">
        <v>132</v>
      </c>
      <c r="RQ146" s="2" t="s">
        <v>141</v>
      </c>
      <c r="RR146" s="2" t="s">
        <v>132</v>
      </c>
    </row>
    <row r="147">
      <c r="A147" s="2" t="s">
        <v>1831</v>
      </c>
      <c r="B147" s="2" t="s">
        <v>121</v>
      </c>
      <c r="C147" s="2" t="s">
        <v>1797</v>
      </c>
      <c r="D147" s="2" t="s">
        <v>123</v>
      </c>
      <c r="E147" s="2" t="s">
        <v>124</v>
      </c>
      <c r="F147" s="2" t="s">
        <v>1832</v>
      </c>
      <c r="G147" s="2" t="s">
        <v>1832</v>
      </c>
      <c r="H147" s="2" t="s">
        <v>1832</v>
      </c>
      <c r="I147" s="2" t="s">
        <v>1833</v>
      </c>
      <c r="J147" s="2" t="s">
        <v>127</v>
      </c>
      <c r="K147" s="2" t="s">
        <v>245</v>
      </c>
      <c r="L147" s="3">
        <v>109.35</v>
      </c>
      <c r="M147" s="3">
        <v>114.82</v>
      </c>
      <c r="N147" s="3">
        <v>254.99</v>
      </c>
      <c r="O147" s="2" t="s">
        <v>218</v>
      </c>
      <c r="P147" s="2" t="s">
        <v>219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286</v>
      </c>
      <c r="V147" s="2" t="s">
        <v>247</v>
      </c>
      <c r="W147" s="2" t="s">
        <v>492</v>
      </c>
      <c r="X147" s="2" t="s">
        <v>132</v>
      </c>
      <c r="Y147" s="2" t="s">
        <v>299</v>
      </c>
      <c r="Z147" s="4">
        <v>52</v>
      </c>
      <c r="AA147" s="4">
        <f>=ROUNDDOWN(32.5,0)</f>
      </c>
      <c r="AB147" s="5">
        <v>1.6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12</v>
      </c>
      <c r="AQ147" s="8">
        <v>1243.69</v>
      </c>
      <c r="AR147" s="4"/>
      <c r="AS147" s="8"/>
      <c r="AT147" s="7"/>
      <c r="AU147" s="7"/>
      <c r="AV147" s="4">
        <v>12</v>
      </c>
      <c r="AW147" s="8">
        <v>1243.69</v>
      </c>
      <c r="AX147" s="4"/>
      <c r="AY147" s="8"/>
      <c r="AZ147" s="7"/>
      <c r="BA147" s="7"/>
      <c r="BB147" s="7">
        <v>1</v>
      </c>
      <c r="BC147" s="4">
        <v>12</v>
      </c>
      <c r="BD147" s="8">
        <v>1243.69</v>
      </c>
      <c r="BE147" s="4"/>
      <c r="BF147" s="8"/>
      <c r="BG147" s="7"/>
      <c r="BH147" s="7"/>
      <c r="BI147" s="7">
        <v>1</v>
      </c>
      <c r="BJ147" s="4">
        <v>12</v>
      </c>
      <c r="BK147" s="8">
        <v>1243.69</v>
      </c>
      <c r="BL147" s="2" t="s">
        <v>1834</v>
      </c>
      <c r="BM147" s="7">
        <v>1</v>
      </c>
      <c r="BN147" s="7">
        <v>1</v>
      </c>
      <c r="BO147" s="4">
        <v>7</v>
      </c>
      <c r="BP147" s="8">
        <v>547.61</v>
      </c>
      <c r="BQ147" s="4"/>
      <c r="BR147" s="8"/>
      <c r="BS147" s="7"/>
      <c r="BT147" s="7"/>
      <c r="BU147" s="2" t="s">
        <v>138</v>
      </c>
      <c r="BV147" s="2" t="s">
        <v>129</v>
      </c>
      <c r="BW147" s="2" t="s">
        <v>1258</v>
      </c>
      <c r="BX147" s="2" t="s">
        <v>578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129</v>
      </c>
      <c r="CI147" s="2" t="s">
        <v>299</v>
      </c>
      <c r="CJ147" s="2" t="s">
        <v>1272</v>
      </c>
      <c r="CK147" s="2" t="s">
        <v>141</v>
      </c>
      <c r="CL147" s="2" t="s">
        <v>132</v>
      </c>
      <c r="CM147" s="4"/>
      <c r="CN147" s="8"/>
      <c r="CO147" s="4"/>
      <c r="CP147" s="8"/>
      <c r="CQ147" s="7"/>
      <c r="CR147" s="7"/>
      <c r="CS147" s="2" t="s">
        <v>138</v>
      </c>
      <c r="CT147" s="2" t="s">
        <v>129</v>
      </c>
      <c r="CU147" s="2" t="s">
        <v>132</v>
      </c>
      <c r="CV147" s="2" t="s">
        <v>132</v>
      </c>
      <c r="CW147" s="2" t="s">
        <v>141</v>
      </c>
      <c r="CX147" s="2" t="s">
        <v>132</v>
      </c>
      <c r="CY147" s="4">
        <v>1</v>
      </c>
      <c r="CZ147" s="8">
        <v>110.66</v>
      </c>
      <c r="DA147" s="4"/>
      <c r="DB147" s="8"/>
      <c r="DC147" s="7"/>
      <c r="DD147" s="7"/>
      <c r="DE147" s="2" t="s">
        <v>138</v>
      </c>
      <c r="DF147" s="2" t="s">
        <v>129</v>
      </c>
      <c r="DG147" s="2" t="s">
        <v>1258</v>
      </c>
      <c r="DH147" s="2" t="s">
        <v>467</v>
      </c>
      <c r="DI147" s="2" t="s">
        <v>141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138</v>
      </c>
      <c r="DR147" s="2" t="s">
        <v>129</v>
      </c>
      <c r="DS147" s="2" t="s">
        <v>1258</v>
      </c>
      <c r="DT147" s="2" t="s">
        <v>454</v>
      </c>
      <c r="DU147" s="2" t="s">
        <v>141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196</v>
      </c>
      <c r="ED147" s="2" t="s">
        <v>129</v>
      </c>
      <c r="EE147" s="2" t="s">
        <v>132</v>
      </c>
      <c r="EF147" s="2" t="s">
        <v>132</v>
      </c>
      <c r="EG147" s="2" t="s">
        <v>141</v>
      </c>
      <c r="EH147" s="2" t="s">
        <v>132</v>
      </c>
      <c r="EI147" s="4">
        <v>2</v>
      </c>
      <c r="EJ147" s="8">
        <v>317.52</v>
      </c>
      <c r="EK147" s="4"/>
      <c r="EL147" s="8"/>
      <c r="EM147" s="7"/>
      <c r="EN147" s="7"/>
      <c r="EO147" s="2" t="s">
        <v>138</v>
      </c>
      <c r="EP147" s="2" t="s">
        <v>129</v>
      </c>
      <c r="EQ147" s="2" t="s">
        <v>1258</v>
      </c>
      <c r="ER147" s="2" t="s">
        <v>1835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168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168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>
        <v>2</v>
      </c>
      <c r="FT147" s="8">
        <v>267.9</v>
      </c>
      <c r="FU147" s="4"/>
      <c r="FV147" s="8"/>
      <c r="FW147" s="7"/>
      <c r="FX147" s="7"/>
      <c r="FY147" s="2" t="s">
        <v>138</v>
      </c>
      <c r="FZ147" s="2" t="s">
        <v>129</v>
      </c>
      <c r="GA147" s="2" t="s">
        <v>332</v>
      </c>
      <c r="GB147" s="2" t="s">
        <v>820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138</v>
      </c>
      <c r="GL147" s="2" t="s">
        <v>129</v>
      </c>
      <c r="GM147" s="2" t="s">
        <v>334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168</v>
      </c>
      <c r="GX147" s="2" t="s">
        <v>129</v>
      </c>
      <c r="GY147" s="2" t="s">
        <v>132</v>
      </c>
      <c r="GZ147" s="2" t="s">
        <v>132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129</v>
      </c>
      <c r="HK147" s="2" t="s">
        <v>337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400</v>
      </c>
      <c r="HX147" s="2" t="s">
        <v>548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168</v>
      </c>
      <c r="IH147" s="2" t="s">
        <v>129</v>
      </c>
      <c r="II147" s="2" t="s">
        <v>132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138</v>
      </c>
      <c r="IT147" s="2" t="s">
        <v>150</v>
      </c>
      <c r="IU147" s="2" t="s">
        <v>238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129</v>
      </c>
      <c r="JG147" s="2" t="s">
        <v>1258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138</v>
      </c>
      <c r="JR147" s="2" t="s">
        <v>150</v>
      </c>
      <c r="JS147" s="2" t="s">
        <v>818</v>
      </c>
      <c r="JT147" s="2" t="s">
        <v>822</v>
      </c>
      <c r="JU147" s="2" t="s">
        <v>141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132</v>
      </c>
      <c r="KD147" s="2" t="s">
        <v>132</v>
      </c>
      <c r="KE147" s="2" t="s">
        <v>132</v>
      </c>
      <c r="KF147" s="2" t="s">
        <v>132</v>
      </c>
      <c r="KG147" s="2" t="s">
        <v>132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138</v>
      </c>
      <c r="KP147" s="2" t="s">
        <v>174</v>
      </c>
      <c r="KQ147" s="2" t="s">
        <v>459</v>
      </c>
      <c r="KR147" s="2" t="s">
        <v>848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168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150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176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168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168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176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176</v>
      </c>
      <c r="NV147" s="2" t="s">
        <v>129</v>
      </c>
      <c r="NW147" s="2" t="s">
        <v>132</v>
      </c>
      <c r="NX147" s="2" t="s">
        <v>132</v>
      </c>
      <c r="NY147" s="2" t="s">
        <v>141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132</v>
      </c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241</v>
      </c>
      <c r="OT147" s="2" t="s">
        <v>129</v>
      </c>
      <c r="OU147" s="2" t="s">
        <v>177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168</v>
      </c>
      <c r="PF147" s="2" t="s">
        <v>129</v>
      </c>
      <c r="PG147" s="2" t="s">
        <v>132</v>
      </c>
      <c r="PH147" s="2" t="s">
        <v>132</v>
      </c>
      <c r="PI147" s="2" t="s">
        <v>141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132</v>
      </c>
      <c r="PR147" s="2" t="s">
        <v>132</v>
      </c>
      <c r="PS147" s="2" t="s">
        <v>132</v>
      </c>
      <c r="PT147" s="2" t="s">
        <v>132</v>
      </c>
      <c r="PU147" s="2" t="s">
        <v>132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168</v>
      </c>
      <c r="QD147" s="2" t="s">
        <v>129</v>
      </c>
      <c r="QE147" s="2" t="s">
        <v>132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138</v>
      </c>
      <c r="QP147" s="2" t="s">
        <v>129</v>
      </c>
      <c r="QQ147" s="2" t="s">
        <v>178</v>
      </c>
      <c r="QR147" s="2" t="s">
        <v>132</v>
      </c>
      <c r="QS147" s="2" t="s">
        <v>141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132</v>
      </c>
      <c r="RB147" s="2" t="s">
        <v>132</v>
      </c>
      <c r="RC147" s="2" t="s">
        <v>132</v>
      </c>
      <c r="RD147" s="2" t="s">
        <v>132</v>
      </c>
      <c r="RE147" s="2" t="s">
        <v>132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168</v>
      </c>
      <c r="RN147" s="2" t="s">
        <v>129</v>
      </c>
      <c r="RO147" s="2" t="s">
        <v>132</v>
      </c>
      <c r="RP147" s="2" t="s">
        <v>132</v>
      </c>
      <c r="RQ147" s="2" t="s">
        <v>141</v>
      </c>
      <c r="RR147" s="2" t="s">
        <v>132</v>
      </c>
    </row>
    <row r="148">
      <c r="A148" s="2" t="s">
        <v>1836</v>
      </c>
      <c r="B148" s="2" t="s">
        <v>121</v>
      </c>
      <c r="C148" s="2" t="s">
        <v>1797</v>
      </c>
      <c r="D148" s="2" t="s">
        <v>123</v>
      </c>
      <c r="E148" s="2" t="s">
        <v>124</v>
      </c>
      <c r="F148" s="2" t="s">
        <v>1837</v>
      </c>
      <c r="G148" s="2" t="s">
        <v>1837</v>
      </c>
      <c r="H148" s="2" t="s">
        <v>1837</v>
      </c>
      <c r="I148" s="2" t="s">
        <v>1838</v>
      </c>
      <c r="J148" s="2" t="s">
        <v>127</v>
      </c>
      <c r="K148" s="2" t="s">
        <v>128</v>
      </c>
      <c r="L148" s="3">
        <v>105.3</v>
      </c>
      <c r="M148" s="3">
        <v>110.56</v>
      </c>
      <c r="N148" s="3">
        <v>244.99</v>
      </c>
      <c r="O148" s="2" t="s">
        <v>218</v>
      </c>
      <c r="P148" s="2" t="s">
        <v>219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286</v>
      </c>
      <c r="V148" s="2" t="s">
        <v>247</v>
      </c>
      <c r="W148" s="2" t="s">
        <v>476</v>
      </c>
      <c r="X148" s="2" t="s">
        <v>132</v>
      </c>
      <c r="Y148" s="2" t="s">
        <v>387</v>
      </c>
      <c r="Z148" s="4">
        <v>34</v>
      </c>
      <c r="AA148" s="4">
        <f>=ROUNDDOWN(17,0)</f>
      </c>
      <c r="AB148" s="5">
        <v>2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10</v>
      </c>
      <c r="AQ148" s="8">
        <v>1027.14</v>
      </c>
      <c r="AR148" s="4"/>
      <c r="AS148" s="8"/>
      <c r="AT148" s="7"/>
      <c r="AU148" s="7"/>
      <c r="AV148" s="4">
        <v>10</v>
      </c>
      <c r="AW148" s="8">
        <v>1027.14</v>
      </c>
      <c r="AX148" s="4"/>
      <c r="AY148" s="8"/>
      <c r="AZ148" s="7"/>
      <c r="BA148" s="7"/>
      <c r="BB148" s="7">
        <v>1</v>
      </c>
      <c r="BC148" s="4">
        <v>10</v>
      </c>
      <c r="BD148" s="8">
        <v>1027.14</v>
      </c>
      <c r="BE148" s="4"/>
      <c r="BF148" s="8"/>
      <c r="BG148" s="7"/>
      <c r="BH148" s="7"/>
      <c r="BI148" s="7">
        <v>1</v>
      </c>
      <c r="BJ148" s="4">
        <v>10</v>
      </c>
      <c r="BK148" s="8">
        <v>1027.14</v>
      </c>
      <c r="BL148" s="2" t="s">
        <v>1839</v>
      </c>
      <c r="BM148" s="7">
        <v>1</v>
      </c>
      <c r="BN148" s="7">
        <v>1</v>
      </c>
      <c r="BO148" s="4">
        <v>6</v>
      </c>
      <c r="BP148" s="8">
        <v>501.24</v>
      </c>
      <c r="BQ148" s="4"/>
      <c r="BR148" s="8"/>
      <c r="BS148" s="7"/>
      <c r="BT148" s="7"/>
      <c r="BU148" s="2" t="s">
        <v>138</v>
      </c>
      <c r="BV148" s="2" t="s">
        <v>129</v>
      </c>
      <c r="BW148" s="2" t="s">
        <v>306</v>
      </c>
      <c r="BX148" s="2" t="s">
        <v>419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129</v>
      </c>
      <c r="CI148" s="2" t="s">
        <v>387</v>
      </c>
      <c r="CJ148" s="2" t="s">
        <v>464</v>
      </c>
      <c r="CK148" s="2" t="s">
        <v>141</v>
      </c>
      <c r="CL148" s="2" t="s">
        <v>132</v>
      </c>
      <c r="CM148" s="4">
        <v>1</v>
      </c>
      <c r="CN148" s="8">
        <v>149.5</v>
      </c>
      <c r="CO148" s="4"/>
      <c r="CP148" s="8"/>
      <c r="CQ148" s="7"/>
      <c r="CR148" s="7"/>
      <c r="CS148" s="2" t="s">
        <v>138</v>
      </c>
      <c r="CT148" s="2" t="s">
        <v>129</v>
      </c>
      <c r="CU148" s="2" t="s">
        <v>132</v>
      </c>
      <c r="CV148" s="2" t="s">
        <v>132</v>
      </c>
      <c r="CW148" s="2" t="s">
        <v>141</v>
      </c>
      <c r="CX148" s="2" t="s">
        <v>132</v>
      </c>
      <c r="CY148" s="4">
        <v>2</v>
      </c>
      <c r="CZ148" s="8">
        <v>223.52</v>
      </c>
      <c r="DA148" s="4"/>
      <c r="DB148" s="8"/>
      <c r="DC148" s="7"/>
      <c r="DD148" s="7"/>
      <c r="DE148" s="2" t="s">
        <v>138</v>
      </c>
      <c r="DF148" s="2" t="s">
        <v>129</v>
      </c>
      <c r="DG148" s="2" t="s">
        <v>306</v>
      </c>
      <c r="DH148" s="2" t="s">
        <v>819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129</v>
      </c>
      <c r="DS148" s="2" t="s">
        <v>306</v>
      </c>
      <c r="DT148" s="2" t="s">
        <v>1331</v>
      </c>
      <c r="DU148" s="2" t="s">
        <v>141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138</v>
      </c>
      <c r="ED148" s="2" t="s">
        <v>150</v>
      </c>
      <c r="EE148" s="2" t="s">
        <v>306</v>
      </c>
      <c r="EF148" s="2" t="s">
        <v>1629</v>
      </c>
      <c r="EG148" s="2" t="s">
        <v>141</v>
      </c>
      <c r="EH148" s="2" t="s">
        <v>132</v>
      </c>
      <c r="EI148" s="4">
        <v>1</v>
      </c>
      <c r="EJ148" s="8">
        <v>152.88</v>
      </c>
      <c r="EK148" s="4"/>
      <c r="EL148" s="8"/>
      <c r="EM148" s="7"/>
      <c r="EN148" s="7"/>
      <c r="EO148" s="2" t="s">
        <v>138</v>
      </c>
      <c r="EP148" s="2" t="s">
        <v>129</v>
      </c>
      <c r="EQ148" s="2" t="s">
        <v>327</v>
      </c>
      <c r="ER148" s="2" t="s">
        <v>1082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129</v>
      </c>
      <c r="FC148" s="2" t="s">
        <v>329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168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129</v>
      </c>
      <c r="GA148" s="2" t="s">
        <v>332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138</v>
      </c>
      <c r="GL148" s="2" t="s">
        <v>129</v>
      </c>
      <c r="GM148" s="2" t="s">
        <v>334</v>
      </c>
      <c r="GN148" s="2" t="s">
        <v>132</v>
      </c>
      <c r="GO148" s="2" t="s">
        <v>141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168</v>
      </c>
      <c r="GX148" s="2" t="s">
        <v>129</v>
      </c>
      <c r="GY148" s="2" t="s">
        <v>132</v>
      </c>
      <c r="GZ148" s="2" t="s">
        <v>132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129</v>
      </c>
      <c r="HK148" s="2" t="s">
        <v>337</v>
      </c>
      <c r="HL148" s="2" t="s">
        <v>879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129</v>
      </c>
      <c r="HW148" s="2" t="s">
        <v>400</v>
      </c>
      <c r="HX148" s="2" t="s">
        <v>1644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168</v>
      </c>
      <c r="IH148" s="2" t="s">
        <v>129</v>
      </c>
      <c r="II148" s="2" t="s">
        <v>132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138</v>
      </c>
      <c r="IT148" s="2" t="s">
        <v>150</v>
      </c>
      <c r="IU148" s="2" t="s">
        <v>238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129</v>
      </c>
      <c r="JG148" s="2" t="s">
        <v>306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138</v>
      </c>
      <c r="JR148" s="2" t="s">
        <v>150</v>
      </c>
      <c r="JS148" s="2" t="s">
        <v>405</v>
      </c>
      <c r="JT148" s="2" t="s">
        <v>1840</v>
      </c>
      <c r="JU148" s="2" t="s">
        <v>141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132</v>
      </c>
      <c r="KD148" s="2" t="s">
        <v>132</v>
      </c>
      <c r="KE148" s="2" t="s">
        <v>132</v>
      </c>
      <c r="KF148" s="2" t="s">
        <v>132</v>
      </c>
      <c r="KG148" s="2" t="s">
        <v>132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138</v>
      </c>
      <c r="KP148" s="2" t="s">
        <v>174</v>
      </c>
      <c r="KQ148" s="2" t="s">
        <v>459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168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150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176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168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168</v>
      </c>
      <c r="MX148" s="2" t="s">
        <v>129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176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176</v>
      </c>
      <c r="NV148" s="2" t="s">
        <v>129</v>
      </c>
      <c r="NW148" s="2" t="s">
        <v>132</v>
      </c>
      <c r="NX148" s="2" t="s">
        <v>132</v>
      </c>
      <c r="NY148" s="2" t="s">
        <v>141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132</v>
      </c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241</v>
      </c>
      <c r="OT148" s="2" t="s">
        <v>129</v>
      </c>
      <c r="OU148" s="2" t="s">
        <v>177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168</v>
      </c>
      <c r="PF148" s="2" t="s">
        <v>129</v>
      </c>
      <c r="PG148" s="2" t="s">
        <v>132</v>
      </c>
      <c r="PH148" s="2" t="s">
        <v>132</v>
      </c>
      <c r="PI148" s="2" t="s">
        <v>141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132</v>
      </c>
      <c r="PR148" s="2" t="s">
        <v>132</v>
      </c>
      <c r="PS148" s="2" t="s">
        <v>132</v>
      </c>
      <c r="PT148" s="2" t="s">
        <v>132</v>
      </c>
      <c r="PU148" s="2" t="s">
        <v>132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168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138</v>
      </c>
      <c r="QP148" s="2" t="s">
        <v>129</v>
      </c>
      <c r="QQ148" s="2" t="s">
        <v>178</v>
      </c>
      <c r="QR148" s="2" t="s">
        <v>132</v>
      </c>
      <c r="QS148" s="2" t="s">
        <v>141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132</v>
      </c>
      <c r="RB148" s="2" t="s">
        <v>132</v>
      </c>
      <c r="RC148" s="2" t="s">
        <v>132</v>
      </c>
      <c r="RD148" s="2" t="s">
        <v>132</v>
      </c>
      <c r="RE148" s="2" t="s">
        <v>132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168</v>
      </c>
      <c r="RN148" s="2" t="s">
        <v>129</v>
      </c>
      <c r="RO148" s="2" t="s">
        <v>132</v>
      </c>
      <c r="RP148" s="2" t="s">
        <v>132</v>
      </c>
      <c r="RQ148" s="2" t="s">
        <v>141</v>
      </c>
      <c r="RR148" s="2" t="s">
        <v>132</v>
      </c>
    </row>
    <row r="149">
      <c r="A149" s="2" t="s">
        <v>1841</v>
      </c>
      <c r="B149" s="2" t="s">
        <v>121</v>
      </c>
      <c r="C149" s="2" t="s">
        <v>1797</v>
      </c>
      <c r="D149" s="2" t="s">
        <v>123</v>
      </c>
      <c r="E149" s="2" t="s">
        <v>124</v>
      </c>
      <c r="F149" s="2" t="s">
        <v>1842</v>
      </c>
      <c r="G149" s="2" t="s">
        <v>1842</v>
      </c>
      <c r="H149" s="2" t="s">
        <v>1842</v>
      </c>
      <c r="I149" s="2" t="s">
        <v>1843</v>
      </c>
      <c r="J149" s="2" t="s">
        <v>127</v>
      </c>
      <c r="K149" s="2" t="s">
        <v>1711</v>
      </c>
      <c r="L149" s="3">
        <v>136.03</v>
      </c>
      <c r="M149" s="3">
        <v>142.83</v>
      </c>
      <c r="N149" s="3">
        <v>279.99</v>
      </c>
      <c r="O149" s="2" t="s">
        <v>915</v>
      </c>
      <c r="P149" s="2" t="s">
        <v>219</v>
      </c>
      <c r="Q149" s="2" t="s">
        <v>131</v>
      </c>
      <c r="R149" s="2" t="s">
        <v>132</v>
      </c>
      <c r="S149" s="2" t="s">
        <v>1844</v>
      </c>
      <c r="T149" s="2" t="s">
        <v>132</v>
      </c>
      <c r="U149" s="2" t="s">
        <v>132</v>
      </c>
      <c r="V149" s="2" t="s">
        <v>287</v>
      </c>
      <c r="W149" s="2" t="s">
        <v>248</v>
      </c>
      <c r="X149" s="2" t="s">
        <v>132</v>
      </c>
      <c r="Y149" s="2" t="s">
        <v>1845</v>
      </c>
      <c r="Z149" s="4"/>
      <c r="AA149" s="4">
        <f>=ROUNDDOWN({0},0)</f>
      </c>
      <c r="AB149" s="5">
        <v>2.6</v>
      </c>
      <c r="AC149" s="2" t="s">
        <v>132</v>
      </c>
      <c r="AD149" s="4"/>
      <c r="AE149" s="4"/>
      <c r="AF149" s="6">
        <v>65</v>
      </c>
      <c r="AG149" s="6"/>
      <c r="AH149" s="7">
        <v>0.2609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9</v>
      </c>
      <c r="AQ149" s="8">
        <v>998.47</v>
      </c>
      <c r="AR149" s="4"/>
      <c r="AS149" s="8"/>
      <c r="AT149" s="7"/>
      <c r="AU149" s="7"/>
      <c r="AV149" s="4">
        <v>9</v>
      </c>
      <c r="AW149" s="8">
        <v>998.47</v>
      </c>
      <c r="AX149" s="4"/>
      <c r="AY149" s="8"/>
      <c r="AZ149" s="7"/>
      <c r="BA149" s="7"/>
      <c r="BB149" s="7">
        <v>1</v>
      </c>
      <c r="BC149" s="4">
        <v>9</v>
      </c>
      <c r="BD149" s="8">
        <v>998.47</v>
      </c>
      <c r="BE149" s="4"/>
      <c r="BF149" s="8"/>
      <c r="BG149" s="7"/>
      <c r="BH149" s="7"/>
      <c r="BI149" s="7">
        <v>1</v>
      </c>
      <c r="BJ149" s="4">
        <v>9</v>
      </c>
      <c r="BK149" s="8">
        <v>998.47</v>
      </c>
      <c r="BL149" s="2" t="s">
        <v>1846</v>
      </c>
      <c r="BM149" s="7">
        <v>1</v>
      </c>
      <c r="BN149" s="7">
        <v>1</v>
      </c>
      <c r="BO149" s="4">
        <v>3</v>
      </c>
      <c r="BP149" s="8">
        <v>297.81</v>
      </c>
      <c r="BQ149" s="4"/>
      <c r="BR149" s="8"/>
      <c r="BS149" s="7"/>
      <c r="BT149" s="7"/>
      <c r="BU149" s="2" t="s">
        <v>138</v>
      </c>
      <c r="BV149" s="2" t="s">
        <v>150</v>
      </c>
      <c r="BW149" s="2" t="s">
        <v>831</v>
      </c>
      <c r="BX149" s="2" t="s">
        <v>252</v>
      </c>
      <c r="BY149" s="2" t="s">
        <v>146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150</v>
      </c>
      <c r="CI149" s="2" t="s">
        <v>1804</v>
      </c>
      <c r="CJ149" s="2" t="s">
        <v>1847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352</v>
      </c>
      <c r="CT149" s="2" t="s">
        <v>150</v>
      </c>
      <c r="CU149" s="2" t="s">
        <v>132</v>
      </c>
      <c r="CV149" s="2" t="s">
        <v>256</v>
      </c>
      <c r="CW149" s="2" t="s">
        <v>141</v>
      </c>
      <c r="CX149" s="2" t="s">
        <v>132</v>
      </c>
      <c r="CY149" s="4">
        <v>1</v>
      </c>
      <c r="CZ149" s="8">
        <v>150.76</v>
      </c>
      <c r="DA149" s="4"/>
      <c r="DB149" s="8"/>
      <c r="DC149" s="7"/>
      <c r="DD149" s="7"/>
      <c r="DE149" s="2" t="s">
        <v>138</v>
      </c>
      <c r="DF149" s="2" t="s">
        <v>150</v>
      </c>
      <c r="DG149" s="2" t="s">
        <v>600</v>
      </c>
      <c r="DH149" s="2" t="s">
        <v>1478</v>
      </c>
      <c r="DI149" s="2" t="s">
        <v>141</v>
      </c>
      <c r="DJ149" s="2" t="s">
        <v>132</v>
      </c>
      <c r="DK149" s="4">
        <v>5</v>
      </c>
      <c r="DL149" s="8">
        <v>549.9</v>
      </c>
      <c r="DM149" s="4"/>
      <c r="DN149" s="8"/>
      <c r="DO149" s="7"/>
      <c r="DP149" s="7"/>
      <c r="DQ149" s="2" t="s">
        <v>138</v>
      </c>
      <c r="DR149" s="2" t="s">
        <v>150</v>
      </c>
      <c r="DS149" s="2" t="s">
        <v>602</v>
      </c>
      <c r="DT149" s="2" t="s">
        <v>603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273</v>
      </c>
      <c r="ED149" s="2" t="s">
        <v>150</v>
      </c>
      <c r="EE149" s="2" t="s">
        <v>132</v>
      </c>
      <c r="EF149" s="2" t="s">
        <v>132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273</v>
      </c>
      <c r="EP149" s="2" t="s">
        <v>150</v>
      </c>
      <c r="EQ149" s="2" t="s">
        <v>132</v>
      </c>
      <c r="ER149" s="2" t="s">
        <v>132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150</v>
      </c>
      <c r="FC149" s="2" t="s">
        <v>155</v>
      </c>
      <c r="FD149" s="2" t="s">
        <v>450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168</v>
      </c>
      <c r="FN149" s="2" t="s">
        <v>150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150</v>
      </c>
      <c r="GA149" s="2" t="s">
        <v>266</v>
      </c>
      <c r="GB149" s="2" t="s">
        <v>1848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138</v>
      </c>
      <c r="GL149" s="2" t="s">
        <v>150</v>
      </c>
      <c r="GM149" s="2" t="s">
        <v>268</v>
      </c>
      <c r="GN149" s="2" t="s">
        <v>1849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150</v>
      </c>
      <c r="GY149" s="2" t="s">
        <v>163</v>
      </c>
      <c r="GZ149" s="2" t="s">
        <v>578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150</v>
      </c>
      <c r="HK149" s="2" t="s">
        <v>1809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273</v>
      </c>
      <c r="HV149" s="2" t="s">
        <v>150</v>
      </c>
      <c r="HW149" s="2" t="s">
        <v>132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138</v>
      </c>
      <c r="IH149" s="2" t="s">
        <v>150</v>
      </c>
      <c r="II149" s="2" t="s">
        <v>237</v>
      </c>
      <c r="IJ149" s="2" t="s">
        <v>1850</v>
      </c>
      <c r="IK149" s="2" t="s">
        <v>141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168</v>
      </c>
      <c r="IT149" s="2" t="s">
        <v>150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150</v>
      </c>
      <c r="JG149" s="2" t="s">
        <v>1804</v>
      </c>
      <c r="JH149" s="2" t="s">
        <v>780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138</v>
      </c>
      <c r="JR149" s="2" t="s">
        <v>150</v>
      </c>
      <c r="JS149" s="2" t="s">
        <v>584</v>
      </c>
      <c r="JT149" s="2" t="s">
        <v>1494</v>
      </c>
      <c r="JU149" s="2" t="s">
        <v>141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132</v>
      </c>
      <c r="KD149" s="2" t="s">
        <v>132</v>
      </c>
      <c r="KE149" s="2" t="s">
        <v>132</v>
      </c>
      <c r="KF149" s="2" t="s">
        <v>132</v>
      </c>
      <c r="KG149" s="2" t="s">
        <v>132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138</v>
      </c>
      <c r="KP149" s="2" t="s">
        <v>150</v>
      </c>
      <c r="KQ149" s="2" t="s">
        <v>278</v>
      </c>
      <c r="KR149" s="2" t="s">
        <v>1851</v>
      </c>
      <c r="KS149" s="2" t="s">
        <v>146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168</v>
      </c>
      <c r="LB149" s="2" t="s">
        <v>150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176</v>
      </c>
      <c r="LZ149" s="2" t="s">
        <v>150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168</v>
      </c>
      <c r="ML149" s="2" t="s">
        <v>150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176</v>
      </c>
      <c r="NV149" s="2" t="s">
        <v>150</v>
      </c>
      <c r="NW149" s="2" t="s">
        <v>132</v>
      </c>
      <c r="NX149" s="2" t="s">
        <v>132</v>
      </c>
      <c r="NY149" s="2" t="s">
        <v>141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150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176</v>
      </c>
      <c r="OT149" s="2" t="s">
        <v>150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168</v>
      </c>
      <c r="PF149" s="2" t="s">
        <v>150</v>
      </c>
      <c r="PG149" s="2" t="s">
        <v>132</v>
      </c>
      <c r="PH149" s="2" t="s">
        <v>132</v>
      </c>
      <c r="PI149" s="2" t="s">
        <v>141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132</v>
      </c>
      <c r="PR149" s="2" t="s">
        <v>132</v>
      </c>
      <c r="PS149" s="2" t="s">
        <v>132</v>
      </c>
      <c r="PT149" s="2" t="s">
        <v>132</v>
      </c>
      <c r="PU149" s="2" t="s">
        <v>132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138</v>
      </c>
      <c r="RB149" s="2" t="s">
        <v>150</v>
      </c>
      <c r="RC149" s="2" t="s">
        <v>313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168</v>
      </c>
      <c r="RN149" s="2" t="s">
        <v>150</v>
      </c>
      <c r="RO149" s="2" t="s">
        <v>132</v>
      </c>
      <c r="RP149" s="2" t="s">
        <v>132</v>
      </c>
      <c r="RQ149" s="2" t="s">
        <v>141</v>
      </c>
      <c r="RR149" s="2" t="s">
        <v>132</v>
      </c>
    </row>
    <row r="150">
      <c r="A150" s="2" t="s">
        <v>1852</v>
      </c>
      <c r="B150" s="2" t="s">
        <v>121</v>
      </c>
      <c r="C150" s="2" t="s">
        <v>1797</v>
      </c>
      <c r="D150" s="2" t="s">
        <v>123</v>
      </c>
      <c r="E150" s="2" t="s">
        <v>124</v>
      </c>
      <c r="F150" s="2" t="s">
        <v>1853</v>
      </c>
      <c r="G150" s="2" t="s">
        <v>1853</v>
      </c>
      <c r="H150" s="2" t="s">
        <v>1853</v>
      </c>
      <c r="I150" s="2" t="s">
        <v>1854</v>
      </c>
      <c r="J150" s="2" t="s">
        <v>127</v>
      </c>
      <c r="K150" s="2" t="s">
        <v>939</v>
      </c>
      <c r="L150" s="3">
        <v>96.12</v>
      </c>
      <c r="M150" s="3">
        <v>100.93</v>
      </c>
      <c r="N150" s="3">
        <v>214.99</v>
      </c>
      <c r="O150" s="2" t="s">
        <v>218</v>
      </c>
      <c r="P150" s="2" t="s">
        <v>219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286</v>
      </c>
      <c r="V150" s="2" t="s">
        <v>247</v>
      </c>
      <c r="W150" s="2" t="s">
        <v>410</v>
      </c>
      <c r="X150" s="2" t="s">
        <v>476</v>
      </c>
      <c r="Y150" s="2" t="s">
        <v>412</v>
      </c>
      <c r="Z150" s="4">
        <v>39</v>
      </c>
      <c r="AA150" s="4">
        <f>=ROUNDDOWN(39,0)</f>
      </c>
      <c r="AB150" s="5">
        <v>1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8</v>
      </c>
      <c r="AQ150" s="8">
        <v>694.96</v>
      </c>
      <c r="AR150" s="4"/>
      <c r="AS150" s="8"/>
      <c r="AT150" s="7"/>
      <c r="AU150" s="7"/>
      <c r="AV150" s="4">
        <v>8</v>
      </c>
      <c r="AW150" s="8">
        <v>694.96</v>
      </c>
      <c r="AX150" s="4"/>
      <c r="AY150" s="8"/>
      <c r="AZ150" s="7"/>
      <c r="BA150" s="7"/>
      <c r="BB150" s="7">
        <v>1</v>
      </c>
      <c r="BC150" s="4">
        <v>8</v>
      </c>
      <c r="BD150" s="8">
        <v>694.96</v>
      </c>
      <c r="BE150" s="4"/>
      <c r="BF150" s="8"/>
      <c r="BG150" s="7"/>
      <c r="BH150" s="7"/>
      <c r="BI150" s="7">
        <v>1</v>
      </c>
      <c r="BJ150" s="4">
        <v>8</v>
      </c>
      <c r="BK150" s="8">
        <v>694.96</v>
      </c>
      <c r="BL150" s="2" t="s">
        <v>1855</v>
      </c>
      <c r="BM150" s="7">
        <v>1</v>
      </c>
      <c r="BN150" s="7">
        <v>1</v>
      </c>
      <c r="BO150" s="4">
        <v>7</v>
      </c>
      <c r="BP150" s="8">
        <v>591.26</v>
      </c>
      <c r="BQ150" s="4"/>
      <c r="BR150" s="8"/>
      <c r="BS150" s="7"/>
      <c r="BT150" s="7"/>
      <c r="BU150" s="2" t="s">
        <v>138</v>
      </c>
      <c r="BV150" s="2" t="s">
        <v>129</v>
      </c>
      <c r="BW150" s="2" t="s">
        <v>414</v>
      </c>
      <c r="BX150" s="2" t="s">
        <v>1856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138</v>
      </c>
      <c r="CH150" s="2" t="s">
        <v>129</v>
      </c>
      <c r="CI150" s="2" t="s">
        <v>416</v>
      </c>
      <c r="CJ150" s="2" t="s">
        <v>422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241</v>
      </c>
      <c r="CT150" s="2" t="s">
        <v>129</v>
      </c>
      <c r="CU150" s="2" t="s">
        <v>132</v>
      </c>
      <c r="CV150" s="2" t="s">
        <v>132</v>
      </c>
      <c r="CW150" s="2" t="s">
        <v>141</v>
      </c>
      <c r="CX150" s="2" t="s">
        <v>132</v>
      </c>
      <c r="CY150" s="4">
        <v>1</v>
      </c>
      <c r="CZ150" s="8">
        <v>103.7</v>
      </c>
      <c r="DA150" s="4"/>
      <c r="DB150" s="8"/>
      <c r="DC150" s="7"/>
      <c r="DD150" s="7"/>
      <c r="DE150" s="2" t="s">
        <v>138</v>
      </c>
      <c r="DF150" s="2" t="s">
        <v>129</v>
      </c>
      <c r="DG150" s="2" t="s">
        <v>1113</v>
      </c>
      <c r="DH150" s="2" t="s">
        <v>1153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138</v>
      </c>
      <c r="DR150" s="2" t="s">
        <v>129</v>
      </c>
      <c r="DS150" s="2" t="s">
        <v>421</v>
      </c>
      <c r="DT150" s="2" t="s">
        <v>1685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129</v>
      </c>
      <c r="EE150" s="2" t="s">
        <v>440</v>
      </c>
      <c r="EF150" s="2" t="s">
        <v>1857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129</v>
      </c>
      <c r="EQ150" s="2" t="s">
        <v>423</v>
      </c>
      <c r="ER150" s="2" t="s">
        <v>1383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138</v>
      </c>
      <c r="FB150" s="2" t="s">
        <v>129</v>
      </c>
      <c r="FC150" s="2" t="s">
        <v>329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168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129</v>
      </c>
      <c r="GA150" s="2" t="s">
        <v>425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138</v>
      </c>
      <c r="GL150" s="2" t="s">
        <v>129</v>
      </c>
      <c r="GM150" s="2" t="s">
        <v>519</v>
      </c>
      <c r="GN150" s="2" t="s">
        <v>1858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168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129</v>
      </c>
      <c r="HK150" s="2" t="s">
        <v>337</v>
      </c>
      <c r="HL150" s="2" t="s">
        <v>429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129</v>
      </c>
      <c r="HW150" s="2" t="s">
        <v>132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168</v>
      </c>
      <c r="IH150" s="2" t="s">
        <v>129</v>
      </c>
      <c r="II150" s="2" t="s">
        <v>132</v>
      </c>
      <c r="IJ150" s="2" t="s">
        <v>132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138</v>
      </c>
      <c r="IT150" s="2" t="s">
        <v>150</v>
      </c>
      <c r="IU150" s="2" t="s">
        <v>238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129</v>
      </c>
      <c r="JG150" s="2" t="s">
        <v>416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138</v>
      </c>
      <c r="JR150" s="2" t="s">
        <v>150</v>
      </c>
      <c r="JS150" s="2" t="s">
        <v>419</v>
      </c>
      <c r="JT150" s="2" t="s">
        <v>132</v>
      </c>
      <c r="JU150" s="2" t="s">
        <v>141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132</v>
      </c>
      <c r="KD150" s="2" t="s">
        <v>132</v>
      </c>
      <c r="KE150" s="2" t="s">
        <v>132</v>
      </c>
      <c r="KF150" s="2" t="s">
        <v>132</v>
      </c>
      <c r="KG150" s="2" t="s">
        <v>132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241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168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150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176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168</v>
      </c>
      <c r="ML150" s="2" t="s">
        <v>129</v>
      </c>
      <c r="MM150" s="2" t="s">
        <v>132</v>
      </c>
      <c r="MN150" s="2" t="s">
        <v>132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168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176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176</v>
      </c>
      <c r="NV150" s="2" t="s">
        <v>129</v>
      </c>
      <c r="NW150" s="2" t="s">
        <v>132</v>
      </c>
      <c r="NX150" s="2" t="s">
        <v>132</v>
      </c>
      <c r="NY150" s="2" t="s">
        <v>141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132</v>
      </c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241</v>
      </c>
      <c r="OT150" s="2" t="s">
        <v>129</v>
      </c>
      <c r="OU150" s="2" t="s">
        <v>177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168</v>
      </c>
      <c r="PF150" s="2" t="s">
        <v>129</v>
      </c>
      <c r="PG150" s="2" t="s">
        <v>132</v>
      </c>
      <c r="PH150" s="2" t="s">
        <v>132</v>
      </c>
      <c r="PI150" s="2" t="s">
        <v>141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132</v>
      </c>
      <c r="PR150" s="2" t="s">
        <v>132</v>
      </c>
      <c r="PS150" s="2" t="s">
        <v>132</v>
      </c>
      <c r="PT150" s="2" t="s">
        <v>132</v>
      </c>
      <c r="PU150" s="2" t="s">
        <v>132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168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138</v>
      </c>
      <c r="QP150" s="2" t="s">
        <v>129</v>
      </c>
      <c r="QQ150" s="2" t="s">
        <v>178</v>
      </c>
      <c r="QR150" s="2" t="s">
        <v>132</v>
      </c>
      <c r="QS150" s="2" t="s">
        <v>141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132</v>
      </c>
      <c r="RB150" s="2" t="s">
        <v>132</v>
      </c>
      <c r="RC150" s="2" t="s">
        <v>132</v>
      </c>
      <c r="RD150" s="2" t="s">
        <v>132</v>
      </c>
      <c r="RE150" s="2" t="s">
        <v>132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168</v>
      </c>
      <c r="RN150" s="2" t="s">
        <v>129</v>
      </c>
      <c r="RO150" s="2" t="s">
        <v>132</v>
      </c>
      <c r="RP150" s="2" t="s">
        <v>132</v>
      </c>
      <c r="RQ150" s="2" t="s">
        <v>141</v>
      </c>
      <c r="RR150" s="2" t="s">
        <v>132</v>
      </c>
    </row>
    <row r="151">
      <c r="A151" s="2" t="s">
        <v>1859</v>
      </c>
      <c r="B151" s="2" t="s">
        <v>121</v>
      </c>
      <c r="C151" s="2" t="s">
        <v>1797</v>
      </c>
      <c r="D151" s="2" t="s">
        <v>123</v>
      </c>
      <c r="E151" s="2" t="s">
        <v>124</v>
      </c>
      <c r="F151" s="2" t="s">
        <v>1860</v>
      </c>
      <c r="G151" s="2" t="s">
        <v>1860</v>
      </c>
      <c r="H151" s="2" t="s">
        <v>1860</v>
      </c>
      <c r="I151" s="2" t="s">
        <v>1861</v>
      </c>
      <c r="J151" s="2" t="s">
        <v>127</v>
      </c>
      <c r="K151" s="2" t="s">
        <v>491</v>
      </c>
      <c r="L151" s="3">
        <v>66.24</v>
      </c>
      <c r="M151" s="3">
        <v>69.55</v>
      </c>
      <c r="N151" s="3">
        <v>149.99</v>
      </c>
      <c r="O151" s="2" t="s">
        <v>218</v>
      </c>
      <c r="P151" s="2" t="s">
        <v>219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286</v>
      </c>
      <c r="V151" s="2" t="s">
        <v>247</v>
      </c>
      <c r="W151" s="2" t="s">
        <v>135</v>
      </c>
      <c r="X151" s="2" t="s">
        <v>132</v>
      </c>
      <c r="Y151" s="2" t="s">
        <v>1588</v>
      </c>
      <c r="Z151" s="4">
        <v>126</v>
      </c>
      <c r="AA151" s="4">
        <f>=ROUNDDOWN({0},0)</f>
      </c>
      <c r="AB151" s="5"/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3</v>
      </c>
      <c r="AQ151" s="8">
        <v>245.85</v>
      </c>
      <c r="AR151" s="4"/>
      <c r="AS151" s="8"/>
      <c r="AT151" s="7"/>
      <c r="AU151" s="7"/>
      <c r="AV151" s="4">
        <v>3</v>
      </c>
      <c r="AW151" s="8">
        <v>245.85</v>
      </c>
      <c r="AX151" s="4"/>
      <c r="AY151" s="8"/>
      <c r="AZ151" s="7"/>
      <c r="BA151" s="7"/>
      <c r="BB151" s="7">
        <v>1</v>
      </c>
      <c r="BC151" s="4">
        <v>3</v>
      </c>
      <c r="BD151" s="8">
        <v>245.85</v>
      </c>
      <c r="BE151" s="4"/>
      <c r="BF151" s="8"/>
      <c r="BG151" s="7"/>
      <c r="BH151" s="7"/>
      <c r="BI151" s="7">
        <v>1</v>
      </c>
      <c r="BJ151" s="4">
        <v>3</v>
      </c>
      <c r="BK151" s="8">
        <v>245.85</v>
      </c>
      <c r="BL151" s="2" t="s">
        <v>1862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138</v>
      </c>
      <c r="BV151" s="2" t="s">
        <v>129</v>
      </c>
      <c r="BW151" s="2" t="s">
        <v>1863</v>
      </c>
      <c r="BX151" s="2" t="s">
        <v>920</v>
      </c>
      <c r="BY151" s="2" t="s">
        <v>141</v>
      </c>
      <c r="BZ151" s="2" t="s">
        <v>132</v>
      </c>
      <c r="CA151" s="4">
        <v>1</v>
      </c>
      <c r="CB151" s="8">
        <v>76.51</v>
      </c>
      <c r="CC151" s="4"/>
      <c r="CD151" s="8"/>
      <c r="CE151" s="7"/>
      <c r="CF151" s="7"/>
      <c r="CG151" s="2" t="s">
        <v>138</v>
      </c>
      <c r="CH151" s="2" t="s">
        <v>129</v>
      </c>
      <c r="CI151" s="2" t="s">
        <v>1588</v>
      </c>
      <c r="CJ151" s="2" t="s">
        <v>450</v>
      </c>
      <c r="CK151" s="2" t="s">
        <v>141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138</v>
      </c>
      <c r="CT151" s="2" t="s">
        <v>129</v>
      </c>
      <c r="CU151" s="2" t="s">
        <v>132</v>
      </c>
      <c r="CV151" s="2" t="s">
        <v>132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129</v>
      </c>
      <c r="DG151" s="2" t="s">
        <v>237</v>
      </c>
      <c r="DH151" s="2" t="s">
        <v>1088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138</v>
      </c>
      <c r="DR151" s="2" t="s">
        <v>129</v>
      </c>
      <c r="DS151" s="2" t="s">
        <v>1864</v>
      </c>
      <c r="DT151" s="2" t="s">
        <v>391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150</v>
      </c>
      <c r="EE151" s="2" t="s">
        <v>270</v>
      </c>
      <c r="EF151" s="2" t="s">
        <v>422</v>
      </c>
      <c r="EG151" s="2" t="s">
        <v>141</v>
      </c>
      <c r="EH151" s="2" t="s">
        <v>132</v>
      </c>
      <c r="EI151" s="4">
        <v>2</v>
      </c>
      <c r="EJ151" s="8">
        <v>169.34</v>
      </c>
      <c r="EK151" s="4"/>
      <c r="EL151" s="8"/>
      <c r="EM151" s="7"/>
      <c r="EN151" s="7"/>
      <c r="EO151" s="2" t="s">
        <v>138</v>
      </c>
      <c r="EP151" s="2" t="s">
        <v>129</v>
      </c>
      <c r="EQ151" s="2" t="s">
        <v>327</v>
      </c>
      <c r="ER151" s="2" t="s">
        <v>1865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129</v>
      </c>
      <c r="FC151" s="2" t="s">
        <v>329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129</v>
      </c>
      <c r="GA151" s="2" t="s">
        <v>332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206</v>
      </c>
      <c r="GL151" s="2" t="s">
        <v>129</v>
      </c>
      <c r="GM151" s="2" t="s">
        <v>334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129</v>
      </c>
      <c r="GY151" s="2" t="s">
        <v>132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129</v>
      </c>
      <c r="HK151" s="2" t="s">
        <v>337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129</v>
      </c>
      <c r="HW151" s="2" t="s">
        <v>400</v>
      </c>
      <c r="HX151" s="2" t="s">
        <v>1083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168</v>
      </c>
      <c r="IH151" s="2" t="s">
        <v>129</v>
      </c>
      <c r="II151" s="2" t="s">
        <v>132</v>
      </c>
      <c r="IJ151" s="2" t="s">
        <v>132</v>
      </c>
      <c r="IK151" s="2" t="s">
        <v>141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138</v>
      </c>
      <c r="IT151" s="2" t="s">
        <v>150</v>
      </c>
      <c r="IU151" s="2" t="s">
        <v>402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129</v>
      </c>
      <c r="JG151" s="2" t="s">
        <v>663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138</v>
      </c>
      <c r="JR151" s="2" t="s">
        <v>150</v>
      </c>
      <c r="JS151" s="2" t="s">
        <v>1866</v>
      </c>
      <c r="JT151" s="2" t="s">
        <v>132</v>
      </c>
      <c r="JU151" s="2" t="s">
        <v>141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132</v>
      </c>
      <c r="KD151" s="2" t="s">
        <v>132</v>
      </c>
      <c r="KE151" s="2" t="s">
        <v>132</v>
      </c>
      <c r="KF151" s="2" t="s">
        <v>132</v>
      </c>
      <c r="KG151" s="2" t="s">
        <v>132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138</v>
      </c>
      <c r="KP151" s="2" t="s">
        <v>174</v>
      </c>
      <c r="KQ151" s="2" t="s">
        <v>322</v>
      </c>
      <c r="KR151" s="2" t="s">
        <v>453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168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150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176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168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168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176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176</v>
      </c>
      <c r="NV151" s="2" t="s">
        <v>129</v>
      </c>
      <c r="NW151" s="2" t="s">
        <v>132</v>
      </c>
      <c r="NX151" s="2" t="s">
        <v>132</v>
      </c>
      <c r="NY151" s="2" t="s">
        <v>141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132</v>
      </c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241</v>
      </c>
      <c r="OT151" s="2" t="s">
        <v>129</v>
      </c>
      <c r="OU151" s="2" t="s">
        <v>177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129</v>
      </c>
      <c r="PG151" s="2" t="s">
        <v>132</v>
      </c>
      <c r="PH151" s="2" t="s">
        <v>132</v>
      </c>
      <c r="PI151" s="2" t="s">
        <v>141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132</v>
      </c>
      <c r="PR151" s="2" t="s">
        <v>132</v>
      </c>
      <c r="PS151" s="2" t="s">
        <v>132</v>
      </c>
      <c r="PT151" s="2" t="s">
        <v>132</v>
      </c>
      <c r="PU151" s="2" t="s">
        <v>132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168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132</v>
      </c>
      <c r="RB151" s="2" t="s">
        <v>132</v>
      </c>
      <c r="RC151" s="2" t="s">
        <v>132</v>
      </c>
      <c r="RD151" s="2" t="s">
        <v>132</v>
      </c>
      <c r="RE151" s="2" t="s">
        <v>132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168</v>
      </c>
      <c r="RN151" s="2" t="s">
        <v>129</v>
      </c>
      <c r="RO151" s="2" t="s">
        <v>132</v>
      </c>
      <c r="RP151" s="2" t="s">
        <v>132</v>
      </c>
      <c r="RQ151" s="2" t="s">
        <v>141</v>
      </c>
      <c r="RR151" s="2" t="s">
        <v>132</v>
      </c>
    </row>
    <row r="152">
      <c r="A152" s="2" t="s">
        <v>1867</v>
      </c>
      <c r="B152" s="2" t="s">
        <v>121</v>
      </c>
      <c r="C152" s="2" t="s">
        <v>1797</v>
      </c>
      <c r="D152" s="2" t="s">
        <v>123</v>
      </c>
      <c r="E152" s="2" t="s">
        <v>124</v>
      </c>
      <c r="F152" s="2" t="s">
        <v>1868</v>
      </c>
      <c r="G152" s="2" t="s">
        <v>1868</v>
      </c>
      <c r="H152" s="2" t="s">
        <v>1868</v>
      </c>
      <c r="I152" s="2" t="s">
        <v>462</v>
      </c>
      <c r="J152" s="2" t="s">
        <v>127</v>
      </c>
      <c r="K152" s="2" t="s">
        <v>317</v>
      </c>
      <c r="L152" s="3">
        <v>113.4</v>
      </c>
      <c r="M152" s="3">
        <v>119.07</v>
      </c>
      <c r="N152" s="3">
        <v>269.99</v>
      </c>
      <c r="O152" s="2" t="s">
        <v>218</v>
      </c>
      <c r="P152" s="2" t="s">
        <v>219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286</v>
      </c>
      <c r="V152" s="2" t="s">
        <v>247</v>
      </c>
      <c r="W152" s="2" t="s">
        <v>135</v>
      </c>
      <c r="X152" s="2" t="s">
        <v>132</v>
      </c>
      <c r="Y152" s="2" t="s">
        <v>318</v>
      </c>
      <c r="Z152" s="4">
        <v>91</v>
      </c>
      <c r="AA152" s="4">
        <f>=ROUNDDOWN({0},0)</f>
      </c>
      <c r="AB152" s="5"/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138</v>
      </c>
      <c r="BV152" s="2" t="s">
        <v>129</v>
      </c>
      <c r="BW152" s="2" t="s">
        <v>392</v>
      </c>
      <c r="BX152" s="2" t="s">
        <v>1155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138</v>
      </c>
      <c r="CH152" s="2" t="s">
        <v>129</v>
      </c>
      <c r="CI152" s="2" t="s">
        <v>318</v>
      </c>
      <c r="CJ152" s="2" t="s">
        <v>334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129</v>
      </c>
      <c r="CU152" s="2" t="s">
        <v>132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138</v>
      </c>
      <c r="DF152" s="2" t="s">
        <v>129</v>
      </c>
      <c r="DG152" s="2" t="s">
        <v>392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138</v>
      </c>
      <c r="DR152" s="2" t="s">
        <v>129</v>
      </c>
      <c r="DS152" s="2" t="s">
        <v>327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138</v>
      </c>
      <c r="ED152" s="2" t="s">
        <v>150</v>
      </c>
      <c r="EE152" s="2" t="s">
        <v>270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138</v>
      </c>
      <c r="EP152" s="2" t="s">
        <v>129</v>
      </c>
      <c r="EQ152" s="2" t="s">
        <v>327</v>
      </c>
      <c r="ER152" s="2" t="s">
        <v>1869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138</v>
      </c>
      <c r="FB152" s="2" t="s">
        <v>129</v>
      </c>
      <c r="FC152" s="2" t="s">
        <v>329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138</v>
      </c>
      <c r="FZ152" s="2" t="s">
        <v>129</v>
      </c>
      <c r="GA152" s="2" t="s">
        <v>332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206</v>
      </c>
      <c r="GL152" s="2" t="s">
        <v>129</v>
      </c>
      <c r="GM152" s="2" t="s">
        <v>334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138</v>
      </c>
      <c r="HJ152" s="2" t="s">
        <v>129</v>
      </c>
      <c r="HK152" s="2" t="s">
        <v>337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138</v>
      </c>
      <c r="HV152" s="2" t="s">
        <v>129</v>
      </c>
      <c r="HW152" s="2" t="s">
        <v>400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168</v>
      </c>
      <c r="IH152" s="2" t="s">
        <v>129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138</v>
      </c>
      <c r="IT152" s="2" t="s">
        <v>150</v>
      </c>
      <c r="IU152" s="2" t="s">
        <v>238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129</v>
      </c>
      <c r="JG152" s="2" t="s">
        <v>340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138</v>
      </c>
      <c r="JR152" s="2" t="s">
        <v>150</v>
      </c>
      <c r="JS152" s="2" t="s">
        <v>341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138</v>
      </c>
      <c r="KP152" s="2" t="s">
        <v>174</v>
      </c>
      <c r="KQ152" s="2" t="s">
        <v>459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168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150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176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168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168</v>
      </c>
      <c r="MX152" s="2" t="s">
        <v>129</v>
      </c>
      <c r="MY152" s="2" t="s">
        <v>132</v>
      </c>
      <c r="MZ152" s="2" t="s">
        <v>132</v>
      </c>
      <c r="NA152" s="2" t="s">
        <v>141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176</v>
      </c>
      <c r="NJ152" s="2" t="s">
        <v>129</v>
      </c>
      <c r="NK152" s="2" t="s">
        <v>132</v>
      </c>
      <c r="NL152" s="2" t="s">
        <v>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176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241</v>
      </c>
      <c r="OT152" s="2" t="s">
        <v>129</v>
      </c>
      <c r="OU152" s="2" t="s">
        <v>177</v>
      </c>
      <c r="OV152" s="2" t="s">
        <v>132</v>
      </c>
      <c r="OW152" s="2" t="s">
        <v>141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168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168</v>
      </c>
      <c r="QD152" s="2" t="s">
        <v>129</v>
      </c>
      <c r="QE152" s="2" t="s">
        <v>132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132</v>
      </c>
      <c r="RB152" s="2" t="s">
        <v>132</v>
      </c>
      <c r="RC152" s="2" t="s">
        <v>132</v>
      </c>
      <c r="RD152" s="2" t="s">
        <v>132</v>
      </c>
      <c r="RE152" s="2" t="s">
        <v>132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168</v>
      </c>
      <c r="RN152" s="2" t="s">
        <v>129</v>
      </c>
      <c r="RO152" s="2" t="s">
        <v>132</v>
      </c>
      <c r="RP152" s="2" t="s">
        <v>132</v>
      </c>
      <c r="RQ152" s="2" t="s">
        <v>141</v>
      </c>
      <c r="RR152" s="2" t="s">
        <v>132</v>
      </c>
    </row>
    <row r="153">
      <c r="A153" s="2" t="s">
        <v>1870</v>
      </c>
      <c r="B153" s="2" t="s">
        <v>121</v>
      </c>
      <c r="C153" s="2" t="s">
        <v>1797</v>
      </c>
      <c r="D153" s="2" t="s">
        <v>123</v>
      </c>
      <c r="E153" s="2" t="s">
        <v>124</v>
      </c>
      <c r="F153" s="2" t="s">
        <v>1871</v>
      </c>
      <c r="G153" s="2" t="s">
        <v>1871</v>
      </c>
      <c r="H153" s="2" t="s">
        <v>1871</v>
      </c>
      <c r="I153" s="2" t="s">
        <v>1872</v>
      </c>
      <c r="J153" s="2" t="s">
        <v>127</v>
      </c>
      <c r="K153" s="2" t="s">
        <v>540</v>
      </c>
      <c r="L153" s="3">
        <v>166.06</v>
      </c>
      <c r="M153" s="3">
        <v>174.36</v>
      </c>
      <c r="N153" s="3">
        <v>379.99</v>
      </c>
      <c r="O153" s="2" t="s">
        <v>218</v>
      </c>
      <c r="P153" s="2" t="s">
        <v>219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286</v>
      </c>
      <c r="V153" s="2" t="s">
        <v>247</v>
      </c>
      <c r="W153" s="2" t="s">
        <v>476</v>
      </c>
      <c r="X153" s="2" t="s">
        <v>410</v>
      </c>
      <c r="Y153" s="2" t="s">
        <v>477</v>
      </c>
      <c r="Z153" s="4">
        <v>97</v>
      </c>
      <c r="AA153" s="4">
        <f>=ROUNDDOWN(97,0)</f>
      </c>
      <c r="AB153" s="5">
        <v>1</v>
      </c>
      <c r="AC153" s="2" t="s">
        <v>132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132</v>
      </c>
      <c r="BM153" s="7"/>
      <c r="BN153" s="7"/>
      <c r="BO153" s="4"/>
      <c r="BP153" s="8"/>
      <c r="BQ153" s="4"/>
      <c r="BR153" s="8"/>
      <c r="BS153" s="7"/>
      <c r="BT153" s="7"/>
      <c r="BU153" s="2" t="s">
        <v>138</v>
      </c>
      <c r="BV153" s="2" t="s">
        <v>129</v>
      </c>
      <c r="BW153" s="2" t="s">
        <v>479</v>
      </c>
      <c r="BX153" s="2" t="s">
        <v>132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138</v>
      </c>
      <c r="CH153" s="2" t="s">
        <v>129</v>
      </c>
      <c r="CI153" s="2" t="s">
        <v>397</v>
      </c>
      <c r="CJ153" s="2" t="s">
        <v>132</v>
      </c>
      <c r="CK153" s="2" t="s">
        <v>141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241</v>
      </c>
      <c r="CT153" s="2" t="s">
        <v>129</v>
      </c>
      <c r="CU153" s="2" t="s">
        <v>132</v>
      </c>
      <c r="CV153" s="2" t="s">
        <v>132</v>
      </c>
      <c r="CW153" s="2" t="s">
        <v>141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138</v>
      </c>
      <c r="DF153" s="2" t="s">
        <v>129</v>
      </c>
      <c r="DG153" s="2" t="s">
        <v>1113</v>
      </c>
      <c r="DH153" s="2" t="s">
        <v>132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138</v>
      </c>
      <c r="DR153" s="2" t="s">
        <v>129</v>
      </c>
      <c r="DS153" s="2" t="s">
        <v>483</v>
      </c>
      <c r="DT153" s="2" t="s">
        <v>428</v>
      </c>
      <c r="DU153" s="2" t="s">
        <v>141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138</v>
      </c>
      <c r="ED153" s="2" t="s">
        <v>129</v>
      </c>
      <c r="EE153" s="2" t="s">
        <v>440</v>
      </c>
      <c r="EF153" s="2" t="s">
        <v>132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273</v>
      </c>
      <c r="EP153" s="2" t="s">
        <v>129</v>
      </c>
      <c r="EQ153" s="2" t="s">
        <v>132</v>
      </c>
      <c r="ER153" s="2" t="s">
        <v>132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168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168</v>
      </c>
      <c r="FN153" s="2" t="s">
        <v>129</v>
      </c>
      <c r="FO153" s="2" t="s">
        <v>132</v>
      </c>
      <c r="FP153" s="2" t="s">
        <v>132</v>
      </c>
      <c r="FQ153" s="2" t="s">
        <v>141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138</v>
      </c>
      <c r="FZ153" s="2" t="s">
        <v>129</v>
      </c>
      <c r="GA153" s="2" t="s">
        <v>425</v>
      </c>
      <c r="GB153" s="2" t="s">
        <v>132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129</v>
      </c>
      <c r="GM153" s="2" t="s">
        <v>519</v>
      </c>
      <c r="GN153" s="2" t="s">
        <v>132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138</v>
      </c>
      <c r="HJ153" s="2" t="s">
        <v>129</v>
      </c>
      <c r="HK153" s="2" t="s">
        <v>337</v>
      </c>
      <c r="HL153" s="2" t="s">
        <v>132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168</v>
      </c>
      <c r="HV153" s="2" t="s">
        <v>129</v>
      </c>
      <c r="HW153" s="2" t="s">
        <v>132</v>
      </c>
      <c r="HX153" s="2" t="s">
        <v>132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168</v>
      </c>
      <c r="IH153" s="2" t="s">
        <v>129</v>
      </c>
      <c r="II153" s="2" t="s">
        <v>132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150</v>
      </c>
      <c r="IU153" s="2" t="s">
        <v>238</v>
      </c>
      <c r="IV153" s="2" t="s">
        <v>132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129</v>
      </c>
      <c r="JG153" s="2" t="s">
        <v>397</v>
      </c>
      <c r="JH153" s="2" t="s">
        <v>132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138</v>
      </c>
      <c r="JR153" s="2" t="s">
        <v>150</v>
      </c>
      <c r="JS153" s="2" t="s">
        <v>487</v>
      </c>
      <c r="JT153" s="2" t="s">
        <v>132</v>
      </c>
      <c r="JU153" s="2" t="s">
        <v>141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132</v>
      </c>
      <c r="KD153" s="2" t="s">
        <v>132</v>
      </c>
      <c r="KE153" s="2" t="s">
        <v>132</v>
      </c>
      <c r="KF153" s="2" t="s">
        <v>132</v>
      </c>
      <c r="KG153" s="2" t="s">
        <v>132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241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168</v>
      </c>
      <c r="LB153" s="2" t="s">
        <v>129</v>
      </c>
      <c r="LC153" s="2" t="s">
        <v>132</v>
      </c>
      <c r="LD153" s="2" t="s">
        <v>132</v>
      </c>
      <c r="LE153" s="2" t="s">
        <v>141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150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176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168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168</v>
      </c>
      <c r="MX153" s="2" t="s">
        <v>129</v>
      </c>
      <c r="MY153" s="2" t="s">
        <v>132</v>
      </c>
      <c r="MZ153" s="2" t="s">
        <v>132</v>
      </c>
      <c r="NA153" s="2" t="s">
        <v>141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176</v>
      </c>
      <c r="NJ153" s="2" t="s">
        <v>129</v>
      </c>
      <c r="NK153" s="2" t="s">
        <v>132</v>
      </c>
      <c r="NL153" s="2" t="s">
        <v>132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176</v>
      </c>
      <c r="NV153" s="2" t="s">
        <v>129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132</v>
      </c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241</v>
      </c>
      <c r="OT153" s="2" t="s">
        <v>129</v>
      </c>
      <c r="OU153" s="2" t="s">
        <v>177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168</v>
      </c>
      <c r="PF153" s="2" t="s">
        <v>129</v>
      </c>
      <c r="PG153" s="2" t="s">
        <v>132</v>
      </c>
      <c r="PH153" s="2" t="s">
        <v>132</v>
      </c>
      <c r="PI153" s="2" t="s">
        <v>141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132</v>
      </c>
      <c r="PR153" s="2" t="s">
        <v>132</v>
      </c>
      <c r="PS153" s="2" t="s">
        <v>132</v>
      </c>
      <c r="PT153" s="2" t="s">
        <v>132</v>
      </c>
      <c r="PU153" s="2" t="s">
        <v>132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168</v>
      </c>
      <c r="QD153" s="2" t="s">
        <v>129</v>
      </c>
      <c r="QE153" s="2" t="s">
        <v>132</v>
      </c>
      <c r="QF153" s="2" t="s">
        <v>132</v>
      </c>
      <c r="QG153" s="2" t="s">
        <v>141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138</v>
      </c>
      <c r="QP153" s="2" t="s">
        <v>129</v>
      </c>
      <c r="QQ153" s="2" t="s">
        <v>178</v>
      </c>
      <c r="QR153" s="2" t="s">
        <v>132</v>
      </c>
      <c r="QS153" s="2" t="s">
        <v>141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132</v>
      </c>
      <c r="RB153" s="2" t="s">
        <v>132</v>
      </c>
      <c r="RC153" s="2" t="s">
        <v>132</v>
      </c>
      <c r="RD153" s="2" t="s">
        <v>132</v>
      </c>
      <c r="RE153" s="2" t="s">
        <v>132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168</v>
      </c>
      <c r="RN153" s="2" t="s">
        <v>129</v>
      </c>
      <c r="RO153" s="2" t="s">
        <v>132</v>
      </c>
      <c r="RP153" s="2" t="s">
        <v>132</v>
      </c>
      <c r="RQ153" s="2" t="s">
        <v>141</v>
      </c>
      <c r="RR153" s="2" t="s">
        <v>132</v>
      </c>
    </row>
    <row r="154">
      <c r="A154" s="2" t="s">
        <v>1873</v>
      </c>
      <c r="B154" s="2" t="s">
        <v>121</v>
      </c>
      <c r="C154" s="2" t="s">
        <v>1797</v>
      </c>
      <c r="D154" s="2" t="s">
        <v>123</v>
      </c>
      <c r="E154" s="2" t="s">
        <v>124</v>
      </c>
      <c r="F154" s="2" t="s">
        <v>1874</v>
      </c>
      <c r="G154" s="2" t="s">
        <v>1874</v>
      </c>
      <c r="H154" s="2" t="s">
        <v>1874</v>
      </c>
      <c r="I154" s="2" t="s">
        <v>1875</v>
      </c>
      <c r="J154" s="2" t="s">
        <v>127</v>
      </c>
      <c r="K154" s="2" t="s">
        <v>447</v>
      </c>
      <c r="L154" s="3">
        <v>180</v>
      </c>
      <c r="M154" s="3">
        <v>189</v>
      </c>
      <c r="N154" s="3">
        <v>379.99</v>
      </c>
      <c r="O154" s="2" t="s">
        <v>129</v>
      </c>
      <c r="P154" s="2" t="s">
        <v>524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286</v>
      </c>
      <c r="V154" s="2" t="s">
        <v>247</v>
      </c>
      <c r="W154" s="2" t="s">
        <v>135</v>
      </c>
      <c r="X154" s="2" t="s">
        <v>248</v>
      </c>
      <c r="Y154" s="2" t="s">
        <v>132</v>
      </c>
      <c r="Z154" s="4"/>
      <c r="AA154" s="4">
        <f>=ROUNDDOWN({0},0)</f>
      </c>
      <c r="AB154" s="5"/>
      <c r="AC154" s="2" t="s">
        <v>556</v>
      </c>
      <c r="AD154" s="4">
        <v>119</v>
      </c>
      <c r="AE154" s="4">
        <v>119</v>
      </c>
      <c r="AF154" s="6">
        <v>72</v>
      </c>
      <c r="AG154" s="6"/>
      <c r="AH154" s="7"/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168</v>
      </c>
      <c r="BV154" s="2" t="s">
        <v>129</v>
      </c>
      <c r="BW154" s="2" t="s">
        <v>132</v>
      </c>
      <c r="BX154" s="2" t="s">
        <v>132</v>
      </c>
      <c r="BY154" s="2" t="s">
        <v>141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138</v>
      </c>
      <c r="CH154" s="2" t="s">
        <v>129</v>
      </c>
      <c r="CI154" s="2" t="s">
        <v>132</v>
      </c>
      <c r="CJ154" s="2" t="s">
        <v>132</v>
      </c>
      <c r="CK154" s="2" t="s">
        <v>141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557</v>
      </c>
      <c r="CT154" s="2" t="s">
        <v>129</v>
      </c>
      <c r="CU154" s="2" t="s">
        <v>132</v>
      </c>
      <c r="CV154" s="2" t="s">
        <v>132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558</v>
      </c>
      <c r="DF154" s="2" t="s">
        <v>129</v>
      </c>
      <c r="DG154" s="2" t="s">
        <v>132</v>
      </c>
      <c r="DH154" s="2" t="s">
        <v>132</v>
      </c>
      <c r="DI154" s="2" t="s">
        <v>141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168</v>
      </c>
      <c r="DR154" s="2" t="s">
        <v>129</v>
      </c>
      <c r="DS154" s="2" t="s">
        <v>132</v>
      </c>
      <c r="DT154" s="2" t="s">
        <v>132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168</v>
      </c>
      <c r="ED154" s="2" t="s">
        <v>129</v>
      </c>
      <c r="EE154" s="2" t="s">
        <v>132</v>
      </c>
      <c r="EF154" s="2" t="s">
        <v>132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129</v>
      </c>
      <c r="EQ154" s="2" t="s">
        <v>132</v>
      </c>
      <c r="ER154" s="2" t="s">
        <v>132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168</v>
      </c>
      <c r="FB154" s="2" t="s">
        <v>129</v>
      </c>
      <c r="FC154" s="2" t="s">
        <v>132</v>
      </c>
      <c r="FD154" s="2" t="s">
        <v>132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168</v>
      </c>
      <c r="FN154" s="2" t="s">
        <v>129</v>
      </c>
      <c r="FO154" s="2" t="s">
        <v>132</v>
      </c>
      <c r="FP154" s="2" t="s">
        <v>132</v>
      </c>
      <c r="FQ154" s="2" t="s">
        <v>141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168</v>
      </c>
      <c r="FZ154" s="2" t="s">
        <v>129</v>
      </c>
      <c r="GA154" s="2" t="s">
        <v>132</v>
      </c>
      <c r="GB154" s="2" t="s">
        <v>132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168</v>
      </c>
      <c r="GL154" s="2" t="s">
        <v>129</v>
      </c>
      <c r="GM154" s="2" t="s">
        <v>132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168</v>
      </c>
      <c r="GX154" s="2" t="s">
        <v>129</v>
      </c>
      <c r="GY154" s="2" t="s">
        <v>132</v>
      </c>
      <c r="GZ154" s="2" t="s">
        <v>132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168</v>
      </c>
      <c r="HJ154" s="2" t="s">
        <v>129</v>
      </c>
      <c r="HK154" s="2" t="s">
        <v>132</v>
      </c>
      <c r="HL154" s="2" t="s">
        <v>132</v>
      </c>
      <c r="HM154" s="2" t="s">
        <v>141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129</v>
      </c>
      <c r="HW154" s="2" t="s">
        <v>132</v>
      </c>
      <c r="HX154" s="2" t="s">
        <v>132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168</v>
      </c>
      <c r="IH154" s="2" t="s">
        <v>129</v>
      </c>
      <c r="II154" s="2" t="s">
        <v>132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132</v>
      </c>
      <c r="IT154" s="2" t="s">
        <v>132</v>
      </c>
      <c r="IU154" s="2" t="s">
        <v>132</v>
      </c>
      <c r="IV154" s="2" t="s">
        <v>132</v>
      </c>
      <c r="IW154" s="2" t="s">
        <v>132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129</v>
      </c>
      <c r="JG154" s="2" t="s">
        <v>132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129</v>
      </c>
      <c r="KE154" s="2" t="s">
        <v>132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168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150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176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168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168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176</v>
      </c>
      <c r="NV154" s="2" t="s">
        <v>129</v>
      </c>
      <c r="NW154" s="2" t="s">
        <v>132</v>
      </c>
      <c r="NX154" s="2" t="s">
        <v>132</v>
      </c>
      <c r="NY154" s="2" t="s">
        <v>141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241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168</v>
      </c>
      <c r="PF154" s="2" t="s">
        <v>129</v>
      </c>
      <c r="PG154" s="2" t="s">
        <v>132</v>
      </c>
      <c r="PH154" s="2" t="s">
        <v>132</v>
      </c>
      <c r="PI154" s="2" t="s">
        <v>141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168</v>
      </c>
      <c r="PR154" s="2" t="s">
        <v>129</v>
      </c>
      <c r="PS154" s="2" t="s">
        <v>132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168</v>
      </c>
      <c r="QD154" s="2" t="s">
        <v>129</v>
      </c>
      <c r="QE154" s="2" t="s">
        <v>132</v>
      </c>
      <c r="QF154" s="2" t="s">
        <v>132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138</v>
      </c>
      <c r="QP154" s="2" t="s">
        <v>129</v>
      </c>
      <c r="QQ154" s="2" t="s">
        <v>132</v>
      </c>
      <c r="QR154" s="2" t="s">
        <v>132</v>
      </c>
      <c r="QS154" s="2" t="s">
        <v>141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132</v>
      </c>
      <c r="RB154" s="2" t="s">
        <v>132</v>
      </c>
      <c r="RC154" s="2" t="s">
        <v>132</v>
      </c>
      <c r="RD154" s="2" t="s">
        <v>132</v>
      </c>
      <c r="RE154" s="2" t="s">
        <v>132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168</v>
      </c>
      <c r="RN154" s="2" t="s">
        <v>129</v>
      </c>
      <c r="RO154" s="2" t="s">
        <v>132</v>
      </c>
      <c r="RP154" s="2" t="s">
        <v>132</v>
      </c>
      <c r="RQ154" s="2" t="s">
        <v>141</v>
      </c>
      <c r="RR154" s="2" t="s">
        <v>132</v>
      </c>
    </row>
    <row r="155">
      <c r="A155" s="2" t="s">
        <v>1876</v>
      </c>
      <c r="B155" s="2" t="s">
        <v>121</v>
      </c>
      <c r="C155" s="2" t="s">
        <v>1797</v>
      </c>
      <c r="D155" s="2" t="s">
        <v>1227</v>
      </c>
      <c r="E155" s="2" t="s">
        <v>1228</v>
      </c>
      <c r="F155" s="2" t="s">
        <v>1877</v>
      </c>
      <c r="G155" s="2" t="s">
        <v>1877</v>
      </c>
      <c r="H155" s="2" t="s">
        <v>1877</v>
      </c>
      <c r="I155" s="2" t="s">
        <v>1878</v>
      </c>
      <c r="J155" s="2" t="s">
        <v>127</v>
      </c>
      <c r="K155" s="2" t="s">
        <v>128</v>
      </c>
      <c r="L155" s="3">
        <v>99</v>
      </c>
      <c r="M155" s="3">
        <v>103.95</v>
      </c>
      <c r="N155" s="3">
        <v>229.99</v>
      </c>
      <c r="O155" s="2" t="s">
        <v>1879</v>
      </c>
      <c r="P155" s="2" t="s">
        <v>219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286</v>
      </c>
      <c r="V155" s="2" t="s">
        <v>247</v>
      </c>
      <c r="W155" s="2" t="s">
        <v>135</v>
      </c>
      <c r="X155" s="2" t="s">
        <v>248</v>
      </c>
      <c r="Y155" s="2" t="s">
        <v>412</v>
      </c>
      <c r="Z155" s="4"/>
      <c r="AA155" s="4">
        <f>=ROUNDDOWN({0},0)</f>
      </c>
      <c r="AB155" s="5">
        <v>2.4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30</v>
      </c>
      <c r="AQ155" s="8">
        <v>3483.44</v>
      </c>
      <c r="AR155" s="4"/>
      <c r="AS155" s="8"/>
      <c r="AT155" s="7"/>
      <c r="AU155" s="7"/>
      <c r="AV155" s="4">
        <v>30</v>
      </c>
      <c r="AW155" s="8">
        <v>3483.44</v>
      </c>
      <c r="AX155" s="4"/>
      <c r="AY155" s="8"/>
      <c r="AZ155" s="7"/>
      <c r="BA155" s="7"/>
      <c r="BB155" s="7">
        <v>1</v>
      </c>
      <c r="BC155" s="4">
        <v>30</v>
      </c>
      <c r="BD155" s="8">
        <v>3483.44</v>
      </c>
      <c r="BE155" s="4"/>
      <c r="BF155" s="8"/>
      <c r="BG155" s="7"/>
      <c r="BH155" s="7"/>
      <c r="BI155" s="7">
        <v>1</v>
      </c>
      <c r="BJ155" s="4">
        <v>30</v>
      </c>
      <c r="BK155" s="8">
        <v>3483.44</v>
      </c>
      <c r="BL155" s="2" t="s">
        <v>1880</v>
      </c>
      <c r="BM155" s="7">
        <v>1</v>
      </c>
      <c r="BN155" s="7">
        <v>1</v>
      </c>
      <c r="BO155" s="4">
        <v>3</v>
      </c>
      <c r="BP155" s="8">
        <v>276.28</v>
      </c>
      <c r="BQ155" s="4"/>
      <c r="BR155" s="8"/>
      <c r="BS155" s="7"/>
      <c r="BT155" s="7"/>
      <c r="BU155" s="2" t="s">
        <v>138</v>
      </c>
      <c r="BV155" s="2" t="s">
        <v>150</v>
      </c>
      <c r="BW155" s="2" t="s">
        <v>414</v>
      </c>
      <c r="BX155" s="2" t="s">
        <v>951</v>
      </c>
      <c r="BY155" s="2" t="s">
        <v>141</v>
      </c>
      <c r="BZ155" s="2" t="s">
        <v>132</v>
      </c>
      <c r="CA155" s="4">
        <v>17</v>
      </c>
      <c r="CB155" s="8">
        <v>2088.54</v>
      </c>
      <c r="CC155" s="4"/>
      <c r="CD155" s="8"/>
      <c r="CE155" s="7"/>
      <c r="CF155" s="7"/>
      <c r="CG155" s="2" t="s">
        <v>138</v>
      </c>
      <c r="CH155" s="2" t="s">
        <v>150</v>
      </c>
      <c r="CI155" s="2" t="s">
        <v>412</v>
      </c>
      <c r="CJ155" s="2" t="s">
        <v>421</v>
      </c>
      <c r="CK155" s="2" t="s">
        <v>141</v>
      </c>
      <c r="CL155" s="2" t="s">
        <v>132</v>
      </c>
      <c r="CM155" s="4"/>
      <c r="CN155" s="8"/>
      <c r="CO155" s="4"/>
      <c r="CP155" s="8"/>
      <c r="CQ155" s="7"/>
      <c r="CR155" s="7"/>
      <c r="CS155" s="2" t="s">
        <v>168</v>
      </c>
      <c r="CT155" s="2" t="s">
        <v>150</v>
      </c>
      <c r="CU155" s="2" t="s">
        <v>132</v>
      </c>
      <c r="CV155" s="2" t="s">
        <v>132</v>
      </c>
      <c r="CW155" s="2" t="s">
        <v>141</v>
      </c>
      <c r="CX155" s="2" t="s">
        <v>132</v>
      </c>
      <c r="CY155" s="4">
        <v>4</v>
      </c>
      <c r="CZ155" s="8">
        <v>445</v>
      </c>
      <c r="DA155" s="4"/>
      <c r="DB155" s="8"/>
      <c r="DC155" s="7"/>
      <c r="DD155" s="7"/>
      <c r="DE155" s="2" t="s">
        <v>138</v>
      </c>
      <c r="DF155" s="2" t="s">
        <v>150</v>
      </c>
      <c r="DG155" s="2" t="s">
        <v>1113</v>
      </c>
      <c r="DH155" s="2" t="s">
        <v>1881</v>
      </c>
      <c r="DI155" s="2" t="s">
        <v>141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150</v>
      </c>
      <c r="DS155" s="2" t="s">
        <v>421</v>
      </c>
      <c r="DT155" s="2" t="s">
        <v>1339</v>
      </c>
      <c r="DU155" s="2" t="s">
        <v>141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273</v>
      </c>
      <c r="ED155" s="2" t="s">
        <v>150</v>
      </c>
      <c r="EE155" s="2" t="s">
        <v>132</v>
      </c>
      <c r="EF155" s="2" t="s">
        <v>132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138</v>
      </c>
      <c r="EP155" s="2" t="s">
        <v>150</v>
      </c>
      <c r="EQ155" s="2" t="s">
        <v>423</v>
      </c>
      <c r="ER155" s="2" t="s">
        <v>1882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168</v>
      </c>
      <c r="FB155" s="2" t="s">
        <v>150</v>
      </c>
      <c r="FC155" s="2" t="s">
        <v>132</v>
      </c>
      <c r="FD155" s="2" t="s">
        <v>132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168</v>
      </c>
      <c r="FN155" s="2" t="s">
        <v>150</v>
      </c>
      <c r="FO155" s="2" t="s">
        <v>132</v>
      </c>
      <c r="FP155" s="2" t="s">
        <v>132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150</v>
      </c>
      <c r="GA155" s="2" t="s">
        <v>425</v>
      </c>
      <c r="GB155" s="2" t="s">
        <v>132</v>
      </c>
      <c r="GC155" s="2" t="s">
        <v>141</v>
      </c>
      <c r="GD155" s="2" t="s">
        <v>132</v>
      </c>
      <c r="GE155" s="4">
        <v>2</v>
      </c>
      <c r="GF155" s="8">
        <v>224.54</v>
      </c>
      <c r="GG155" s="4"/>
      <c r="GH155" s="8"/>
      <c r="GI155" s="7"/>
      <c r="GJ155" s="7"/>
      <c r="GK155" s="2" t="s">
        <v>138</v>
      </c>
      <c r="GL155" s="2" t="s">
        <v>150</v>
      </c>
      <c r="GM155" s="2" t="s">
        <v>519</v>
      </c>
      <c r="GN155" s="2" t="s">
        <v>682</v>
      </c>
      <c r="GO155" s="2" t="s">
        <v>141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168</v>
      </c>
      <c r="GX155" s="2" t="s">
        <v>150</v>
      </c>
      <c r="GY155" s="2" t="s">
        <v>132</v>
      </c>
      <c r="GZ155" s="2" t="s">
        <v>132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150</v>
      </c>
      <c r="HK155" s="2" t="s">
        <v>337</v>
      </c>
      <c r="HL155" s="2" t="s">
        <v>132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150</v>
      </c>
      <c r="HW155" s="2" t="s">
        <v>132</v>
      </c>
      <c r="HX155" s="2" t="s">
        <v>132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168</v>
      </c>
      <c r="IH155" s="2" t="s">
        <v>150</v>
      </c>
      <c r="II155" s="2" t="s">
        <v>132</v>
      </c>
      <c r="IJ155" s="2" t="s">
        <v>132</v>
      </c>
      <c r="IK155" s="2" t="s">
        <v>141</v>
      </c>
      <c r="IL155" s="2" t="s">
        <v>132</v>
      </c>
      <c r="IM155" s="4">
        <v>4</v>
      </c>
      <c r="IN155" s="8">
        <v>449.08</v>
      </c>
      <c r="IO155" s="4"/>
      <c r="IP155" s="8"/>
      <c r="IQ155" s="7"/>
      <c r="IR155" s="7"/>
      <c r="IS155" s="2" t="s">
        <v>138</v>
      </c>
      <c r="IT155" s="2" t="s">
        <v>150</v>
      </c>
      <c r="IU155" s="2" t="s">
        <v>238</v>
      </c>
      <c r="IV155" s="2" t="s">
        <v>1883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150</v>
      </c>
      <c r="JG155" s="2" t="s">
        <v>412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138</v>
      </c>
      <c r="JR155" s="2" t="s">
        <v>150</v>
      </c>
      <c r="JS155" s="2" t="s">
        <v>419</v>
      </c>
      <c r="JT155" s="2" t="s">
        <v>132</v>
      </c>
      <c r="JU155" s="2" t="s">
        <v>141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132</v>
      </c>
      <c r="KD155" s="2" t="s">
        <v>132</v>
      </c>
      <c r="KE155" s="2" t="s">
        <v>132</v>
      </c>
      <c r="KF155" s="2" t="s">
        <v>132</v>
      </c>
      <c r="KG155" s="2" t="s">
        <v>132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241</v>
      </c>
      <c r="KP155" s="2" t="s">
        <v>150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168</v>
      </c>
      <c r="LB155" s="2" t="s">
        <v>150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150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176</v>
      </c>
      <c r="LZ155" s="2" t="s">
        <v>150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168</v>
      </c>
      <c r="ML155" s="2" t="s">
        <v>150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168</v>
      </c>
      <c r="MX155" s="2" t="s">
        <v>150</v>
      </c>
      <c r="MY155" s="2" t="s">
        <v>132</v>
      </c>
      <c r="MZ155" s="2" t="s">
        <v>132</v>
      </c>
      <c r="NA155" s="2" t="s">
        <v>141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176</v>
      </c>
      <c r="NJ155" s="2" t="s">
        <v>150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176</v>
      </c>
      <c r="NV155" s="2" t="s">
        <v>150</v>
      </c>
      <c r="NW155" s="2" t="s">
        <v>132</v>
      </c>
      <c r="NX155" s="2" t="s">
        <v>132</v>
      </c>
      <c r="NY155" s="2" t="s">
        <v>141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132</v>
      </c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176</v>
      </c>
      <c r="OT155" s="2" t="s">
        <v>150</v>
      </c>
      <c r="OU155" s="2" t="s">
        <v>132</v>
      </c>
      <c r="OV155" s="2" t="s">
        <v>132</v>
      </c>
      <c r="OW155" s="2" t="s">
        <v>141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150</v>
      </c>
      <c r="PG155" s="2" t="s">
        <v>132</v>
      </c>
      <c r="PH155" s="2" t="s">
        <v>132</v>
      </c>
      <c r="PI155" s="2" t="s">
        <v>141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132</v>
      </c>
      <c r="PR155" s="2" t="s">
        <v>132</v>
      </c>
      <c r="PS155" s="2" t="s">
        <v>132</v>
      </c>
      <c r="PT155" s="2" t="s">
        <v>132</v>
      </c>
      <c r="PU155" s="2" t="s">
        <v>132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168</v>
      </c>
      <c r="QD155" s="2" t="s">
        <v>150</v>
      </c>
      <c r="QE155" s="2" t="s">
        <v>132</v>
      </c>
      <c r="QF155" s="2" t="s">
        <v>132</v>
      </c>
      <c r="QG155" s="2" t="s">
        <v>141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138</v>
      </c>
      <c r="QP155" s="2" t="s">
        <v>150</v>
      </c>
      <c r="QQ155" s="2" t="s">
        <v>178</v>
      </c>
      <c r="QR155" s="2" t="s">
        <v>132</v>
      </c>
      <c r="QS155" s="2" t="s">
        <v>141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132</v>
      </c>
      <c r="RB155" s="2" t="s">
        <v>132</v>
      </c>
      <c r="RC155" s="2" t="s">
        <v>132</v>
      </c>
      <c r="RD155" s="2" t="s">
        <v>132</v>
      </c>
      <c r="RE155" s="2" t="s">
        <v>132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168</v>
      </c>
      <c r="RN155" s="2" t="s">
        <v>150</v>
      </c>
      <c r="RO155" s="2" t="s">
        <v>132</v>
      </c>
      <c r="RP155" s="2" t="s">
        <v>132</v>
      </c>
      <c r="RQ155" s="2" t="s">
        <v>141</v>
      </c>
      <c r="RR155" s="2" t="s">
        <v>132</v>
      </c>
    </row>
    <row r="156">
      <c r="A156" s="2" t="s">
        <v>1884</v>
      </c>
      <c r="B156" s="2" t="s">
        <v>121</v>
      </c>
      <c r="C156" s="2" t="s">
        <v>1797</v>
      </c>
      <c r="D156" s="2" t="s">
        <v>1227</v>
      </c>
      <c r="E156" s="2" t="s">
        <v>1228</v>
      </c>
      <c r="F156" s="2" t="s">
        <v>1885</v>
      </c>
      <c r="G156" s="2" t="s">
        <v>1885</v>
      </c>
      <c r="H156" s="2" t="s">
        <v>1885</v>
      </c>
      <c r="I156" s="2" t="s">
        <v>1886</v>
      </c>
      <c r="J156" s="2" t="s">
        <v>127</v>
      </c>
      <c r="K156" s="2" t="s">
        <v>514</v>
      </c>
      <c r="L156" s="3">
        <v>70.3</v>
      </c>
      <c r="M156" s="3">
        <v>73.82</v>
      </c>
      <c r="N156" s="3">
        <v>159.99</v>
      </c>
      <c r="O156" s="2" t="s">
        <v>1879</v>
      </c>
      <c r="P156" s="2" t="s">
        <v>219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286</v>
      </c>
      <c r="V156" s="2" t="s">
        <v>247</v>
      </c>
      <c r="W156" s="2" t="s">
        <v>135</v>
      </c>
      <c r="X156" s="2" t="s">
        <v>132</v>
      </c>
      <c r="Y156" s="2" t="s">
        <v>387</v>
      </c>
      <c r="Z156" s="4"/>
      <c r="AA156" s="4">
        <f>=ROUNDDOWN({0},0)</f>
      </c>
      <c r="AB156" s="5">
        <v>3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32</v>
      </c>
      <c r="AQ156" s="8">
        <v>2393</v>
      </c>
      <c r="AR156" s="4"/>
      <c r="AS156" s="8"/>
      <c r="AT156" s="7"/>
      <c r="AU156" s="7"/>
      <c r="AV156" s="4">
        <v>32</v>
      </c>
      <c r="AW156" s="8">
        <v>2393</v>
      </c>
      <c r="AX156" s="4"/>
      <c r="AY156" s="8"/>
      <c r="AZ156" s="7"/>
      <c r="BA156" s="7"/>
      <c r="BB156" s="7">
        <v>1</v>
      </c>
      <c r="BC156" s="4">
        <v>32</v>
      </c>
      <c r="BD156" s="8">
        <v>2393</v>
      </c>
      <c r="BE156" s="4"/>
      <c r="BF156" s="8"/>
      <c r="BG156" s="7"/>
      <c r="BH156" s="7"/>
      <c r="BI156" s="7">
        <v>1</v>
      </c>
      <c r="BJ156" s="4">
        <v>32</v>
      </c>
      <c r="BK156" s="8">
        <v>2393</v>
      </c>
      <c r="BL156" s="2" t="s">
        <v>1887</v>
      </c>
      <c r="BM156" s="7">
        <v>1</v>
      </c>
      <c r="BN156" s="7">
        <v>1</v>
      </c>
      <c r="BO156" s="4">
        <v>6</v>
      </c>
      <c r="BP156" s="8">
        <v>385.05</v>
      </c>
      <c r="BQ156" s="4"/>
      <c r="BR156" s="8"/>
      <c r="BS156" s="7"/>
      <c r="BT156" s="7"/>
      <c r="BU156" s="2" t="s">
        <v>138</v>
      </c>
      <c r="BV156" s="2" t="s">
        <v>150</v>
      </c>
      <c r="BW156" s="2" t="s">
        <v>392</v>
      </c>
      <c r="BX156" s="2" t="s">
        <v>578</v>
      </c>
      <c r="BY156" s="2" t="s">
        <v>141</v>
      </c>
      <c r="BZ156" s="2" t="s">
        <v>132</v>
      </c>
      <c r="CA156" s="4">
        <v>11</v>
      </c>
      <c r="CB156" s="8">
        <v>818.07</v>
      </c>
      <c r="CC156" s="4"/>
      <c r="CD156" s="8"/>
      <c r="CE156" s="7"/>
      <c r="CF156" s="7"/>
      <c r="CG156" s="2" t="s">
        <v>138</v>
      </c>
      <c r="CH156" s="2" t="s">
        <v>150</v>
      </c>
      <c r="CI156" s="2" t="s">
        <v>387</v>
      </c>
      <c r="CJ156" s="2" t="s">
        <v>404</v>
      </c>
      <c r="CK156" s="2" t="s">
        <v>141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168</v>
      </c>
      <c r="CT156" s="2" t="s">
        <v>150</v>
      </c>
      <c r="CU156" s="2" t="s">
        <v>132</v>
      </c>
      <c r="CV156" s="2" t="s">
        <v>132</v>
      </c>
      <c r="CW156" s="2" t="s">
        <v>141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138</v>
      </c>
      <c r="DF156" s="2" t="s">
        <v>150</v>
      </c>
      <c r="DG156" s="2" t="s">
        <v>392</v>
      </c>
      <c r="DH156" s="2" t="s">
        <v>132</v>
      </c>
      <c r="DI156" s="2" t="s">
        <v>141</v>
      </c>
      <c r="DJ156" s="2" t="s">
        <v>132</v>
      </c>
      <c r="DK156" s="4">
        <v>1</v>
      </c>
      <c r="DL156" s="8">
        <v>85.72</v>
      </c>
      <c r="DM156" s="4"/>
      <c r="DN156" s="8"/>
      <c r="DO156" s="7"/>
      <c r="DP156" s="7"/>
      <c r="DQ156" s="2" t="s">
        <v>138</v>
      </c>
      <c r="DR156" s="2" t="s">
        <v>150</v>
      </c>
      <c r="DS156" s="2" t="s">
        <v>1888</v>
      </c>
      <c r="DT156" s="2" t="s">
        <v>1889</v>
      </c>
      <c r="DU156" s="2" t="s">
        <v>141</v>
      </c>
      <c r="DV156" s="2" t="s">
        <v>132</v>
      </c>
      <c r="DW156" s="4">
        <v>12</v>
      </c>
      <c r="DX156" s="8">
        <v>930.12</v>
      </c>
      <c r="DY156" s="4"/>
      <c r="DZ156" s="8"/>
      <c r="EA156" s="7"/>
      <c r="EB156" s="7"/>
      <c r="EC156" s="2" t="s">
        <v>138</v>
      </c>
      <c r="ED156" s="2" t="s">
        <v>150</v>
      </c>
      <c r="EE156" s="2" t="s">
        <v>467</v>
      </c>
      <c r="EF156" s="2" t="s">
        <v>1890</v>
      </c>
      <c r="EG156" s="2" t="s">
        <v>141</v>
      </c>
      <c r="EH156" s="2" t="s">
        <v>132</v>
      </c>
      <c r="EI156" s="4">
        <v>2</v>
      </c>
      <c r="EJ156" s="8">
        <v>174.04</v>
      </c>
      <c r="EK156" s="4"/>
      <c r="EL156" s="8"/>
      <c r="EM156" s="7"/>
      <c r="EN156" s="7"/>
      <c r="EO156" s="2" t="s">
        <v>138</v>
      </c>
      <c r="EP156" s="2" t="s">
        <v>150</v>
      </c>
      <c r="EQ156" s="2" t="s">
        <v>327</v>
      </c>
      <c r="ER156" s="2" t="s">
        <v>822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168</v>
      </c>
      <c r="FB156" s="2" t="s">
        <v>150</v>
      </c>
      <c r="FC156" s="2" t="s">
        <v>132</v>
      </c>
      <c r="FD156" s="2" t="s">
        <v>132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168</v>
      </c>
      <c r="FN156" s="2" t="s">
        <v>150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150</v>
      </c>
      <c r="GA156" s="2" t="s">
        <v>332</v>
      </c>
      <c r="GB156" s="2" t="s">
        <v>199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206</v>
      </c>
      <c r="GL156" s="2" t="s">
        <v>150</v>
      </c>
      <c r="GM156" s="2" t="s">
        <v>334</v>
      </c>
      <c r="GN156" s="2" t="s">
        <v>132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168</v>
      </c>
      <c r="GX156" s="2" t="s">
        <v>150</v>
      </c>
      <c r="GY156" s="2" t="s">
        <v>132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150</v>
      </c>
      <c r="HK156" s="2" t="s">
        <v>337</v>
      </c>
      <c r="HL156" s="2" t="s">
        <v>132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150</v>
      </c>
      <c r="HW156" s="2" t="s">
        <v>400</v>
      </c>
      <c r="HX156" s="2" t="s">
        <v>1891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168</v>
      </c>
      <c r="IH156" s="2" t="s">
        <v>150</v>
      </c>
      <c r="II156" s="2" t="s">
        <v>132</v>
      </c>
      <c r="IJ156" s="2" t="s">
        <v>132</v>
      </c>
      <c r="IK156" s="2" t="s">
        <v>141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138</v>
      </c>
      <c r="IT156" s="2" t="s">
        <v>150</v>
      </c>
      <c r="IU156" s="2" t="s">
        <v>402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150</v>
      </c>
      <c r="JG156" s="2" t="s">
        <v>326</v>
      </c>
      <c r="JH156" s="2" t="s">
        <v>132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138</v>
      </c>
      <c r="JR156" s="2" t="s">
        <v>150</v>
      </c>
      <c r="JS156" s="2" t="s">
        <v>405</v>
      </c>
      <c r="JT156" s="2" t="s">
        <v>132</v>
      </c>
      <c r="JU156" s="2" t="s">
        <v>141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132</v>
      </c>
      <c r="KD156" s="2" t="s">
        <v>132</v>
      </c>
      <c r="KE156" s="2" t="s">
        <v>132</v>
      </c>
      <c r="KF156" s="2" t="s">
        <v>132</v>
      </c>
      <c r="KG156" s="2" t="s">
        <v>132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138</v>
      </c>
      <c r="KP156" s="2" t="s">
        <v>150</v>
      </c>
      <c r="KQ156" s="2" t="s">
        <v>459</v>
      </c>
      <c r="KR156" s="2" t="s">
        <v>509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168</v>
      </c>
      <c r="LB156" s="2" t="s">
        <v>150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150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176</v>
      </c>
      <c r="LZ156" s="2" t="s">
        <v>150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168</v>
      </c>
      <c r="ML156" s="2" t="s">
        <v>150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168</v>
      </c>
      <c r="MX156" s="2" t="s">
        <v>150</v>
      </c>
      <c r="MY156" s="2" t="s">
        <v>132</v>
      </c>
      <c r="MZ156" s="2" t="s">
        <v>132</v>
      </c>
      <c r="NA156" s="2" t="s">
        <v>141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176</v>
      </c>
      <c r="NJ156" s="2" t="s">
        <v>150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176</v>
      </c>
      <c r="NV156" s="2" t="s">
        <v>150</v>
      </c>
      <c r="NW156" s="2" t="s">
        <v>132</v>
      </c>
      <c r="NX156" s="2" t="s">
        <v>132</v>
      </c>
      <c r="NY156" s="2" t="s">
        <v>141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132</v>
      </c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241</v>
      </c>
      <c r="OT156" s="2" t="s">
        <v>150</v>
      </c>
      <c r="OU156" s="2" t="s">
        <v>177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168</v>
      </c>
      <c r="PF156" s="2" t="s">
        <v>150</v>
      </c>
      <c r="PG156" s="2" t="s">
        <v>132</v>
      </c>
      <c r="PH156" s="2" t="s">
        <v>132</v>
      </c>
      <c r="PI156" s="2" t="s">
        <v>141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132</v>
      </c>
      <c r="PR156" s="2" t="s">
        <v>132</v>
      </c>
      <c r="PS156" s="2" t="s">
        <v>132</v>
      </c>
      <c r="PT156" s="2" t="s">
        <v>132</v>
      </c>
      <c r="PU156" s="2" t="s">
        <v>132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168</v>
      </c>
      <c r="QD156" s="2" t="s">
        <v>150</v>
      </c>
      <c r="QE156" s="2" t="s">
        <v>132</v>
      </c>
      <c r="QF156" s="2" t="s">
        <v>132</v>
      </c>
      <c r="QG156" s="2" t="s">
        <v>141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138</v>
      </c>
      <c r="QP156" s="2" t="s">
        <v>150</v>
      </c>
      <c r="QQ156" s="2" t="s">
        <v>178</v>
      </c>
      <c r="QR156" s="2" t="s">
        <v>132</v>
      </c>
      <c r="QS156" s="2" t="s">
        <v>141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132</v>
      </c>
      <c r="RB156" s="2" t="s">
        <v>132</v>
      </c>
      <c r="RC156" s="2" t="s">
        <v>132</v>
      </c>
      <c r="RD156" s="2" t="s">
        <v>132</v>
      </c>
      <c r="RE156" s="2" t="s">
        <v>132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168</v>
      </c>
      <c r="RN156" s="2" t="s">
        <v>150</v>
      </c>
      <c r="RO156" s="2" t="s">
        <v>132</v>
      </c>
      <c r="RP156" s="2" t="s">
        <v>132</v>
      </c>
      <c r="RQ156" s="2" t="s">
        <v>141</v>
      </c>
      <c r="RR156" s="2" t="s">
        <v>132</v>
      </c>
    </row>
    <row r="157">
      <c r="A157" s="2" t="s">
        <v>1892</v>
      </c>
      <c r="B157" s="2" t="s">
        <v>121</v>
      </c>
      <c r="C157" s="2" t="s">
        <v>1797</v>
      </c>
      <c r="D157" s="2" t="s">
        <v>560</v>
      </c>
      <c r="E157" s="2" t="s">
        <v>561</v>
      </c>
      <c r="F157" s="2" t="s">
        <v>1893</v>
      </c>
      <c r="G157" s="2" t="s">
        <v>1893</v>
      </c>
      <c r="H157" s="2" t="s">
        <v>1893</v>
      </c>
      <c r="I157" s="2" t="s">
        <v>1894</v>
      </c>
      <c r="J157" s="2" t="s">
        <v>127</v>
      </c>
      <c r="K157" s="2" t="s">
        <v>1895</v>
      </c>
      <c r="L157" s="3">
        <v>56.1</v>
      </c>
      <c r="M157" s="3">
        <v>58.9</v>
      </c>
      <c r="N157" s="3">
        <v>119.99</v>
      </c>
      <c r="O157" s="2" t="s">
        <v>218</v>
      </c>
      <c r="P157" s="2" t="s">
        <v>219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286</v>
      </c>
      <c r="V157" s="2" t="s">
        <v>247</v>
      </c>
      <c r="W157" s="2" t="s">
        <v>135</v>
      </c>
      <c r="X157" s="2" t="s">
        <v>248</v>
      </c>
      <c r="Y157" s="2" t="s">
        <v>692</v>
      </c>
      <c r="Z157" s="4">
        <v>10</v>
      </c>
      <c r="AA157" s="4">
        <f>=ROUNDDOWN(50,0)</f>
      </c>
      <c r="AB157" s="5">
        <v>0.2</v>
      </c>
      <c r="AC157" s="2" t="s">
        <v>132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40</v>
      </c>
      <c r="AQ157" s="8">
        <v>2362.63</v>
      </c>
      <c r="AR157" s="4"/>
      <c r="AS157" s="8"/>
      <c r="AT157" s="7"/>
      <c r="AU157" s="7"/>
      <c r="AV157" s="4">
        <v>40</v>
      </c>
      <c r="AW157" s="8">
        <v>2362.63</v>
      </c>
      <c r="AX157" s="4"/>
      <c r="AY157" s="8"/>
      <c r="AZ157" s="7"/>
      <c r="BA157" s="7"/>
      <c r="BB157" s="7">
        <v>1</v>
      </c>
      <c r="BC157" s="4">
        <v>40</v>
      </c>
      <c r="BD157" s="8">
        <v>2362.63</v>
      </c>
      <c r="BE157" s="4"/>
      <c r="BF157" s="8"/>
      <c r="BG157" s="7"/>
      <c r="BH157" s="7"/>
      <c r="BI157" s="7">
        <v>1</v>
      </c>
      <c r="BJ157" s="4">
        <v>40</v>
      </c>
      <c r="BK157" s="8">
        <v>2362.63</v>
      </c>
      <c r="BL157" s="2" t="s">
        <v>1167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138</v>
      </c>
      <c r="BV157" s="2" t="s">
        <v>129</v>
      </c>
      <c r="BW157" s="2" t="s">
        <v>613</v>
      </c>
      <c r="BX157" s="2" t="s">
        <v>578</v>
      </c>
      <c r="BY157" s="2" t="s">
        <v>141</v>
      </c>
      <c r="BZ157" s="2" t="s">
        <v>132</v>
      </c>
      <c r="CA157" s="4">
        <v>36</v>
      </c>
      <c r="CB157" s="8">
        <v>2125.11</v>
      </c>
      <c r="CC157" s="4"/>
      <c r="CD157" s="8"/>
      <c r="CE157" s="7"/>
      <c r="CF157" s="7"/>
      <c r="CG157" s="2" t="s">
        <v>138</v>
      </c>
      <c r="CH157" s="2" t="s">
        <v>129</v>
      </c>
      <c r="CI157" s="2" t="s">
        <v>692</v>
      </c>
      <c r="CJ157" s="2" t="s">
        <v>613</v>
      </c>
      <c r="CK157" s="2" t="s">
        <v>141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168</v>
      </c>
      <c r="CT157" s="2" t="s">
        <v>129</v>
      </c>
      <c r="CU157" s="2" t="s">
        <v>132</v>
      </c>
      <c r="CV157" s="2" t="s">
        <v>132</v>
      </c>
      <c r="CW157" s="2" t="s">
        <v>141</v>
      </c>
      <c r="CX157" s="2" t="s">
        <v>132</v>
      </c>
      <c r="CY157" s="4">
        <v>4</v>
      </c>
      <c r="CZ157" s="8">
        <v>237.52</v>
      </c>
      <c r="DA157" s="4"/>
      <c r="DB157" s="8"/>
      <c r="DC157" s="7"/>
      <c r="DD157" s="7"/>
      <c r="DE157" s="2" t="s">
        <v>138</v>
      </c>
      <c r="DF157" s="2" t="s">
        <v>129</v>
      </c>
      <c r="DG157" s="2" t="s">
        <v>237</v>
      </c>
      <c r="DH157" s="2" t="s">
        <v>773</v>
      </c>
      <c r="DI157" s="2" t="s">
        <v>141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138</v>
      </c>
      <c r="DR157" s="2" t="s">
        <v>129</v>
      </c>
      <c r="DS157" s="2" t="s">
        <v>1896</v>
      </c>
      <c r="DT157" s="2" t="s">
        <v>1219</v>
      </c>
      <c r="DU157" s="2" t="s">
        <v>141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273</v>
      </c>
      <c r="ED157" s="2" t="s">
        <v>129</v>
      </c>
      <c r="EE157" s="2" t="s">
        <v>132</v>
      </c>
      <c r="EF157" s="2" t="s">
        <v>132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138</v>
      </c>
      <c r="EP157" s="2" t="s">
        <v>129</v>
      </c>
      <c r="EQ157" s="2" t="s">
        <v>327</v>
      </c>
      <c r="ER157" s="2" t="s">
        <v>1162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168</v>
      </c>
      <c r="FB157" s="2" t="s">
        <v>129</v>
      </c>
      <c r="FC157" s="2" t="s">
        <v>132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168</v>
      </c>
      <c r="FN157" s="2" t="s">
        <v>129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129</v>
      </c>
      <c r="GA157" s="2" t="s">
        <v>332</v>
      </c>
      <c r="GB157" s="2" t="s">
        <v>416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206</v>
      </c>
      <c r="GL157" s="2" t="s">
        <v>129</v>
      </c>
      <c r="GM157" s="2" t="s">
        <v>334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168</v>
      </c>
      <c r="GX157" s="2" t="s">
        <v>129</v>
      </c>
      <c r="GY157" s="2" t="s">
        <v>132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129</v>
      </c>
      <c r="HK157" s="2" t="s">
        <v>337</v>
      </c>
      <c r="HL157" s="2" t="s">
        <v>132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129</v>
      </c>
      <c r="HW157" s="2" t="s">
        <v>400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168</v>
      </c>
      <c r="IH157" s="2" t="s">
        <v>129</v>
      </c>
      <c r="II157" s="2" t="s">
        <v>132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138</v>
      </c>
      <c r="IT157" s="2" t="s">
        <v>150</v>
      </c>
      <c r="IU157" s="2" t="s">
        <v>238</v>
      </c>
      <c r="IV157" s="2" t="s">
        <v>132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138</v>
      </c>
      <c r="JF157" s="2" t="s">
        <v>129</v>
      </c>
      <c r="JG157" s="2" t="s">
        <v>234</v>
      </c>
      <c r="JH157" s="2" t="s">
        <v>306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138</v>
      </c>
      <c r="JR157" s="2" t="s">
        <v>150</v>
      </c>
      <c r="JS157" s="2" t="s">
        <v>341</v>
      </c>
      <c r="JT157" s="2" t="s">
        <v>132</v>
      </c>
      <c r="JU157" s="2" t="s">
        <v>141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132</v>
      </c>
      <c r="KD157" s="2" t="s">
        <v>132</v>
      </c>
      <c r="KE157" s="2" t="s">
        <v>132</v>
      </c>
      <c r="KF157" s="2" t="s">
        <v>132</v>
      </c>
      <c r="KG157" s="2" t="s">
        <v>132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138</v>
      </c>
      <c r="KP157" s="2" t="s">
        <v>174</v>
      </c>
      <c r="KQ157" s="2" t="s">
        <v>701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168</v>
      </c>
      <c r="LB157" s="2" t="s">
        <v>129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150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176</v>
      </c>
      <c r="LZ157" s="2" t="s">
        <v>129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168</v>
      </c>
      <c r="ML157" s="2" t="s">
        <v>129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168</v>
      </c>
      <c r="MX157" s="2" t="s">
        <v>129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176</v>
      </c>
      <c r="NJ157" s="2" t="s">
        <v>129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129</v>
      </c>
      <c r="NW157" s="2" t="s">
        <v>132</v>
      </c>
      <c r="NX157" s="2" t="s">
        <v>132</v>
      </c>
      <c r="NY157" s="2" t="s">
        <v>141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132</v>
      </c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241</v>
      </c>
      <c r="OT157" s="2" t="s">
        <v>129</v>
      </c>
      <c r="OU157" s="2" t="s">
        <v>177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168</v>
      </c>
      <c r="PF157" s="2" t="s">
        <v>129</v>
      </c>
      <c r="PG157" s="2" t="s">
        <v>132</v>
      </c>
      <c r="PH157" s="2" t="s">
        <v>132</v>
      </c>
      <c r="PI157" s="2" t="s">
        <v>141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132</v>
      </c>
      <c r="PR157" s="2" t="s">
        <v>132</v>
      </c>
      <c r="PS157" s="2" t="s">
        <v>132</v>
      </c>
      <c r="PT157" s="2" t="s">
        <v>132</v>
      </c>
      <c r="PU157" s="2" t="s">
        <v>132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168</v>
      </c>
      <c r="QD157" s="2" t="s">
        <v>129</v>
      </c>
      <c r="QE157" s="2" t="s">
        <v>132</v>
      </c>
      <c r="QF157" s="2" t="s">
        <v>132</v>
      </c>
      <c r="QG157" s="2" t="s">
        <v>141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132</v>
      </c>
      <c r="RB157" s="2" t="s">
        <v>132</v>
      </c>
      <c r="RC157" s="2" t="s">
        <v>132</v>
      </c>
      <c r="RD157" s="2" t="s">
        <v>132</v>
      </c>
      <c r="RE157" s="2" t="s">
        <v>132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168</v>
      </c>
      <c r="RN157" s="2" t="s">
        <v>129</v>
      </c>
      <c r="RO157" s="2" t="s">
        <v>132</v>
      </c>
      <c r="RP157" s="2" t="s">
        <v>132</v>
      </c>
      <c r="RQ157" s="2" t="s">
        <v>141</v>
      </c>
      <c r="RR157" s="2" t="s">
        <v>132</v>
      </c>
    </row>
    <row r="158">
      <c r="A158" s="2" t="s">
        <v>1897</v>
      </c>
      <c r="B158" s="2" t="s">
        <v>121</v>
      </c>
      <c r="C158" s="2" t="s">
        <v>1797</v>
      </c>
      <c r="D158" s="2" t="s">
        <v>560</v>
      </c>
      <c r="E158" s="2" t="s">
        <v>561</v>
      </c>
      <c r="F158" s="2" t="s">
        <v>1898</v>
      </c>
      <c r="G158" s="2" t="s">
        <v>1898</v>
      </c>
      <c r="H158" s="2" t="s">
        <v>1898</v>
      </c>
      <c r="I158" s="2" t="s">
        <v>1899</v>
      </c>
      <c r="J158" s="2" t="s">
        <v>127</v>
      </c>
      <c r="K158" s="2" t="s">
        <v>245</v>
      </c>
      <c r="L158" s="3">
        <v>45.36</v>
      </c>
      <c r="M158" s="3">
        <v>47.63</v>
      </c>
      <c r="N158" s="3">
        <v>104.99</v>
      </c>
      <c r="O158" s="2" t="s">
        <v>218</v>
      </c>
      <c r="P158" s="2" t="s">
        <v>219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286</v>
      </c>
      <c r="V158" s="2" t="s">
        <v>247</v>
      </c>
      <c r="W158" s="2" t="s">
        <v>135</v>
      </c>
      <c r="X158" s="2" t="s">
        <v>248</v>
      </c>
      <c r="Y158" s="2" t="s">
        <v>318</v>
      </c>
      <c r="Z158" s="4"/>
      <c r="AA158" s="4">
        <f>=ROUNDDOWN({0},0)</f>
      </c>
      <c r="AB158" s="5">
        <v>3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22</v>
      </c>
      <c r="AQ158" s="8">
        <v>1163.37</v>
      </c>
      <c r="AR158" s="4"/>
      <c r="AS158" s="8"/>
      <c r="AT158" s="7"/>
      <c r="AU158" s="7"/>
      <c r="AV158" s="4">
        <v>22</v>
      </c>
      <c r="AW158" s="8">
        <v>1163.37</v>
      </c>
      <c r="AX158" s="4"/>
      <c r="AY158" s="8"/>
      <c r="AZ158" s="7"/>
      <c r="BA158" s="7"/>
      <c r="BB158" s="7">
        <v>1</v>
      </c>
      <c r="BC158" s="4">
        <v>22</v>
      </c>
      <c r="BD158" s="8">
        <v>1163.37</v>
      </c>
      <c r="BE158" s="4"/>
      <c r="BF158" s="8"/>
      <c r="BG158" s="7"/>
      <c r="BH158" s="7"/>
      <c r="BI158" s="7">
        <v>1</v>
      </c>
      <c r="BJ158" s="4">
        <v>22</v>
      </c>
      <c r="BK158" s="8">
        <v>1163.37</v>
      </c>
      <c r="BL158" s="2" t="s">
        <v>1900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138</v>
      </c>
      <c r="BV158" s="2" t="s">
        <v>150</v>
      </c>
      <c r="BW158" s="2" t="s">
        <v>613</v>
      </c>
      <c r="BX158" s="2" t="s">
        <v>1495</v>
      </c>
      <c r="BY158" s="2" t="s">
        <v>141</v>
      </c>
      <c r="BZ158" s="2" t="s">
        <v>132</v>
      </c>
      <c r="CA158" s="4">
        <v>6</v>
      </c>
      <c r="CB158" s="8">
        <v>317.64</v>
      </c>
      <c r="CC158" s="4"/>
      <c r="CD158" s="8"/>
      <c r="CE158" s="7"/>
      <c r="CF158" s="7"/>
      <c r="CG158" s="2" t="s">
        <v>138</v>
      </c>
      <c r="CH158" s="2" t="s">
        <v>150</v>
      </c>
      <c r="CI158" s="2" t="s">
        <v>318</v>
      </c>
      <c r="CJ158" s="2" t="s">
        <v>332</v>
      </c>
      <c r="CK158" s="2" t="s">
        <v>141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168</v>
      </c>
      <c r="CT158" s="2" t="s">
        <v>150</v>
      </c>
      <c r="CU158" s="2" t="s">
        <v>132</v>
      </c>
      <c r="CV158" s="2" t="s">
        <v>132</v>
      </c>
      <c r="CW158" s="2" t="s">
        <v>141</v>
      </c>
      <c r="CX158" s="2" t="s">
        <v>132</v>
      </c>
      <c r="CY158" s="4">
        <v>11</v>
      </c>
      <c r="CZ158" s="8">
        <v>573.98</v>
      </c>
      <c r="DA158" s="4"/>
      <c r="DB158" s="8"/>
      <c r="DC158" s="7"/>
      <c r="DD158" s="7"/>
      <c r="DE158" s="2" t="s">
        <v>138</v>
      </c>
      <c r="DF158" s="2" t="s">
        <v>150</v>
      </c>
      <c r="DG158" s="2" t="s">
        <v>237</v>
      </c>
      <c r="DH158" s="2" t="s">
        <v>396</v>
      </c>
      <c r="DI158" s="2" t="s">
        <v>141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138</v>
      </c>
      <c r="DR158" s="2" t="s">
        <v>150</v>
      </c>
      <c r="DS158" s="2" t="s">
        <v>1896</v>
      </c>
      <c r="DT158" s="2" t="s">
        <v>807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150</v>
      </c>
      <c r="EE158" s="2" t="s">
        <v>467</v>
      </c>
      <c r="EF158" s="2" t="s">
        <v>449</v>
      </c>
      <c r="EG158" s="2" t="s">
        <v>141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138</v>
      </c>
      <c r="EP158" s="2" t="s">
        <v>150</v>
      </c>
      <c r="EQ158" s="2" t="s">
        <v>327</v>
      </c>
      <c r="ER158" s="2" t="s">
        <v>132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168</v>
      </c>
      <c r="FB158" s="2" t="s">
        <v>150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206</v>
      </c>
      <c r="FN158" s="2" t="s">
        <v>150</v>
      </c>
      <c r="FO158" s="2" t="s">
        <v>231</v>
      </c>
      <c r="FP158" s="2" t="s">
        <v>132</v>
      </c>
      <c r="FQ158" s="2" t="s">
        <v>141</v>
      </c>
      <c r="FR158" s="2" t="s">
        <v>132</v>
      </c>
      <c r="FS158" s="4">
        <v>5</v>
      </c>
      <c r="FT158" s="8">
        <v>271.75</v>
      </c>
      <c r="FU158" s="4"/>
      <c r="FV158" s="8"/>
      <c r="FW158" s="7"/>
      <c r="FX158" s="7"/>
      <c r="FY158" s="2" t="s">
        <v>138</v>
      </c>
      <c r="FZ158" s="2" t="s">
        <v>150</v>
      </c>
      <c r="GA158" s="2" t="s">
        <v>332</v>
      </c>
      <c r="GB158" s="2" t="s">
        <v>1394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138</v>
      </c>
      <c r="GL158" s="2" t="s">
        <v>150</v>
      </c>
      <c r="GM158" s="2" t="s">
        <v>334</v>
      </c>
      <c r="GN158" s="2" t="s">
        <v>699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150</v>
      </c>
      <c r="GY158" s="2" t="s">
        <v>427</v>
      </c>
      <c r="GZ158" s="2" t="s">
        <v>132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150</v>
      </c>
      <c r="HK158" s="2" t="s">
        <v>337</v>
      </c>
      <c r="HL158" s="2" t="s">
        <v>684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150</v>
      </c>
      <c r="HW158" s="2" t="s">
        <v>400</v>
      </c>
      <c r="HX158" s="2" t="s">
        <v>498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168</v>
      </c>
      <c r="IH158" s="2" t="s">
        <v>150</v>
      </c>
      <c r="II158" s="2" t="s">
        <v>132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138</v>
      </c>
      <c r="IT158" s="2" t="s">
        <v>150</v>
      </c>
      <c r="IU158" s="2" t="s">
        <v>238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150</v>
      </c>
      <c r="JG158" s="2" t="s">
        <v>1901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138</v>
      </c>
      <c r="JR158" s="2" t="s">
        <v>150</v>
      </c>
      <c r="JS158" s="2" t="s">
        <v>341</v>
      </c>
      <c r="JT158" s="2" t="s">
        <v>132</v>
      </c>
      <c r="JU158" s="2" t="s">
        <v>141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132</v>
      </c>
      <c r="KD158" s="2" t="s">
        <v>132</v>
      </c>
      <c r="KE158" s="2" t="s">
        <v>132</v>
      </c>
      <c r="KF158" s="2" t="s">
        <v>132</v>
      </c>
      <c r="KG158" s="2" t="s">
        <v>132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138</v>
      </c>
      <c r="KP158" s="2" t="s">
        <v>150</v>
      </c>
      <c r="KQ158" s="2" t="s">
        <v>701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168</v>
      </c>
      <c r="LB158" s="2" t="s">
        <v>150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150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176</v>
      </c>
      <c r="LZ158" s="2" t="s">
        <v>150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168</v>
      </c>
      <c r="ML158" s="2" t="s">
        <v>150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168</v>
      </c>
      <c r="MX158" s="2" t="s">
        <v>150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176</v>
      </c>
      <c r="NJ158" s="2" t="s">
        <v>150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176</v>
      </c>
      <c r="NV158" s="2" t="s">
        <v>150</v>
      </c>
      <c r="NW158" s="2" t="s">
        <v>132</v>
      </c>
      <c r="NX158" s="2" t="s">
        <v>132</v>
      </c>
      <c r="NY158" s="2" t="s">
        <v>141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132</v>
      </c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241</v>
      </c>
      <c r="OT158" s="2" t="s">
        <v>150</v>
      </c>
      <c r="OU158" s="2" t="s">
        <v>177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168</v>
      </c>
      <c r="PF158" s="2" t="s">
        <v>150</v>
      </c>
      <c r="PG158" s="2" t="s">
        <v>132</v>
      </c>
      <c r="PH158" s="2" t="s">
        <v>132</v>
      </c>
      <c r="PI158" s="2" t="s">
        <v>141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132</v>
      </c>
      <c r="PR158" s="2" t="s">
        <v>132</v>
      </c>
      <c r="PS158" s="2" t="s">
        <v>132</v>
      </c>
      <c r="PT158" s="2" t="s">
        <v>132</v>
      </c>
      <c r="PU158" s="2" t="s">
        <v>132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168</v>
      </c>
      <c r="QD158" s="2" t="s">
        <v>150</v>
      </c>
      <c r="QE158" s="2" t="s">
        <v>132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138</v>
      </c>
      <c r="QP158" s="2" t="s">
        <v>150</v>
      </c>
      <c r="QQ158" s="2" t="s">
        <v>178</v>
      </c>
      <c r="QR158" s="2" t="s">
        <v>132</v>
      </c>
      <c r="QS158" s="2" t="s">
        <v>141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132</v>
      </c>
      <c r="RB158" s="2" t="s">
        <v>132</v>
      </c>
      <c r="RC158" s="2" t="s">
        <v>132</v>
      </c>
      <c r="RD158" s="2" t="s">
        <v>132</v>
      </c>
      <c r="RE158" s="2" t="s">
        <v>132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168</v>
      </c>
      <c r="RN158" s="2" t="s">
        <v>150</v>
      </c>
      <c r="RO158" s="2" t="s">
        <v>132</v>
      </c>
      <c r="RP158" s="2" t="s">
        <v>132</v>
      </c>
      <c r="RQ158" s="2" t="s">
        <v>141</v>
      </c>
      <c r="RR158" s="2" t="s">
        <v>132</v>
      </c>
    </row>
    <row r="159">
      <c r="A159" s="2" t="s">
        <v>1902</v>
      </c>
      <c r="B159" s="2" t="s">
        <v>121</v>
      </c>
      <c r="C159" s="2" t="s">
        <v>1797</v>
      </c>
      <c r="D159" s="2" t="s">
        <v>560</v>
      </c>
      <c r="E159" s="2" t="s">
        <v>561</v>
      </c>
      <c r="F159" s="2" t="s">
        <v>1035</v>
      </c>
      <c r="G159" s="2" t="s">
        <v>1035</v>
      </c>
      <c r="H159" s="2" t="s">
        <v>1035</v>
      </c>
      <c r="I159" s="2" t="s">
        <v>1903</v>
      </c>
      <c r="J159" s="2" t="s">
        <v>127</v>
      </c>
      <c r="K159" s="2" t="s">
        <v>128</v>
      </c>
      <c r="L159" s="3">
        <v>52.44</v>
      </c>
      <c r="M159" s="3">
        <v>55.06</v>
      </c>
      <c r="N159" s="3">
        <v>119.99</v>
      </c>
      <c r="O159" s="2" t="s">
        <v>218</v>
      </c>
      <c r="P159" s="2" t="s">
        <v>219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286</v>
      </c>
      <c r="V159" s="2" t="s">
        <v>247</v>
      </c>
      <c r="W159" s="2" t="s">
        <v>135</v>
      </c>
      <c r="X159" s="2" t="s">
        <v>248</v>
      </c>
      <c r="Y159" s="2" t="s">
        <v>454</v>
      </c>
      <c r="Z159" s="4">
        <v>22</v>
      </c>
      <c r="AA159" s="4">
        <f>=ROUNDDOWN(13.75,0)</f>
      </c>
      <c r="AB159" s="5">
        <v>1.6</v>
      </c>
      <c r="AC159" s="2" t="s">
        <v>132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15</v>
      </c>
      <c r="AQ159" s="8">
        <v>947.28</v>
      </c>
      <c r="AR159" s="4"/>
      <c r="AS159" s="8"/>
      <c r="AT159" s="7"/>
      <c r="AU159" s="7"/>
      <c r="AV159" s="4">
        <v>15</v>
      </c>
      <c r="AW159" s="8">
        <v>947.28</v>
      </c>
      <c r="AX159" s="4"/>
      <c r="AY159" s="8"/>
      <c r="AZ159" s="7"/>
      <c r="BA159" s="7"/>
      <c r="BB159" s="7">
        <v>1</v>
      </c>
      <c r="BC159" s="4">
        <v>15</v>
      </c>
      <c r="BD159" s="8">
        <v>947.28</v>
      </c>
      <c r="BE159" s="4"/>
      <c r="BF159" s="8"/>
      <c r="BG159" s="7"/>
      <c r="BH159" s="7"/>
      <c r="BI159" s="7">
        <v>1</v>
      </c>
      <c r="BJ159" s="4">
        <v>15</v>
      </c>
      <c r="BK159" s="8">
        <v>947.28</v>
      </c>
      <c r="BL159" s="2" t="s">
        <v>1904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138</v>
      </c>
      <c r="BV159" s="2" t="s">
        <v>129</v>
      </c>
      <c r="BW159" s="2" t="s">
        <v>401</v>
      </c>
      <c r="BX159" s="2" t="s">
        <v>1881</v>
      </c>
      <c r="BY159" s="2" t="s">
        <v>141</v>
      </c>
      <c r="BZ159" s="2" t="s">
        <v>132</v>
      </c>
      <c r="CA159" s="4">
        <v>7</v>
      </c>
      <c r="CB159" s="8">
        <v>474.88</v>
      </c>
      <c r="CC159" s="4"/>
      <c r="CD159" s="8"/>
      <c r="CE159" s="7"/>
      <c r="CF159" s="7"/>
      <c r="CG159" s="2" t="s">
        <v>138</v>
      </c>
      <c r="CH159" s="2" t="s">
        <v>129</v>
      </c>
      <c r="CI159" s="2" t="s">
        <v>454</v>
      </c>
      <c r="CJ159" s="2" t="s">
        <v>1835</v>
      </c>
      <c r="CK159" s="2" t="s">
        <v>141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168</v>
      </c>
      <c r="CT159" s="2" t="s">
        <v>129</v>
      </c>
      <c r="CU159" s="2" t="s">
        <v>132</v>
      </c>
      <c r="CV159" s="2" t="s">
        <v>132</v>
      </c>
      <c r="CW159" s="2" t="s">
        <v>141</v>
      </c>
      <c r="CX159" s="2" t="s">
        <v>132</v>
      </c>
      <c r="CY159" s="4">
        <v>6</v>
      </c>
      <c r="CZ159" s="8">
        <v>345.9</v>
      </c>
      <c r="DA159" s="4"/>
      <c r="DB159" s="8"/>
      <c r="DC159" s="7"/>
      <c r="DD159" s="7"/>
      <c r="DE159" s="2" t="s">
        <v>138</v>
      </c>
      <c r="DF159" s="2" t="s">
        <v>129</v>
      </c>
      <c r="DG159" s="2" t="s">
        <v>930</v>
      </c>
      <c r="DH159" s="2" t="s">
        <v>773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129</v>
      </c>
      <c r="DS159" s="2" t="s">
        <v>510</v>
      </c>
      <c r="DT159" s="2" t="s">
        <v>1905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129</v>
      </c>
      <c r="EE159" s="2" t="s">
        <v>680</v>
      </c>
      <c r="EF159" s="2" t="s">
        <v>1906</v>
      </c>
      <c r="EG159" s="2" t="s">
        <v>141</v>
      </c>
      <c r="EH159" s="2" t="s">
        <v>132</v>
      </c>
      <c r="EI159" s="4">
        <v>1</v>
      </c>
      <c r="EJ159" s="8">
        <v>67.03</v>
      </c>
      <c r="EK159" s="4"/>
      <c r="EL159" s="8"/>
      <c r="EM159" s="7"/>
      <c r="EN159" s="7"/>
      <c r="EO159" s="2" t="s">
        <v>138</v>
      </c>
      <c r="EP159" s="2" t="s">
        <v>129</v>
      </c>
      <c r="EQ159" s="2" t="s">
        <v>423</v>
      </c>
      <c r="ER159" s="2" t="s">
        <v>1171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168</v>
      </c>
      <c r="FB159" s="2" t="s">
        <v>129</v>
      </c>
      <c r="FC159" s="2" t="s">
        <v>132</v>
      </c>
      <c r="FD159" s="2" t="s">
        <v>132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168</v>
      </c>
      <c r="FN159" s="2" t="s">
        <v>129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138</v>
      </c>
      <c r="FZ159" s="2" t="s">
        <v>129</v>
      </c>
      <c r="GA159" s="2" t="s">
        <v>425</v>
      </c>
      <c r="GB159" s="2" t="s">
        <v>862</v>
      </c>
      <c r="GC159" s="2" t="s">
        <v>141</v>
      </c>
      <c r="GD159" s="2" t="s">
        <v>132</v>
      </c>
      <c r="GE159" s="4">
        <v>1</v>
      </c>
      <c r="GF159" s="8">
        <v>59.47</v>
      </c>
      <c r="GG159" s="4"/>
      <c r="GH159" s="8"/>
      <c r="GI159" s="7"/>
      <c r="GJ159" s="7"/>
      <c r="GK159" s="2" t="s">
        <v>138</v>
      </c>
      <c r="GL159" s="2" t="s">
        <v>129</v>
      </c>
      <c r="GM159" s="2" t="s">
        <v>426</v>
      </c>
      <c r="GN159" s="2" t="s">
        <v>1580</v>
      </c>
      <c r="GO159" s="2" t="s">
        <v>141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138</v>
      </c>
      <c r="GX159" s="2" t="s">
        <v>129</v>
      </c>
      <c r="GY159" s="2" t="s">
        <v>427</v>
      </c>
      <c r="GZ159" s="2" t="s">
        <v>889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129</v>
      </c>
      <c r="HK159" s="2" t="s">
        <v>337</v>
      </c>
      <c r="HL159" s="2" t="s">
        <v>1300</v>
      </c>
      <c r="HM159" s="2" t="s">
        <v>141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138</v>
      </c>
      <c r="HV159" s="2" t="s">
        <v>129</v>
      </c>
      <c r="HW159" s="2" t="s">
        <v>932</v>
      </c>
      <c r="HX159" s="2" t="s">
        <v>879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168</v>
      </c>
      <c r="IH159" s="2" t="s">
        <v>129</v>
      </c>
      <c r="II159" s="2" t="s">
        <v>132</v>
      </c>
      <c r="IJ159" s="2" t="s">
        <v>132</v>
      </c>
      <c r="IK159" s="2" t="s">
        <v>141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138</v>
      </c>
      <c r="IT159" s="2" t="s">
        <v>150</v>
      </c>
      <c r="IU159" s="2" t="s">
        <v>238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129</v>
      </c>
      <c r="JG159" s="2" t="s">
        <v>454</v>
      </c>
      <c r="JH159" s="2" t="s">
        <v>132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138</v>
      </c>
      <c r="JR159" s="2" t="s">
        <v>150</v>
      </c>
      <c r="JS159" s="2" t="s">
        <v>951</v>
      </c>
      <c r="JT159" s="2" t="s">
        <v>132</v>
      </c>
      <c r="JU159" s="2" t="s">
        <v>141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241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168</v>
      </c>
      <c r="LB159" s="2" t="s">
        <v>129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150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176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168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168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176</v>
      </c>
      <c r="NV159" s="2" t="s">
        <v>129</v>
      </c>
      <c r="NW159" s="2" t="s">
        <v>132</v>
      </c>
      <c r="NX159" s="2" t="s">
        <v>132</v>
      </c>
      <c r="NY159" s="2" t="s">
        <v>141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241</v>
      </c>
      <c r="OT159" s="2" t="s">
        <v>129</v>
      </c>
      <c r="OU159" s="2" t="s">
        <v>177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168</v>
      </c>
      <c r="PF159" s="2" t="s">
        <v>129</v>
      </c>
      <c r="PG159" s="2" t="s">
        <v>132</v>
      </c>
      <c r="PH159" s="2" t="s">
        <v>132</v>
      </c>
      <c r="PI159" s="2" t="s">
        <v>141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129</v>
      </c>
      <c r="QE159" s="2" t="s">
        <v>132</v>
      </c>
      <c r="QF159" s="2" t="s">
        <v>132</v>
      </c>
      <c r="QG159" s="2" t="s">
        <v>141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138</v>
      </c>
      <c r="QP159" s="2" t="s">
        <v>129</v>
      </c>
      <c r="QQ159" s="2" t="s">
        <v>178</v>
      </c>
      <c r="QR159" s="2" t="s">
        <v>132</v>
      </c>
      <c r="QS159" s="2" t="s">
        <v>141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168</v>
      </c>
      <c r="RN159" s="2" t="s">
        <v>129</v>
      </c>
      <c r="RO159" s="2" t="s">
        <v>132</v>
      </c>
      <c r="RP159" s="2" t="s">
        <v>132</v>
      </c>
      <c r="RQ159" s="2" t="s">
        <v>141</v>
      </c>
      <c r="RR159" s="2" t="s">
        <v>132</v>
      </c>
    </row>
    <row r="160">
      <c r="A160" s="2" t="s">
        <v>1907</v>
      </c>
      <c r="B160" s="2" t="s">
        <v>121</v>
      </c>
      <c r="C160" s="2" t="s">
        <v>1797</v>
      </c>
      <c r="D160" s="2" t="s">
        <v>560</v>
      </c>
      <c r="E160" s="2" t="s">
        <v>561</v>
      </c>
      <c r="F160" s="2" t="s">
        <v>1908</v>
      </c>
      <c r="G160" s="2" t="s">
        <v>1908</v>
      </c>
      <c r="H160" s="2" t="s">
        <v>1908</v>
      </c>
      <c r="I160" s="2" t="s">
        <v>1909</v>
      </c>
      <c r="J160" s="2" t="s">
        <v>127</v>
      </c>
      <c r="K160" s="2" t="s">
        <v>722</v>
      </c>
      <c r="L160" s="3">
        <v>81.97</v>
      </c>
      <c r="M160" s="3">
        <v>86.07</v>
      </c>
      <c r="N160" s="3">
        <v>189.99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1910</v>
      </c>
      <c r="T160" s="2" t="s">
        <v>132</v>
      </c>
      <c r="U160" s="2" t="s">
        <v>132</v>
      </c>
      <c r="V160" s="2" t="s">
        <v>287</v>
      </c>
      <c r="W160" s="2" t="s">
        <v>248</v>
      </c>
      <c r="X160" s="2" t="s">
        <v>132</v>
      </c>
      <c r="Y160" s="2" t="s">
        <v>220</v>
      </c>
      <c r="Z160" s="4">
        <v>240</v>
      </c>
      <c r="AA160" s="4">
        <f>=ROUNDDOWN(18.4615384615385,0)</f>
      </c>
      <c r="AB160" s="5">
        <v>13</v>
      </c>
      <c r="AC160" s="2" t="s">
        <v>707</v>
      </c>
      <c r="AD160" s="4">
        <v>60</v>
      </c>
      <c r="AE160" s="4">
        <v>60</v>
      </c>
      <c r="AF160" s="6">
        <v>65</v>
      </c>
      <c r="AG160" s="6"/>
      <c r="AH160" s="7">
        <v>0.25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7</v>
      </c>
      <c r="AQ160" s="8">
        <v>608.31</v>
      </c>
      <c r="AR160" s="4"/>
      <c r="AS160" s="8"/>
      <c r="AT160" s="7"/>
      <c r="AU160" s="7"/>
      <c r="AV160" s="4">
        <v>7</v>
      </c>
      <c r="AW160" s="8">
        <v>608.31</v>
      </c>
      <c r="AX160" s="4"/>
      <c r="AY160" s="8"/>
      <c r="AZ160" s="7"/>
      <c r="BA160" s="7"/>
      <c r="BB160" s="7">
        <v>1</v>
      </c>
      <c r="BC160" s="4">
        <v>7</v>
      </c>
      <c r="BD160" s="8">
        <v>608.31</v>
      </c>
      <c r="BE160" s="4"/>
      <c r="BF160" s="8"/>
      <c r="BG160" s="7"/>
      <c r="BH160" s="7"/>
      <c r="BI160" s="7">
        <v>1</v>
      </c>
      <c r="BJ160" s="4">
        <v>7</v>
      </c>
      <c r="BK160" s="8">
        <v>608.31</v>
      </c>
      <c r="BL160" s="2" t="s">
        <v>1911</v>
      </c>
      <c r="BM160" s="7">
        <v>1</v>
      </c>
      <c r="BN160" s="7">
        <v>1</v>
      </c>
      <c r="BO160" s="4">
        <v>1</v>
      </c>
      <c r="BP160" s="8">
        <v>74.55</v>
      </c>
      <c r="BQ160" s="4"/>
      <c r="BR160" s="8"/>
      <c r="BS160" s="7"/>
      <c r="BT160" s="7"/>
      <c r="BU160" s="2" t="s">
        <v>138</v>
      </c>
      <c r="BV160" s="2" t="s">
        <v>129</v>
      </c>
      <c r="BW160" s="2" t="s">
        <v>1912</v>
      </c>
      <c r="BX160" s="2" t="s">
        <v>1913</v>
      </c>
      <c r="BY160" s="2" t="s">
        <v>141</v>
      </c>
      <c r="BZ160" s="2" t="s">
        <v>132</v>
      </c>
      <c r="CA160" s="4">
        <v>3</v>
      </c>
      <c r="CB160" s="8">
        <v>249.61</v>
      </c>
      <c r="CC160" s="4"/>
      <c r="CD160" s="8"/>
      <c r="CE160" s="7"/>
      <c r="CF160" s="7"/>
      <c r="CG160" s="2" t="s">
        <v>138</v>
      </c>
      <c r="CH160" s="2" t="s">
        <v>129</v>
      </c>
      <c r="CI160" s="2" t="s">
        <v>750</v>
      </c>
      <c r="CJ160" s="2" t="s">
        <v>1914</v>
      </c>
      <c r="CK160" s="2" t="s">
        <v>141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241</v>
      </c>
      <c r="CT160" s="2" t="s">
        <v>150</v>
      </c>
      <c r="CU160" s="2" t="s">
        <v>132</v>
      </c>
      <c r="CV160" s="2" t="s">
        <v>1479</v>
      </c>
      <c r="CW160" s="2" t="s">
        <v>141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138</v>
      </c>
      <c r="DF160" s="2" t="s">
        <v>129</v>
      </c>
      <c r="DG160" s="2" t="s">
        <v>147</v>
      </c>
      <c r="DH160" s="2" t="s">
        <v>756</v>
      </c>
      <c r="DI160" s="2" t="s">
        <v>141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138</v>
      </c>
      <c r="DR160" s="2" t="s">
        <v>129</v>
      </c>
      <c r="DS160" s="2" t="s">
        <v>1915</v>
      </c>
      <c r="DT160" s="2" t="s">
        <v>1913</v>
      </c>
      <c r="DU160" s="2" t="s">
        <v>141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138</v>
      </c>
      <c r="ED160" s="2" t="s">
        <v>150</v>
      </c>
      <c r="EE160" s="2" t="s">
        <v>604</v>
      </c>
      <c r="EF160" s="2" t="s">
        <v>1102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138</v>
      </c>
      <c r="EP160" s="2" t="s">
        <v>129</v>
      </c>
      <c r="EQ160" s="2" t="s">
        <v>606</v>
      </c>
      <c r="ER160" s="2" t="s">
        <v>1916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168</v>
      </c>
      <c r="FB160" s="2" t="s">
        <v>129</v>
      </c>
      <c r="FC160" s="2" t="s">
        <v>132</v>
      </c>
      <c r="FD160" s="2" t="s">
        <v>132</v>
      </c>
      <c r="FE160" s="2" t="s">
        <v>141</v>
      </c>
      <c r="FF160" s="2" t="s">
        <v>132</v>
      </c>
      <c r="FG160" s="4">
        <v>2</v>
      </c>
      <c r="FH160" s="8">
        <v>185.92</v>
      </c>
      <c r="FI160" s="4"/>
      <c r="FJ160" s="8"/>
      <c r="FK160" s="7"/>
      <c r="FL160" s="7"/>
      <c r="FM160" s="2" t="s">
        <v>138</v>
      </c>
      <c r="FN160" s="2" t="s">
        <v>129</v>
      </c>
      <c r="FO160" s="2" t="s">
        <v>698</v>
      </c>
      <c r="FP160" s="2" t="s">
        <v>660</v>
      </c>
      <c r="FQ160" s="2" t="s">
        <v>141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138</v>
      </c>
      <c r="FZ160" s="2" t="s">
        <v>129</v>
      </c>
      <c r="GA160" s="2" t="s">
        <v>756</v>
      </c>
      <c r="GB160" s="2" t="s">
        <v>1917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129</v>
      </c>
      <c r="GM160" s="2" t="s">
        <v>268</v>
      </c>
      <c r="GN160" s="2" t="s">
        <v>1257</v>
      </c>
      <c r="GO160" s="2" t="s">
        <v>141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138</v>
      </c>
      <c r="GX160" s="2" t="s">
        <v>129</v>
      </c>
      <c r="GY160" s="2" t="s">
        <v>163</v>
      </c>
      <c r="GZ160" s="2" t="s">
        <v>962</v>
      </c>
      <c r="HA160" s="2" t="s">
        <v>141</v>
      </c>
      <c r="HB160" s="2" t="s">
        <v>132</v>
      </c>
      <c r="HC160" s="4">
        <v>1</v>
      </c>
      <c r="HD160" s="8">
        <v>98.23</v>
      </c>
      <c r="HE160" s="4"/>
      <c r="HF160" s="8"/>
      <c r="HG160" s="7"/>
      <c r="HH160" s="7"/>
      <c r="HI160" s="2" t="s">
        <v>138</v>
      </c>
      <c r="HJ160" s="2" t="s">
        <v>129</v>
      </c>
      <c r="HK160" s="2" t="s">
        <v>758</v>
      </c>
      <c r="HL160" s="2" t="s">
        <v>1918</v>
      </c>
      <c r="HM160" s="2" t="s">
        <v>141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273</v>
      </c>
      <c r="HV160" s="2" t="s">
        <v>129</v>
      </c>
      <c r="HW160" s="2" t="s">
        <v>132</v>
      </c>
      <c r="HX160" s="2" t="s">
        <v>132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138</v>
      </c>
      <c r="IH160" s="2" t="s">
        <v>129</v>
      </c>
      <c r="II160" s="2" t="s">
        <v>237</v>
      </c>
      <c r="IJ160" s="2" t="s">
        <v>332</v>
      </c>
      <c r="IK160" s="2" t="s">
        <v>141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196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129</v>
      </c>
      <c r="JG160" s="2" t="s">
        <v>750</v>
      </c>
      <c r="JH160" s="2" t="s">
        <v>1919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138</v>
      </c>
      <c r="JR160" s="2" t="s">
        <v>150</v>
      </c>
      <c r="JS160" s="2" t="s">
        <v>584</v>
      </c>
      <c r="JT160" s="2" t="s">
        <v>864</v>
      </c>
      <c r="JU160" s="2" t="s">
        <v>141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138</v>
      </c>
      <c r="KP160" s="2" t="s">
        <v>174</v>
      </c>
      <c r="KQ160" s="2" t="s">
        <v>1920</v>
      </c>
      <c r="KR160" s="2" t="s">
        <v>1921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168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176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168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168</v>
      </c>
      <c r="MX160" s="2" t="s">
        <v>129</v>
      </c>
      <c r="MY160" s="2" t="s">
        <v>132</v>
      </c>
      <c r="MZ160" s="2" t="s">
        <v>132</v>
      </c>
      <c r="NA160" s="2" t="s">
        <v>141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129</v>
      </c>
      <c r="NW160" s="2" t="s">
        <v>132</v>
      </c>
      <c r="NX160" s="2" t="s">
        <v>132</v>
      </c>
      <c r="NY160" s="2" t="s">
        <v>141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150</v>
      </c>
      <c r="OI160" s="2" t="s">
        <v>132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138</v>
      </c>
      <c r="OT160" s="2" t="s">
        <v>129</v>
      </c>
      <c r="OU160" s="2" t="s">
        <v>1736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168</v>
      </c>
      <c r="PF160" s="2" t="s">
        <v>129</v>
      </c>
      <c r="PG160" s="2" t="s">
        <v>132</v>
      </c>
      <c r="PH160" s="2" t="s">
        <v>132</v>
      </c>
      <c r="PI160" s="2" t="s">
        <v>141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138</v>
      </c>
      <c r="QP160" s="2" t="s">
        <v>129</v>
      </c>
      <c r="QQ160" s="2" t="s">
        <v>178</v>
      </c>
      <c r="QR160" s="2" t="s">
        <v>132</v>
      </c>
      <c r="QS160" s="2" t="s">
        <v>141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138</v>
      </c>
      <c r="RB160" s="2" t="s">
        <v>150</v>
      </c>
      <c r="RC160" s="2" t="s">
        <v>179</v>
      </c>
      <c r="RD160" s="2" t="s">
        <v>202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168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132</v>
      </c>
    </row>
    <row r="161">
      <c r="A161" s="2" t="s">
        <v>1922</v>
      </c>
      <c r="B161" s="2" t="s">
        <v>121</v>
      </c>
      <c r="C161" s="2" t="s">
        <v>1797</v>
      </c>
      <c r="D161" s="2" t="s">
        <v>1033</v>
      </c>
      <c r="E161" s="2" t="s">
        <v>1034</v>
      </c>
      <c r="F161" s="2" t="s">
        <v>1923</v>
      </c>
      <c r="G161" s="2" t="s">
        <v>1923</v>
      </c>
      <c r="H161" s="2" t="s">
        <v>1923</v>
      </c>
      <c r="I161" s="2" t="s">
        <v>1924</v>
      </c>
      <c r="J161" s="2" t="s">
        <v>127</v>
      </c>
      <c r="K161" s="2" t="s">
        <v>939</v>
      </c>
      <c r="L161" s="3">
        <v>96</v>
      </c>
      <c r="M161" s="3">
        <v>100.8</v>
      </c>
      <c r="N161" s="3">
        <v>199.99</v>
      </c>
      <c r="O161" s="2" t="s">
        <v>915</v>
      </c>
      <c r="P161" s="2" t="s">
        <v>219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286</v>
      </c>
      <c r="V161" s="2" t="s">
        <v>247</v>
      </c>
      <c r="W161" s="2" t="s">
        <v>248</v>
      </c>
      <c r="X161" s="2" t="s">
        <v>132</v>
      </c>
      <c r="Y161" s="2" t="s">
        <v>1071</v>
      </c>
      <c r="Z161" s="4"/>
      <c r="AA161" s="4">
        <f>=ROUNDDOWN({0},0)</f>
      </c>
      <c r="AB161" s="5">
        <v>0.4</v>
      </c>
      <c r="AC161" s="2" t="s">
        <v>132</v>
      </c>
      <c r="AD161" s="4"/>
      <c r="AE161" s="4"/>
      <c r="AF161" s="6">
        <v>63</v>
      </c>
      <c r="AG161" s="6"/>
      <c r="AH161" s="7">
        <v>0.4022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2</v>
      </c>
      <c r="AQ161" s="8">
        <v>93.62</v>
      </c>
      <c r="AR161" s="4"/>
      <c r="AS161" s="8"/>
      <c r="AT161" s="7"/>
      <c r="AU161" s="7"/>
      <c r="AV161" s="4">
        <v>2</v>
      </c>
      <c r="AW161" s="8">
        <v>93.62</v>
      </c>
      <c r="AX161" s="4"/>
      <c r="AY161" s="8"/>
      <c r="AZ161" s="7"/>
      <c r="BA161" s="7"/>
      <c r="BB161" s="7">
        <v>1</v>
      </c>
      <c r="BC161" s="4">
        <v>2</v>
      </c>
      <c r="BD161" s="8">
        <v>93.62</v>
      </c>
      <c r="BE161" s="4"/>
      <c r="BF161" s="8"/>
      <c r="BG161" s="7"/>
      <c r="BH161" s="7"/>
      <c r="BI161" s="7">
        <v>1</v>
      </c>
      <c r="BJ161" s="4">
        <v>2</v>
      </c>
      <c r="BK161" s="8">
        <v>93.62</v>
      </c>
      <c r="BL161" s="2" t="s">
        <v>16</v>
      </c>
      <c r="BM161" s="7">
        <v>1</v>
      </c>
      <c r="BN161" s="7">
        <v>1</v>
      </c>
      <c r="BO161" s="4">
        <v>2</v>
      </c>
      <c r="BP161" s="8">
        <v>93.62</v>
      </c>
      <c r="BQ161" s="4"/>
      <c r="BR161" s="8"/>
      <c r="BS161" s="7"/>
      <c r="BT161" s="7"/>
      <c r="BU161" s="2" t="s">
        <v>138</v>
      </c>
      <c r="BV161" s="2" t="s">
        <v>150</v>
      </c>
      <c r="BW161" s="2" t="s">
        <v>1073</v>
      </c>
      <c r="BX161" s="2" t="s">
        <v>1925</v>
      </c>
      <c r="BY161" s="2" t="s">
        <v>146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138</v>
      </c>
      <c r="CH161" s="2" t="s">
        <v>150</v>
      </c>
      <c r="CI161" s="2" t="s">
        <v>1071</v>
      </c>
      <c r="CJ161" s="2" t="s">
        <v>1422</v>
      </c>
      <c r="CK161" s="2" t="s">
        <v>141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138</v>
      </c>
      <c r="CT161" s="2" t="s">
        <v>150</v>
      </c>
      <c r="CU161" s="2" t="s">
        <v>132</v>
      </c>
      <c r="CV161" s="2" t="s">
        <v>132</v>
      </c>
      <c r="CW161" s="2" t="s">
        <v>141</v>
      </c>
      <c r="CX161" s="2" t="s">
        <v>132</v>
      </c>
      <c r="CY161" s="4"/>
      <c r="CZ161" s="8"/>
      <c r="DA161" s="4"/>
      <c r="DB161" s="8"/>
      <c r="DC161" s="7"/>
      <c r="DD161" s="7"/>
      <c r="DE161" s="2" t="s">
        <v>138</v>
      </c>
      <c r="DF161" s="2" t="s">
        <v>150</v>
      </c>
      <c r="DG161" s="2" t="s">
        <v>1076</v>
      </c>
      <c r="DH161" s="2" t="s">
        <v>132</v>
      </c>
      <c r="DI161" s="2" t="s">
        <v>141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138</v>
      </c>
      <c r="DR161" s="2" t="s">
        <v>150</v>
      </c>
      <c r="DS161" s="2" t="s">
        <v>1268</v>
      </c>
      <c r="DT161" s="2" t="s">
        <v>1925</v>
      </c>
      <c r="DU161" s="2" t="s">
        <v>141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138</v>
      </c>
      <c r="ED161" s="2" t="s">
        <v>150</v>
      </c>
      <c r="EE161" s="2" t="s">
        <v>1079</v>
      </c>
      <c r="EF161" s="2" t="s">
        <v>1926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138</v>
      </c>
      <c r="EP161" s="2" t="s">
        <v>150</v>
      </c>
      <c r="EQ161" s="2" t="s">
        <v>606</v>
      </c>
      <c r="ER161" s="2" t="s">
        <v>261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138</v>
      </c>
      <c r="FB161" s="2" t="s">
        <v>150</v>
      </c>
      <c r="FC161" s="2" t="s">
        <v>1927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168</v>
      </c>
      <c r="FN161" s="2" t="s">
        <v>150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241</v>
      </c>
      <c r="FZ161" s="2" t="s">
        <v>150</v>
      </c>
      <c r="GA161" s="2" t="s">
        <v>132</v>
      </c>
      <c r="GB161" s="2" t="s">
        <v>132</v>
      </c>
      <c r="GC161" s="2" t="s">
        <v>141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168</v>
      </c>
      <c r="GL161" s="2" t="s">
        <v>150</v>
      </c>
      <c r="GM161" s="2" t="s">
        <v>132</v>
      </c>
      <c r="GN161" s="2" t="s">
        <v>132</v>
      </c>
      <c r="GO161" s="2" t="s">
        <v>141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168</v>
      </c>
      <c r="GX161" s="2" t="s">
        <v>150</v>
      </c>
      <c r="GY161" s="2" t="s">
        <v>132</v>
      </c>
      <c r="GZ161" s="2" t="s">
        <v>132</v>
      </c>
      <c r="HA161" s="2" t="s">
        <v>141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138</v>
      </c>
      <c r="HJ161" s="2" t="s">
        <v>150</v>
      </c>
      <c r="HK161" s="2" t="s">
        <v>1087</v>
      </c>
      <c r="HL161" s="2" t="s">
        <v>132</v>
      </c>
      <c r="HM161" s="2" t="s">
        <v>141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168</v>
      </c>
      <c r="HV161" s="2" t="s">
        <v>150</v>
      </c>
      <c r="HW161" s="2" t="s">
        <v>132</v>
      </c>
      <c r="HX161" s="2" t="s">
        <v>132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168</v>
      </c>
      <c r="IT161" s="2" t="s">
        <v>150</v>
      </c>
      <c r="IU161" s="2" t="s">
        <v>132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150</v>
      </c>
      <c r="JG161" s="2" t="s">
        <v>1071</v>
      </c>
      <c r="JH161" s="2" t="s">
        <v>132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138</v>
      </c>
      <c r="JR161" s="2" t="s">
        <v>150</v>
      </c>
      <c r="JS161" s="2" t="s">
        <v>1928</v>
      </c>
      <c r="JT161" s="2" t="s">
        <v>132</v>
      </c>
      <c r="JU161" s="2" t="s">
        <v>141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132</v>
      </c>
      <c r="KD161" s="2" t="s">
        <v>132</v>
      </c>
      <c r="KE161" s="2" t="s">
        <v>132</v>
      </c>
      <c r="KF161" s="2" t="s">
        <v>132</v>
      </c>
      <c r="KG161" s="2" t="s">
        <v>132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138</v>
      </c>
      <c r="KP161" s="2" t="s">
        <v>150</v>
      </c>
      <c r="KQ161" s="2" t="s">
        <v>1092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168</v>
      </c>
      <c r="LB161" s="2" t="s">
        <v>150</v>
      </c>
      <c r="LC161" s="2" t="s">
        <v>132</v>
      </c>
      <c r="LD161" s="2" t="s">
        <v>132</v>
      </c>
      <c r="LE161" s="2" t="s">
        <v>141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176</v>
      </c>
      <c r="LZ161" s="2" t="s">
        <v>150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168</v>
      </c>
      <c r="ML161" s="2" t="s">
        <v>150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176</v>
      </c>
      <c r="NJ161" s="2" t="s">
        <v>150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176</v>
      </c>
      <c r="NV161" s="2" t="s">
        <v>150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150</v>
      </c>
      <c r="OI161" s="2" t="s">
        <v>132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176</v>
      </c>
      <c r="OT161" s="2" t="s">
        <v>150</v>
      </c>
      <c r="OU161" s="2" t="s">
        <v>132</v>
      </c>
      <c r="OV161" s="2" t="s">
        <v>132</v>
      </c>
      <c r="OW161" s="2" t="s">
        <v>141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168</v>
      </c>
      <c r="PF161" s="2" t="s">
        <v>150</v>
      </c>
      <c r="PG161" s="2" t="s">
        <v>132</v>
      </c>
      <c r="PH161" s="2" t="s">
        <v>132</v>
      </c>
      <c r="PI161" s="2" t="s">
        <v>141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132</v>
      </c>
      <c r="PR161" s="2" t="s">
        <v>132</v>
      </c>
      <c r="PS161" s="2" t="s">
        <v>132</v>
      </c>
      <c r="PT161" s="2" t="s">
        <v>132</v>
      </c>
      <c r="PU161" s="2" t="s">
        <v>132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168</v>
      </c>
      <c r="RB161" s="2" t="s">
        <v>150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168</v>
      </c>
      <c r="RN161" s="2" t="s">
        <v>150</v>
      </c>
      <c r="RO161" s="2" t="s">
        <v>132</v>
      </c>
      <c r="RP161" s="2" t="s">
        <v>132</v>
      </c>
      <c r="RQ161" s="2" t="s">
        <v>141</v>
      </c>
      <c r="RR161" s="2" t="s">
        <v>132</v>
      </c>
    </row>
    <row r="162">
      <c r="A162" s="2" t="s">
        <v>1929</v>
      </c>
      <c r="B162" s="2" t="s">
        <v>121</v>
      </c>
      <c r="C162" s="2" t="s">
        <v>1797</v>
      </c>
      <c r="D162" s="2" t="s">
        <v>1033</v>
      </c>
      <c r="E162" s="2" t="s">
        <v>1034</v>
      </c>
      <c r="F162" s="2" t="s">
        <v>1930</v>
      </c>
      <c r="G162" s="2" t="s">
        <v>1930</v>
      </c>
      <c r="H162" s="2" t="s">
        <v>1930</v>
      </c>
      <c r="I162" s="2" t="s">
        <v>1931</v>
      </c>
      <c r="J162" s="2" t="s">
        <v>127</v>
      </c>
      <c r="K162" s="2" t="s">
        <v>1932</v>
      </c>
      <c r="L162" s="3">
        <v>39.9</v>
      </c>
      <c r="M162" s="3">
        <v>41.9</v>
      </c>
      <c r="N162" s="3">
        <v>84.99</v>
      </c>
      <c r="O162" s="2" t="s">
        <v>218</v>
      </c>
      <c r="P162" s="2" t="s">
        <v>219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286</v>
      </c>
      <c r="V162" s="2" t="s">
        <v>247</v>
      </c>
      <c r="W162" s="2" t="s">
        <v>410</v>
      </c>
      <c r="X162" s="2" t="s">
        <v>132</v>
      </c>
      <c r="Y162" s="2" t="s">
        <v>387</v>
      </c>
      <c r="Z162" s="4">
        <v>155</v>
      </c>
      <c r="AA162" s="4">
        <f>=ROUNDDOWN(516.666666666667,0)</f>
      </c>
      <c r="AB162" s="5">
        <v>0.3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/>
      <c r="BD162" s="8"/>
      <c r="BE162" s="4"/>
      <c r="BF162" s="8"/>
      <c r="BG162" s="7"/>
      <c r="BH162" s="7"/>
      <c r="BI162" s="7"/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138</v>
      </c>
      <c r="BV162" s="2" t="s">
        <v>129</v>
      </c>
      <c r="BW162" s="2" t="s">
        <v>1338</v>
      </c>
      <c r="BX162" s="2" t="s">
        <v>1721</v>
      </c>
      <c r="BY162" s="2" t="s">
        <v>141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138</v>
      </c>
      <c r="CH162" s="2" t="s">
        <v>129</v>
      </c>
      <c r="CI162" s="2" t="s">
        <v>387</v>
      </c>
      <c r="CJ162" s="2" t="s">
        <v>1933</v>
      </c>
      <c r="CK162" s="2" t="s">
        <v>141</v>
      </c>
      <c r="CL162" s="2" t="s">
        <v>132</v>
      </c>
      <c r="CM162" s="4"/>
      <c r="CN162" s="8"/>
      <c r="CO162" s="4"/>
      <c r="CP162" s="8"/>
      <c r="CQ162" s="7"/>
      <c r="CR162" s="7"/>
      <c r="CS162" s="2" t="s">
        <v>138</v>
      </c>
      <c r="CT162" s="2" t="s">
        <v>129</v>
      </c>
      <c r="CU162" s="2" t="s">
        <v>132</v>
      </c>
      <c r="CV162" s="2" t="s">
        <v>132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129</v>
      </c>
      <c r="DG162" s="2" t="s">
        <v>1338</v>
      </c>
      <c r="DH162" s="2" t="s">
        <v>924</v>
      </c>
      <c r="DI162" s="2" t="s">
        <v>141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138</v>
      </c>
      <c r="DR162" s="2" t="s">
        <v>129</v>
      </c>
      <c r="DS162" s="2" t="s">
        <v>1338</v>
      </c>
      <c r="DT162" s="2" t="s">
        <v>774</v>
      </c>
      <c r="DU162" s="2" t="s">
        <v>141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273</v>
      </c>
      <c r="ED162" s="2" t="s">
        <v>129</v>
      </c>
      <c r="EE162" s="2" t="s">
        <v>132</v>
      </c>
      <c r="EF162" s="2" t="s">
        <v>132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129</v>
      </c>
      <c r="EQ162" s="2" t="s">
        <v>327</v>
      </c>
      <c r="ER162" s="2" t="s">
        <v>1934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168</v>
      </c>
      <c r="FB162" s="2" t="s">
        <v>129</v>
      </c>
      <c r="FC162" s="2" t="s">
        <v>132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168</v>
      </c>
      <c r="FN162" s="2" t="s">
        <v>129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138</v>
      </c>
      <c r="FZ162" s="2" t="s">
        <v>129</v>
      </c>
      <c r="GA162" s="2" t="s">
        <v>332</v>
      </c>
      <c r="GB162" s="2" t="s">
        <v>419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129</v>
      </c>
      <c r="GM162" s="2" t="s">
        <v>1188</v>
      </c>
      <c r="GN162" s="2" t="s">
        <v>132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168</v>
      </c>
      <c r="GX162" s="2" t="s">
        <v>129</v>
      </c>
      <c r="GY162" s="2" t="s">
        <v>132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129</v>
      </c>
      <c r="HK162" s="2" t="s">
        <v>337</v>
      </c>
      <c r="HL162" s="2" t="s">
        <v>824</v>
      </c>
      <c r="HM162" s="2" t="s">
        <v>141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138</v>
      </c>
      <c r="HV162" s="2" t="s">
        <v>129</v>
      </c>
      <c r="HW162" s="2" t="s">
        <v>338</v>
      </c>
      <c r="HX162" s="2" t="s">
        <v>508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168</v>
      </c>
      <c r="IH162" s="2" t="s">
        <v>129</v>
      </c>
      <c r="II162" s="2" t="s">
        <v>132</v>
      </c>
      <c r="IJ162" s="2" t="s">
        <v>132</v>
      </c>
      <c r="IK162" s="2" t="s">
        <v>141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138</v>
      </c>
      <c r="IT162" s="2" t="s">
        <v>150</v>
      </c>
      <c r="IU162" s="2" t="s">
        <v>402</v>
      </c>
      <c r="IV162" s="2" t="s">
        <v>1394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129</v>
      </c>
      <c r="JG162" s="2" t="s">
        <v>1338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138</v>
      </c>
      <c r="JR162" s="2" t="s">
        <v>150</v>
      </c>
      <c r="JS162" s="2" t="s">
        <v>405</v>
      </c>
      <c r="JT162" s="2" t="s">
        <v>132</v>
      </c>
      <c r="JU162" s="2" t="s">
        <v>141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132</v>
      </c>
      <c r="KD162" s="2" t="s">
        <v>132</v>
      </c>
      <c r="KE162" s="2" t="s">
        <v>132</v>
      </c>
      <c r="KF162" s="2" t="s">
        <v>132</v>
      </c>
      <c r="KG162" s="2" t="s">
        <v>132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138</v>
      </c>
      <c r="KP162" s="2" t="s">
        <v>174</v>
      </c>
      <c r="KQ162" s="2" t="s">
        <v>459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168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150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176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168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168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176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176</v>
      </c>
      <c r="NV162" s="2" t="s">
        <v>129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132</v>
      </c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241</v>
      </c>
      <c r="OT162" s="2" t="s">
        <v>129</v>
      </c>
      <c r="OU162" s="2" t="s">
        <v>177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168</v>
      </c>
      <c r="PF162" s="2" t="s">
        <v>129</v>
      </c>
      <c r="PG162" s="2" t="s">
        <v>132</v>
      </c>
      <c r="PH162" s="2" t="s">
        <v>132</v>
      </c>
      <c r="PI162" s="2" t="s">
        <v>141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132</v>
      </c>
      <c r="PR162" s="2" t="s">
        <v>132</v>
      </c>
      <c r="PS162" s="2" t="s">
        <v>132</v>
      </c>
      <c r="PT162" s="2" t="s">
        <v>132</v>
      </c>
      <c r="PU162" s="2" t="s">
        <v>132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168</v>
      </c>
      <c r="QD162" s="2" t="s">
        <v>129</v>
      </c>
      <c r="QE162" s="2" t="s">
        <v>132</v>
      </c>
      <c r="QF162" s="2" t="s">
        <v>132</v>
      </c>
      <c r="QG162" s="2" t="s">
        <v>141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132</v>
      </c>
      <c r="RB162" s="2" t="s">
        <v>132</v>
      </c>
      <c r="RC162" s="2" t="s">
        <v>132</v>
      </c>
      <c r="RD162" s="2" t="s">
        <v>132</v>
      </c>
      <c r="RE162" s="2" t="s">
        <v>132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168</v>
      </c>
      <c r="RN162" s="2" t="s">
        <v>129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1935</v>
      </c>
      <c r="B163" s="2" t="s">
        <v>121</v>
      </c>
      <c r="C163" s="2" t="s">
        <v>1936</v>
      </c>
      <c r="D163" s="2" t="s">
        <v>1227</v>
      </c>
      <c r="E163" s="2" t="s">
        <v>1228</v>
      </c>
      <c r="F163" s="2" t="s">
        <v>1937</v>
      </c>
      <c r="G163" s="2" t="s">
        <v>1937</v>
      </c>
      <c r="H163" s="2" t="s">
        <v>1937</v>
      </c>
      <c r="I163" s="2" t="s">
        <v>1938</v>
      </c>
      <c r="J163" s="2" t="s">
        <v>127</v>
      </c>
      <c r="K163" s="2" t="s">
        <v>1813</v>
      </c>
      <c r="L163" s="3">
        <v>79.49</v>
      </c>
      <c r="M163" s="3">
        <v>83.46</v>
      </c>
      <c r="N163" s="3">
        <v>184.99</v>
      </c>
      <c r="O163" s="2" t="s">
        <v>129</v>
      </c>
      <c r="P163" s="2" t="s">
        <v>246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132</v>
      </c>
      <c r="V163" s="2" t="s">
        <v>247</v>
      </c>
      <c r="W163" s="2" t="s">
        <v>135</v>
      </c>
      <c r="X163" s="2" t="s">
        <v>1939</v>
      </c>
      <c r="Y163" s="2" t="s">
        <v>1940</v>
      </c>
      <c r="Z163" s="4">
        <v>222</v>
      </c>
      <c r="AA163" s="4">
        <f>=ROUNDDOWN(37,0)</f>
      </c>
      <c r="AB163" s="5">
        <v>6</v>
      </c>
      <c r="AC163" s="2" t="s">
        <v>132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116</v>
      </c>
      <c r="AQ163" s="8">
        <v>10323.95</v>
      </c>
      <c r="AR163" s="4"/>
      <c r="AS163" s="8"/>
      <c r="AT163" s="7"/>
      <c r="AU163" s="7"/>
      <c r="AV163" s="4">
        <v>116</v>
      </c>
      <c r="AW163" s="8">
        <v>10323.95</v>
      </c>
      <c r="AX163" s="4"/>
      <c r="AY163" s="8"/>
      <c r="AZ163" s="7"/>
      <c r="BA163" s="7"/>
      <c r="BB163" s="7">
        <v>1</v>
      </c>
      <c r="BC163" s="4">
        <v>116</v>
      </c>
      <c r="BD163" s="8">
        <v>10323.95</v>
      </c>
      <c r="BE163" s="4"/>
      <c r="BF163" s="8"/>
      <c r="BG163" s="7"/>
      <c r="BH163" s="7"/>
      <c r="BI163" s="7">
        <v>1</v>
      </c>
      <c r="BJ163" s="4">
        <v>116</v>
      </c>
      <c r="BK163" s="8">
        <v>10323.95</v>
      </c>
      <c r="BL163" s="2" t="s">
        <v>1941</v>
      </c>
      <c r="BM163" s="7">
        <v>1</v>
      </c>
      <c r="BN163" s="7">
        <v>1</v>
      </c>
      <c r="BO163" s="4">
        <v>32</v>
      </c>
      <c r="BP163" s="8">
        <v>2385.8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1942</v>
      </c>
      <c r="BX163" s="2" t="s">
        <v>1596</v>
      </c>
      <c r="BY163" s="2" t="s">
        <v>141</v>
      </c>
      <c r="BZ163" s="2" t="s">
        <v>132</v>
      </c>
      <c r="CA163" s="4">
        <v>12</v>
      </c>
      <c r="CB163" s="8">
        <v>1111.24</v>
      </c>
      <c r="CC163" s="4"/>
      <c r="CD163" s="8"/>
      <c r="CE163" s="7"/>
      <c r="CF163" s="7"/>
      <c r="CG163" s="2" t="s">
        <v>138</v>
      </c>
      <c r="CH163" s="2" t="s">
        <v>129</v>
      </c>
      <c r="CI163" s="2" t="s">
        <v>1940</v>
      </c>
      <c r="CJ163" s="2" t="s">
        <v>1943</v>
      </c>
      <c r="CK163" s="2" t="s">
        <v>141</v>
      </c>
      <c r="CL163" s="2" t="s">
        <v>132</v>
      </c>
      <c r="CM163" s="4">
        <v>14</v>
      </c>
      <c r="CN163" s="8">
        <v>1445.08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132</v>
      </c>
      <c r="CV163" s="2" t="s">
        <v>606</v>
      </c>
      <c r="CW163" s="2" t="s">
        <v>141</v>
      </c>
      <c r="CX163" s="2" t="s">
        <v>132</v>
      </c>
      <c r="CY163" s="4">
        <v>14</v>
      </c>
      <c r="CZ163" s="8">
        <v>1166.48</v>
      </c>
      <c r="DA163" s="4"/>
      <c r="DB163" s="8"/>
      <c r="DC163" s="7"/>
      <c r="DD163" s="7"/>
      <c r="DE163" s="2" t="s">
        <v>138</v>
      </c>
      <c r="DF163" s="2" t="s">
        <v>129</v>
      </c>
      <c r="DG163" s="2" t="s">
        <v>1944</v>
      </c>
      <c r="DH163" s="2" t="s">
        <v>465</v>
      </c>
      <c r="DI163" s="2" t="s">
        <v>141</v>
      </c>
      <c r="DJ163" s="2" t="s">
        <v>132</v>
      </c>
      <c r="DK163" s="4">
        <v>29</v>
      </c>
      <c r="DL163" s="8">
        <v>2784.87</v>
      </c>
      <c r="DM163" s="4"/>
      <c r="DN163" s="8"/>
      <c r="DO163" s="7"/>
      <c r="DP163" s="7"/>
      <c r="DQ163" s="2" t="s">
        <v>138</v>
      </c>
      <c r="DR163" s="2" t="s">
        <v>129</v>
      </c>
      <c r="DS163" s="2" t="s">
        <v>1940</v>
      </c>
      <c r="DT163" s="2" t="s">
        <v>1945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196</v>
      </c>
      <c r="ED163" s="2" t="s">
        <v>129</v>
      </c>
      <c r="EE163" s="2" t="s">
        <v>132</v>
      </c>
      <c r="EF163" s="2" t="s">
        <v>132</v>
      </c>
      <c r="EG163" s="2" t="s">
        <v>141</v>
      </c>
      <c r="EH163" s="2" t="s">
        <v>132</v>
      </c>
      <c r="EI163" s="4">
        <v>6</v>
      </c>
      <c r="EJ163" s="8">
        <v>598.74</v>
      </c>
      <c r="EK163" s="4"/>
      <c r="EL163" s="8"/>
      <c r="EM163" s="7"/>
      <c r="EN163" s="7"/>
      <c r="EO163" s="2" t="s">
        <v>138</v>
      </c>
      <c r="EP163" s="2" t="s">
        <v>129</v>
      </c>
      <c r="EQ163" s="2" t="s">
        <v>327</v>
      </c>
      <c r="ER163" s="2" t="s">
        <v>681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168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176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>
        <v>2</v>
      </c>
      <c r="FT163" s="8">
        <v>190.52</v>
      </c>
      <c r="FU163" s="4"/>
      <c r="FV163" s="8"/>
      <c r="FW163" s="7"/>
      <c r="FX163" s="7"/>
      <c r="FY163" s="2" t="s">
        <v>138</v>
      </c>
      <c r="FZ163" s="2" t="s">
        <v>129</v>
      </c>
      <c r="GA163" s="2" t="s">
        <v>1944</v>
      </c>
      <c r="GB163" s="2" t="s">
        <v>1946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1945</v>
      </c>
      <c r="GN163" s="2" t="s">
        <v>1077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138</v>
      </c>
      <c r="GX163" s="2" t="s">
        <v>129</v>
      </c>
      <c r="GY163" s="2" t="s">
        <v>163</v>
      </c>
      <c r="GZ163" s="2" t="s">
        <v>452</v>
      </c>
      <c r="HA163" s="2" t="s">
        <v>141</v>
      </c>
      <c r="HB163" s="2" t="s">
        <v>132</v>
      </c>
      <c r="HC163" s="4">
        <v>2</v>
      </c>
      <c r="HD163" s="8">
        <v>190.52</v>
      </c>
      <c r="HE163" s="4"/>
      <c r="HF163" s="8"/>
      <c r="HG163" s="7"/>
      <c r="HH163" s="7"/>
      <c r="HI163" s="2" t="s">
        <v>138</v>
      </c>
      <c r="HJ163" s="2" t="s">
        <v>129</v>
      </c>
      <c r="HK163" s="2" t="s">
        <v>1223</v>
      </c>
      <c r="HL163" s="2" t="s">
        <v>1883</v>
      </c>
      <c r="HM163" s="2" t="s">
        <v>141</v>
      </c>
      <c r="HN163" s="2" t="s">
        <v>132</v>
      </c>
      <c r="HO163" s="4">
        <v>5</v>
      </c>
      <c r="HP163" s="8">
        <v>450.7</v>
      </c>
      <c r="HQ163" s="4"/>
      <c r="HR163" s="8"/>
      <c r="HS163" s="7"/>
      <c r="HT163" s="7"/>
      <c r="HU163" s="2" t="s">
        <v>138</v>
      </c>
      <c r="HV163" s="2" t="s">
        <v>129</v>
      </c>
      <c r="HW163" s="2" t="s">
        <v>1278</v>
      </c>
      <c r="HX163" s="2" t="s">
        <v>1947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206</v>
      </c>
      <c r="IH163" s="2" t="s">
        <v>129</v>
      </c>
      <c r="II163" s="2" t="s">
        <v>237</v>
      </c>
      <c r="IJ163" s="2" t="s">
        <v>132</v>
      </c>
      <c r="IK163" s="2" t="s">
        <v>141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176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129</v>
      </c>
      <c r="JG163" s="2" t="s">
        <v>1940</v>
      </c>
      <c r="JH163" s="2" t="s">
        <v>641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138</v>
      </c>
      <c r="JR163" s="2" t="s">
        <v>150</v>
      </c>
      <c r="JS163" s="2" t="s">
        <v>1948</v>
      </c>
      <c r="JT163" s="2" t="s">
        <v>1949</v>
      </c>
      <c r="JU163" s="2" t="s">
        <v>141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132</v>
      </c>
      <c r="KD163" s="2" t="s">
        <v>132</v>
      </c>
      <c r="KE163" s="2" t="s">
        <v>132</v>
      </c>
      <c r="KF163" s="2" t="s">
        <v>132</v>
      </c>
      <c r="KG163" s="2" t="s">
        <v>132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138</v>
      </c>
      <c r="KP163" s="2" t="s">
        <v>174</v>
      </c>
      <c r="KQ163" s="2" t="s">
        <v>1278</v>
      </c>
      <c r="KR163" s="2" t="s">
        <v>1548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168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176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168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168</v>
      </c>
      <c r="MX163" s="2" t="s">
        <v>129</v>
      </c>
      <c r="MY163" s="2" t="s">
        <v>132</v>
      </c>
      <c r="MZ163" s="2" t="s">
        <v>132</v>
      </c>
      <c r="NA163" s="2" t="s">
        <v>141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176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176</v>
      </c>
      <c r="NV163" s="2" t="s">
        <v>129</v>
      </c>
      <c r="NW163" s="2" t="s">
        <v>132</v>
      </c>
      <c r="NX163" s="2" t="s">
        <v>132</v>
      </c>
      <c r="NY163" s="2" t="s">
        <v>141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150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138</v>
      </c>
      <c r="OT163" s="2" t="s">
        <v>129</v>
      </c>
      <c r="OU163" s="2" t="s">
        <v>280</v>
      </c>
      <c r="OV163" s="2" t="s">
        <v>1693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168</v>
      </c>
      <c r="PF163" s="2" t="s">
        <v>129</v>
      </c>
      <c r="PG163" s="2" t="s">
        <v>132</v>
      </c>
      <c r="PH163" s="2" t="s">
        <v>132</v>
      </c>
      <c r="PI163" s="2" t="s">
        <v>141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132</v>
      </c>
      <c r="PR163" s="2" t="s">
        <v>132</v>
      </c>
      <c r="PS163" s="2" t="s">
        <v>132</v>
      </c>
      <c r="PT163" s="2" t="s">
        <v>132</v>
      </c>
      <c r="PU163" s="2" t="s">
        <v>132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132</v>
      </c>
      <c r="QD163" s="2" t="s">
        <v>132</v>
      </c>
      <c r="QE163" s="2" t="s">
        <v>132</v>
      </c>
      <c r="QF163" s="2" t="s">
        <v>132</v>
      </c>
      <c r="QG163" s="2" t="s">
        <v>132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168</v>
      </c>
      <c r="RB163" s="2" t="s">
        <v>150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176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1950</v>
      </c>
      <c r="B164" s="2" t="s">
        <v>121</v>
      </c>
      <c r="C164" s="2" t="s">
        <v>1936</v>
      </c>
      <c r="D164" s="2" t="s">
        <v>1227</v>
      </c>
      <c r="E164" s="2" t="s">
        <v>1228</v>
      </c>
      <c r="F164" s="2" t="s">
        <v>1951</v>
      </c>
      <c r="G164" s="2" t="s">
        <v>1951</v>
      </c>
      <c r="H164" s="2" t="s">
        <v>1951</v>
      </c>
      <c r="I164" s="2" t="s">
        <v>1952</v>
      </c>
      <c r="J164" s="2" t="s">
        <v>127</v>
      </c>
      <c r="K164" s="2" t="s">
        <v>447</v>
      </c>
      <c r="L164" s="3">
        <v>57.5</v>
      </c>
      <c r="M164" s="3">
        <v>60.38</v>
      </c>
      <c r="N164" s="3">
        <v>119.99</v>
      </c>
      <c r="O164" s="2" t="s">
        <v>129</v>
      </c>
      <c r="P164" s="2" t="s">
        <v>246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286</v>
      </c>
      <c r="V164" s="2" t="s">
        <v>247</v>
      </c>
      <c r="W164" s="2" t="s">
        <v>476</v>
      </c>
      <c r="X164" s="2" t="s">
        <v>1953</v>
      </c>
      <c r="Y164" s="2" t="s">
        <v>1954</v>
      </c>
      <c r="Z164" s="4">
        <v>281</v>
      </c>
      <c r="AA164" s="4">
        <f>=ROUNDDOWN(21.6153846153846,0)</f>
      </c>
      <c r="AB164" s="5">
        <v>13</v>
      </c>
      <c r="AC164" s="2" t="s">
        <v>567</v>
      </c>
      <c r="AD164" s="4">
        <v>150</v>
      </c>
      <c r="AE164" s="4">
        <v>150</v>
      </c>
      <c r="AF164" s="6">
        <v>63</v>
      </c>
      <c r="AG164" s="6"/>
      <c r="AH164" s="7">
        <v>0.3804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46</v>
      </c>
      <c r="AQ164" s="8">
        <v>2990.1</v>
      </c>
      <c r="AR164" s="4"/>
      <c r="AS164" s="8"/>
      <c r="AT164" s="7"/>
      <c r="AU164" s="7"/>
      <c r="AV164" s="4">
        <v>46</v>
      </c>
      <c r="AW164" s="8">
        <v>2990.1</v>
      </c>
      <c r="AX164" s="4"/>
      <c r="AY164" s="8"/>
      <c r="AZ164" s="7"/>
      <c r="BA164" s="7"/>
      <c r="BB164" s="7">
        <v>1</v>
      </c>
      <c r="BC164" s="4">
        <v>46</v>
      </c>
      <c r="BD164" s="8">
        <v>2990.1</v>
      </c>
      <c r="BE164" s="4"/>
      <c r="BF164" s="8"/>
      <c r="BG164" s="7"/>
      <c r="BH164" s="7"/>
      <c r="BI164" s="7">
        <v>1</v>
      </c>
      <c r="BJ164" s="4">
        <v>46</v>
      </c>
      <c r="BK164" s="8">
        <v>2990.1</v>
      </c>
      <c r="BL164" s="2" t="s">
        <v>1955</v>
      </c>
      <c r="BM164" s="7">
        <v>1</v>
      </c>
      <c r="BN164" s="7">
        <v>1</v>
      </c>
      <c r="BO164" s="4">
        <v>7</v>
      </c>
      <c r="BP164" s="8">
        <v>395.48</v>
      </c>
      <c r="BQ164" s="4"/>
      <c r="BR164" s="8"/>
      <c r="BS164" s="7"/>
      <c r="BT164" s="7"/>
      <c r="BU164" s="2" t="s">
        <v>138</v>
      </c>
      <c r="BV164" s="2" t="s">
        <v>129</v>
      </c>
      <c r="BW164" s="2" t="s">
        <v>864</v>
      </c>
      <c r="BX164" s="2" t="s">
        <v>933</v>
      </c>
      <c r="BY164" s="2" t="s">
        <v>141</v>
      </c>
      <c r="BZ164" s="2" t="s">
        <v>132</v>
      </c>
      <c r="CA164" s="4">
        <v>5</v>
      </c>
      <c r="CB164" s="8">
        <v>325.14</v>
      </c>
      <c r="CC164" s="4"/>
      <c r="CD164" s="8"/>
      <c r="CE164" s="7"/>
      <c r="CF164" s="7"/>
      <c r="CG164" s="2" t="s">
        <v>138</v>
      </c>
      <c r="CH164" s="2" t="s">
        <v>129</v>
      </c>
      <c r="CI164" s="2" t="s">
        <v>1373</v>
      </c>
      <c r="CJ164" s="2" t="s">
        <v>716</v>
      </c>
      <c r="CK164" s="2" t="s">
        <v>141</v>
      </c>
      <c r="CL164" s="2" t="s">
        <v>132</v>
      </c>
      <c r="CM164" s="4">
        <v>2</v>
      </c>
      <c r="CN164" s="8">
        <v>132.24</v>
      </c>
      <c r="CO164" s="4"/>
      <c r="CP164" s="8"/>
      <c r="CQ164" s="7"/>
      <c r="CR164" s="7"/>
      <c r="CS164" s="2" t="s">
        <v>138</v>
      </c>
      <c r="CT164" s="2" t="s">
        <v>129</v>
      </c>
      <c r="CU164" s="2" t="s">
        <v>132</v>
      </c>
      <c r="CV164" s="2" t="s">
        <v>418</v>
      </c>
      <c r="CW164" s="2" t="s">
        <v>141</v>
      </c>
      <c r="CX164" s="2" t="s">
        <v>132</v>
      </c>
      <c r="CY164" s="4">
        <v>21</v>
      </c>
      <c r="CZ164" s="8">
        <v>1420.02</v>
      </c>
      <c r="DA164" s="4"/>
      <c r="DB164" s="8"/>
      <c r="DC164" s="7"/>
      <c r="DD164" s="7"/>
      <c r="DE164" s="2" t="s">
        <v>138</v>
      </c>
      <c r="DF164" s="2" t="s">
        <v>129</v>
      </c>
      <c r="DG164" s="2" t="s">
        <v>712</v>
      </c>
      <c r="DH164" s="2" t="s">
        <v>863</v>
      </c>
      <c r="DI164" s="2" t="s">
        <v>141</v>
      </c>
      <c r="DJ164" s="2" t="s">
        <v>132</v>
      </c>
      <c r="DK164" s="4">
        <v>6</v>
      </c>
      <c r="DL164" s="8">
        <v>398.46</v>
      </c>
      <c r="DM164" s="4"/>
      <c r="DN164" s="8"/>
      <c r="DO164" s="7"/>
      <c r="DP164" s="7"/>
      <c r="DQ164" s="2" t="s">
        <v>138</v>
      </c>
      <c r="DR164" s="2" t="s">
        <v>129</v>
      </c>
      <c r="DS164" s="2" t="s">
        <v>420</v>
      </c>
      <c r="DT164" s="2" t="s">
        <v>862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273</v>
      </c>
      <c r="ED164" s="2" t="s">
        <v>129</v>
      </c>
      <c r="EE164" s="2" t="s">
        <v>132</v>
      </c>
      <c r="EF164" s="2" t="s">
        <v>132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138</v>
      </c>
      <c r="EP164" s="2" t="s">
        <v>129</v>
      </c>
      <c r="EQ164" s="2" t="s">
        <v>534</v>
      </c>
      <c r="ER164" s="2" t="s">
        <v>281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168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176</v>
      </c>
      <c r="FN164" s="2" t="s">
        <v>129</v>
      </c>
      <c r="FO164" s="2" t="s">
        <v>132</v>
      </c>
      <c r="FP164" s="2" t="s">
        <v>132</v>
      </c>
      <c r="FQ164" s="2" t="s">
        <v>141</v>
      </c>
      <c r="FR164" s="2" t="s">
        <v>132</v>
      </c>
      <c r="FS164" s="4">
        <v>1</v>
      </c>
      <c r="FT164" s="8">
        <v>63.39</v>
      </c>
      <c r="FU164" s="4"/>
      <c r="FV164" s="8"/>
      <c r="FW164" s="7"/>
      <c r="FX164" s="7"/>
      <c r="FY164" s="2" t="s">
        <v>138</v>
      </c>
      <c r="FZ164" s="2" t="s">
        <v>129</v>
      </c>
      <c r="GA164" s="2" t="s">
        <v>517</v>
      </c>
      <c r="GB164" s="2" t="s">
        <v>811</v>
      </c>
      <c r="GC164" s="2" t="s">
        <v>141</v>
      </c>
      <c r="GD164" s="2" t="s">
        <v>132</v>
      </c>
      <c r="GE164" s="4">
        <v>1</v>
      </c>
      <c r="GF164" s="8">
        <v>65.2</v>
      </c>
      <c r="GG164" s="4"/>
      <c r="GH164" s="8"/>
      <c r="GI164" s="7"/>
      <c r="GJ164" s="7"/>
      <c r="GK164" s="2" t="s">
        <v>138</v>
      </c>
      <c r="GL164" s="2" t="s">
        <v>129</v>
      </c>
      <c r="GM164" s="2" t="s">
        <v>426</v>
      </c>
      <c r="GN164" s="2" t="s">
        <v>472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138</v>
      </c>
      <c r="GX164" s="2" t="s">
        <v>129</v>
      </c>
      <c r="GY164" s="2" t="s">
        <v>427</v>
      </c>
      <c r="GZ164" s="2" t="s">
        <v>177</v>
      </c>
      <c r="HA164" s="2" t="s">
        <v>141</v>
      </c>
      <c r="HB164" s="2" t="s">
        <v>132</v>
      </c>
      <c r="HC164" s="4">
        <v>3</v>
      </c>
      <c r="HD164" s="8">
        <v>190.17</v>
      </c>
      <c r="HE164" s="4"/>
      <c r="HF164" s="8"/>
      <c r="HG164" s="7"/>
      <c r="HH164" s="7"/>
      <c r="HI164" s="2" t="s">
        <v>138</v>
      </c>
      <c r="HJ164" s="2" t="s">
        <v>129</v>
      </c>
      <c r="HK164" s="2" t="s">
        <v>438</v>
      </c>
      <c r="HL164" s="2" t="s">
        <v>403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427</v>
      </c>
      <c r="HX164" s="2" t="s">
        <v>533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168</v>
      </c>
      <c r="IH164" s="2" t="s">
        <v>129</v>
      </c>
      <c r="II164" s="2" t="s">
        <v>132</v>
      </c>
      <c r="IJ164" s="2" t="s">
        <v>132</v>
      </c>
      <c r="IK164" s="2" t="s">
        <v>141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176</v>
      </c>
      <c r="IT164" s="2" t="s">
        <v>129</v>
      </c>
      <c r="IU164" s="2" t="s">
        <v>132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129</v>
      </c>
      <c r="JG164" s="2" t="s">
        <v>1373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176</v>
      </c>
      <c r="JR164" s="2" t="s">
        <v>129</v>
      </c>
      <c r="JS164" s="2" t="s">
        <v>132</v>
      </c>
      <c r="JT164" s="2" t="s">
        <v>132</v>
      </c>
      <c r="JU164" s="2" t="s">
        <v>141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132</v>
      </c>
      <c r="KD164" s="2" t="s">
        <v>132</v>
      </c>
      <c r="KE164" s="2" t="s">
        <v>132</v>
      </c>
      <c r="KF164" s="2" t="s">
        <v>132</v>
      </c>
      <c r="KG164" s="2" t="s">
        <v>132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168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168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176</v>
      </c>
      <c r="LN164" s="2" t="s">
        <v>150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176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168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168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176</v>
      </c>
      <c r="NV164" s="2" t="s">
        <v>129</v>
      </c>
      <c r="NW164" s="2" t="s">
        <v>132</v>
      </c>
      <c r="NX164" s="2" t="s">
        <v>132</v>
      </c>
      <c r="NY164" s="2" t="s">
        <v>141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132</v>
      </c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138</v>
      </c>
      <c r="OT164" s="2" t="s">
        <v>129</v>
      </c>
      <c r="OU164" s="2" t="s">
        <v>280</v>
      </c>
      <c r="OV164" s="2" t="s">
        <v>1737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168</v>
      </c>
      <c r="PF164" s="2" t="s">
        <v>129</v>
      </c>
      <c r="PG164" s="2" t="s">
        <v>132</v>
      </c>
      <c r="PH164" s="2" t="s">
        <v>132</v>
      </c>
      <c r="PI164" s="2" t="s">
        <v>141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132</v>
      </c>
      <c r="PR164" s="2" t="s">
        <v>132</v>
      </c>
      <c r="PS164" s="2" t="s">
        <v>132</v>
      </c>
      <c r="PT164" s="2" t="s">
        <v>132</v>
      </c>
      <c r="PU164" s="2" t="s">
        <v>132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168</v>
      </c>
      <c r="QD164" s="2" t="s">
        <v>129</v>
      </c>
      <c r="QE164" s="2" t="s">
        <v>132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132</v>
      </c>
      <c r="RB164" s="2" t="s">
        <v>132</v>
      </c>
      <c r="RC164" s="2" t="s">
        <v>132</v>
      </c>
      <c r="RD164" s="2" t="s">
        <v>132</v>
      </c>
      <c r="RE164" s="2" t="s">
        <v>132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176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1956</v>
      </c>
      <c r="B165" s="2" t="s">
        <v>121</v>
      </c>
      <c r="C165" s="2" t="s">
        <v>1936</v>
      </c>
      <c r="D165" s="2" t="s">
        <v>1227</v>
      </c>
      <c r="E165" s="2" t="s">
        <v>1228</v>
      </c>
      <c r="F165" s="2" t="s">
        <v>1957</v>
      </c>
      <c r="G165" s="2" t="s">
        <v>1957</v>
      </c>
      <c r="H165" s="2" t="s">
        <v>1957</v>
      </c>
      <c r="I165" s="2" t="s">
        <v>1958</v>
      </c>
      <c r="J165" s="2" t="s">
        <v>127</v>
      </c>
      <c r="K165" s="2" t="s">
        <v>1959</v>
      </c>
      <c r="L165" s="3">
        <v>85</v>
      </c>
      <c r="M165" s="3">
        <v>89.25</v>
      </c>
      <c r="N165" s="3">
        <v>179.99</v>
      </c>
      <c r="O165" s="2" t="s">
        <v>129</v>
      </c>
      <c r="P165" s="2" t="s">
        <v>347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286</v>
      </c>
      <c r="V165" s="2" t="s">
        <v>247</v>
      </c>
      <c r="W165" s="2" t="s">
        <v>1960</v>
      </c>
      <c r="X165" s="2" t="s">
        <v>1134</v>
      </c>
      <c r="Y165" s="2" t="s">
        <v>809</v>
      </c>
      <c r="Z165" s="4">
        <v>43</v>
      </c>
      <c r="AA165" s="4">
        <f>=ROUNDDOWN(43,0)</f>
      </c>
      <c r="AB165" s="5">
        <v>1</v>
      </c>
      <c r="AC165" s="2" t="s">
        <v>132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12</v>
      </c>
      <c r="AQ165" s="8">
        <v>1120.56</v>
      </c>
      <c r="AR165" s="4"/>
      <c r="AS165" s="8"/>
      <c r="AT165" s="7"/>
      <c r="AU165" s="7"/>
      <c r="AV165" s="4">
        <v>12</v>
      </c>
      <c r="AW165" s="8">
        <v>1120.56</v>
      </c>
      <c r="AX165" s="4"/>
      <c r="AY165" s="8"/>
      <c r="AZ165" s="7"/>
      <c r="BA165" s="7"/>
      <c r="BB165" s="7">
        <v>1</v>
      </c>
      <c r="BC165" s="4">
        <v>12</v>
      </c>
      <c r="BD165" s="8">
        <v>1120.56</v>
      </c>
      <c r="BE165" s="4"/>
      <c r="BF165" s="8"/>
      <c r="BG165" s="7"/>
      <c r="BH165" s="7"/>
      <c r="BI165" s="7">
        <v>1</v>
      </c>
      <c r="BJ165" s="4">
        <v>12</v>
      </c>
      <c r="BK165" s="8">
        <v>1120.56</v>
      </c>
      <c r="BL165" s="2" t="s">
        <v>1961</v>
      </c>
      <c r="BM165" s="7">
        <v>1</v>
      </c>
      <c r="BN165" s="7">
        <v>1</v>
      </c>
      <c r="BO165" s="4">
        <v>1</v>
      </c>
      <c r="BP165" s="8">
        <v>89.25</v>
      </c>
      <c r="BQ165" s="4"/>
      <c r="BR165" s="8"/>
      <c r="BS165" s="7"/>
      <c r="BT165" s="7"/>
      <c r="BU165" s="2" t="s">
        <v>138</v>
      </c>
      <c r="BV165" s="2" t="s">
        <v>129</v>
      </c>
      <c r="BW165" s="2" t="s">
        <v>1083</v>
      </c>
      <c r="BX165" s="2" t="s">
        <v>532</v>
      </c>
      <c r="BY165" s="2" t="s">
        <v>141</v>
      </c>
      <c r="BZ165" s="2" t="s">
        <v>132</v>
      </c>
      <c r="CA165" s="4">
        <v>6</v>
      </c>
      <c r="CB165" s="8">
        <v>535.5</v>
      </c>
      <c r="CC165" s="4"/>
      <c r="CD165" s="8"/>
      <c r="CE165" s="7"/>
      <c r="CF165" s="7"/>
      <c r="CG165" s="2" t="s">
        <v>138</v>
      </c>
      <c r="CH165" s="2" t="s">
        <v>129</v>
      </c>
      <c r="CI165" s="2" t="s">
        <v>809</v>
      </c>
      <c r="CJ165" s="2" t="s">
        <v>456</v>
      </c>
      <c r="CK165" s="2" t="s">
        <v>141</v>
      </c>
      <c r="CL165" s="2" t="s">
        <v>132</v>
      </c>
      <c r="CM165" s="4">
        <v>1</v>
      </c>
      <c r="CN165" s="8">
        <v>97.75</v>
      </c>
      <c r="CO165" s="4"/>
      <c r="CP165" s="8"/>
      <c r="CQ165" s="7"/>
      <c r="CR165" s="7"/>
      <c r="CS165" s="2" t="s">
        <v>138</v>
      </c>
      <c r="CT165" s="2" t="s">
        <v>129</v>
      </c>
      <c r="CU165" s="2" t="s">
        <v>132</v>
      </c>
      <c r="CV165" s="2" t="s">
        <v>1367</v>
      </c>
      <c r="CW165" s="2" t="s">
        <v>141</v>
      </c>
      <c r="CX165" s="2" t="s">
        <v>132</v>
      </c>
      <c r="CY165" s="4">
        <v>3</v>
      </c>
      <c r="CZ165" s="8">
        <v>299.88</v>
      </c>
      <c r="DA165" s="4"/>
      <c r="DB165" s="8"/>
      <c r="DC165" s="7"/>
      <c r="DD165" s="7"/>
      <c r="DE165" s="2" t="s">
        <v>138</v>
      </c>
      <c r="DF165" s="2" t="s">
        <v>129</v>
      </c>
      <c r="DG165" s="2" t="s">
        <v>809</v>
      </c>
      <c r="DH165" s="2" t="s">
        <v>541</v>
      </c>
      <c r="DI165" s="2" t="s">
        <v>141</v>
      </c>
      <c r="DJ165" s="2" t="s">
        <v>132</v>
      </c>
      <c r="DK165" s="4">
        <v>1</v>
      </c>
      <c r="DL165" s="8">
        <v>98.18</v>
      </c>
      <c r="DM165" s="4"/>
      <c r="DN165" s="8"/>
      <c r="DO165" s="7"/>
      <c r="DP165" s="7"/>
      <c r="DQ165" s="2" t="s">
        <v>138</v>
      </c>
      <c r="DR165" s="2" t="s">
        <v>129</v>
      </c>
      <c r="DS165" s="2" t="s">
        <v>1368</v>
      </c>
      <c r="DT165" s="2" t="s">
        <v>1962</v>
      </c>
      <c r="DU165" s="2" t="s">
        <v>141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138</v>
      </c>
      <c r="ED165" s="2" t="s">
        <v>129</v>
      </c>
      <c r="EE165" s="2" t="s">
        <v>680</v>
      </c>
      <c r="EF165" s="2" t="s">
        <v>132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129</v>
      </c>
      <c r="EQ165" s="2" t="s">
        <v>534</v>
      </c>
      <c r="ER165" s="2" t="s">
        <v>1963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168</v>
      </c>
      <c r="FB165" s="2" t="s">
        <v>129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168</v>
      </c>
      <c r="FN165" s="2" t="s">
        <v>129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129</v>
      </c>
      <c r="GA165" s="2" t="s">
        <v>442</v>
      </c>
      <c r="GB165" s="2" t="s">
        <v>1507</v>
      </c>
      <c r="GC165" s="2" t="s">
        <v>141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138</v>
      </c>
      <c r="GL165" s="2" t="s">
        <v>129</v>
      </c>
      <c r="GM165" s="2" t="s">
        <v>426</v>
      </c>
      <c r="GN165" s="2" t="s">
        <v>132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138</v>
      </c>
      <c r="GX165" s="2" t="s">
        <v>129</v>
      </c>
      <c r="GY165" s="2" t="s">
        <v>427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129</v>
      </c>
      <c r="HK165" s="2" t="s">
        <v>536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273</v>
      </c>
      <c r="HV165" s="2" t="s">
        <v>129</v>
      </c>
      <c r="HW165" s="2" t="s">
        <v>132</v>
      </c>
      <c r="HX165" s="2" t="s">
        <v>132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168</v>
      </c>
      <c r="IH165" s="2" t="s">
        <v>129</v>
      </c>
      <c r="II165" s="2" t="s">
        <v>132</v>
      </c>
      <c r="IJ165" s="2" t="s">
        <v>132</v>
      </c>
      <c r="IK165" s="2" t="s">
        <v>141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168</v>
      </c>
      <c r="IT165" s="2" t="s">
        <v>129</v>
      </c>
      <c r="IU165" s="2" t="s">
        <v>132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129</v>
      </c>
      <c r="JG165" s="2" t="s">
        <v>809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176</v>
      </c>
      <c r="JR165" s="2" t="s">
        <v>129</v>
      </c>
      <c r="JS165" s="2" t="s">
        <v>132</v>
      </c>
      <c r="JT165" s="2" t="s">
        <v>132</v>
      </c>
      <c r="JU165" s="2" t="s">
        <v>141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132</v>
      </c>
      <c r="KD165" s="2" t="s">
        <v>132</v>
      </c>
      <c r="KE165" s="2" t="s">
        <v>132</v>
      </c>
      <c r="KF165" s="2" t="s">
        <v>132</v>
      </c>
      <c r="KG165" s="2" t="s">
        <v>132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168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168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176</v>
      </c>
      <c r="LN165" s="2" t="s">
        <v>150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176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168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168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168</v>
      </c>
      <c r="NV165" s="2" t="s">
        <v>129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132</v>
      </c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138</v>
      </c>
      <c r="OT165" s="2" t="s">
        <v>129</v>
      </c>
      <c r="OU165" s="2" t="s">
        <v>177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168</v>
      </c>
      <c r="PF165" s="2" t="s">
        <v>129</v>
      </c>
      <c r="PG165" s="2" t="s">
        <v>132</v>
      </c>
      <c r="PH165" s="2" t="s">
        <v>132</v>
      </c>
      <c r="PI165" s="2" t="s">
        <v>141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132</v>
      </c>
      <c r="PR165" s="2" t="s">
        <v>132</v>
      </c>
      <c r="PS165" s="2" t="s">
        <v>132</v>
      </c>
      <c r="PT165" s="2" t="s">
        <v>132</v>
      </c>
      <c r="PU165" s="2" t="s">
        <v>132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168</v>
      </c>
      <c r="QD165" s="2" t="s">
        <v>129</v>
      </c>
      <c r="QE165" s="2" t="s">
        <v>132</v>
      </c>
      <c r="QF165" s="2" t="s">
        <v>132</v>
      </c>
      <c r="QG165" s="2" t="s">
        <v>141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132</v>
      </c>
      <c r="QP165" s="2" t="s">
        <v>132</v>
      </c>
      <c r="QQ165" s="2" t="s">
        <v>132</v>
      </c>
      <c r="QR165" s="2" t="s">
        <v>132</v>
      </c>
      <c r="QS165" s="2" t="s">
        <v>132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132</v>
      </c>
      <c r="RB165" s="2" t="s">
        <v>132</v>
      </c>
      <c r="RC165" s="2" t="s">
        <v>132</v>
      </c>
      <c r="RD165" s="2" t="s">
        <v>132</v>
      </c>
      <c r="RE165" s="2" t="s">
        <v>132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168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1964</v>
      </c>
      <c r="B166" s="2" t="s">
        <v>121</v>
      </c>
      <c r="C166" s="2" t="s">
        <v>1936</v>
      </c>
      <c r="D166" s="2" t="s">
        <v>1227</v>
      </c>
      <c r="E166" s="2" t="s">
        <v>1228</v>
      </c>
      <c r="F166" s="2" t="s">
        <v>1965</v>
      </c>
      <c r="G166" s="2" t="s">
        <v>1965</v>
      </c>
      <c r="H166" s="2" t="s">
        <v>1965</v>
      </c>
      <c r="I166" s="2" t="s">
        <v>1966</v>
      </c>
      <c r="J166" s="2" t="s">
        <v>127</v>
      </c>
      <c r="K166" s="2" t="s">
        <v>939</v>
      </c>
      <c r="L166" s="3">
        <v>83.79</v>
      </c>
      <c r="M166" s="3">
        <v>87.98</v>
      </c>
      <c r="N166" s="3">
        <v>189.99</v>
      </c>
      <c r="O166" s="2" t="s">
        <v>129</v>
      </c>
      <c r="P166" s="2" t="s">
        <v>182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286</v>
      </c>
      <c r="V166" s="2" t="s">
        <v>247</v>
      </c>
      <c r="W166" s="2" t="s">
        <v>135</v>
      </c>
      <c r="X166" s="2" t="s">
        <v>1939</v>
      </c>
      <c r="Y166" s="2" t="s">
        <v>1967</v>
      </c>
      <c r="Z166" s="4">
        <v>47</v>
      </c>
      <c r="AA166" s="4">
        <f>=ROUNDDOWN(47,0)</f>
      </c>
      <c r="AB166" s="5">
        <v>1</v>
      </c>
      <c r="AC166" s="2" t="s">
        <v>132</v>
      </c>
      <c r="AD166" s="4"/>
      <c r="AE166" s="4"/>
      <c r="AF166" s="6">
        <v>65</v>
      </c>
      <c r="AG166" s="6"/>
      <c r="AH166" s="7">
        <v>0.1957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11</v>
      </c>
      <c r="AQ166" s="8">
        <v>947.32</v>
      </c>
      <c r="AR166" s="4"/>
      <c r="AS166" s="8"/>
      <c r="AT166" s="7"/>
      <c r="AU166" s="7"/>
      <c r="AV166" s="4">
        <v>11</v>
      </c>
      <c r="AW166" s="8">
        <v>947.32</v>
      </c>
      <c r="AX166" s="4"/>
      <c r="AY166" s="8"/>
      <c r="AZ166" s="7"/>
      <c r="BA166" s="7"/>
      <c r="BB166" s="7">
        <v>1</v>
      </c>
      <c r="BC166" s="4">
        <v>11</v>
      </c>
      <c r="BD166" s="8">
        <v>947.32</v>
      </c>
      <c r="BE166" s="4"/>
      <c r="BF166" s="8"/>
      <c r="BG166" s="7"/>
      <c r="BH166" s="7"/>
      <c r="BI166" s="7">
        <v>1</v>
      </c>
      <c r="BJ166" s="4">
        <v>11</v>
      </c>
      <c r="BK166" s="8">
        <v>947.32</v>
      </c>
      <c r="BL166" s="2" t="s">
        <v>1968</v>
      </c>
      <c r="BM166" s="7">
        <v>1</v>
      </c>
      <c r="BN166" s="7">
        <v>1</v>
      </c>
      <c r="BO166" s="4">
        <v>3</v>
      </c>
      <c r="BP166" s="8">
        <v>214.5</v>
      </c>
      <c r="BQ166" s="4"/>
      <c r="BR166" s="8"/>
      <c r="BS166" s="7"/>
      <c r="BT166" s="7"/>
      <c r="BU166" s="2" t="s">
        <v>138</v>
      </c>
      <c r="BV166" s="2" t="s">
        <v>129</v>
      </c>
      <c r="BW166" s="2" t="s">
        <v>1969</v>
      </c>
      <c r="BX166" s="2" t="s">
        <v>1970</v>
      </c>
      <c r="BY166" s="2" t="s">
        <v>141</v>
      </c>
      <c r="BZ166" s="2" t="s">
        <v>132</v>
      </c>
      <c r="CA166" s="4">
        <v>3</v>
      </c>
      <c r="CB166" s="8">
        <v>263.94</v>
      </c>
      <c r="CC166" s="4"/>
      <c r="CD166" s="8"/>
      <c r="CE166" s="7"/>
      <c r="CF166" s="7"/>
      <c r="CG166" s="2" t="s">
        <v>138</v>
      </c>
      <c r="CH166" s="2" t="s">
        <v>129</v>
      </c>
      <c r="CI166" s="2" t="s">
        <v>1967</v>
      </c>
      <c r="CJ166" s="2" t="s">
        <v>1971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129</v>
      </c>
      <c r="CU166" s="2" t="s">
        <v>132</v>
      </c>
      <c r="CV166" s="2" t="s">
        <v>1024</v>
      </c>
      <c r="CW166" s="2" t="s">
        <v>141</v>
      </c>
      <c r="CX166" s="2" t="s">
        <v>132</v>
      </c>
      <c r="CY166" s="4">
        <v>3</v>
      </c>
      <c r="CZ166" s="8">
        <v>258.48</v>
      </c>
      <c r="DA166" s="4"/>
      <c r="DB166" s="8"/>
      <c r="DC166" s="7"/>
      <c r="DD166" s="7"/>
      <c r="DE166" s="2" t="s">
        <v>138</v>
      </c>
      <c r="DF166" s="2" t="s">
        <v>129</v>
      </c>
      <c r="DG166" s="2" t="s">
        <v>1944</v>
      </c>
      <c r="DH166" s="2" t="s">
        <v>465</v>
      </c>
      <c r="DI166" s="2" t="s">
        <v>141</v>
      </c>
      <c r="DJ166" s="2" t="s">
        <v>132</v>
      </c>
      <c r="DK166" s="4">
        <v>2</v>
      </c>
      <c r="DL166" s="8">
        <v>210.4</v>
      </c>
      <c r="DM166" s="4"/>
      <c r="DN166" s="8"/>
      <c r="DO166" s="7"/>
      <c r="DP166" s="7"/>
      <c r="DQ166" s="2" t="s">
        <v>138</v>
      </c>
      <c r="DR166" s="2" t="s">
        <v>129</v>
      </c>
      <c r="DS166" s="2" t="s">
        <v>1972</v>
      </c>
      <c r="DT166" s="2" t="s">
        <v>1317</v>
      </c>
      <c r="DU166" s="2" t="s">
        <v>141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138</v>
      </c>
      <c r="ED166" s="2" t="s">
        <v>150</v>
      </c>
      <c r="EE166" s="2" t="s">
        <v>629</v>
      </c>
      <c r="EF166" s="2" t="s">
        <v>1973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129</v>
      </c>
      <c r="EQ166" s="2" t="s">
        <v>327</v>
      </c>
      <c r="ER166" s="2" t="s">
        <v>697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168</v>
      </c>
      <c r="FB166" s="2" t="s">
        <v>129</v>
      </c>
      <c r="FC166" s="2" t="s">
        <v>132</v>
      </c>
      <c r="FD166" s="2" t="s">
        <v>132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176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129</v>
      </c>
      <c r="GA166" s="2" t="s">
        <v>1944</v>
      </c>
      <c r="GB166" s="2" t="s">
        <v>1946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206</v>
      </c>
      <c r="GL166" s="2" t="s">
        <v>129</v>
      </c>
      <c r="GM166" s="2" t="s">
        <v>390</v>
      </c>
      <c r="GN166" s="2" t="s">
        <v>439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138</v>
      </c>
      <c r="GX166" s="2" t="s">
        <v>129</v>
      </c>
      <c r="GY166" s="2" t="s">
        <v>427</v>
      </c>
      <c r="GZ166" s="2" t="s">
        <v>548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129</v>
      </c>
      <c r="HK166" s="2" t="s">
        <v>683</v>
      </c>
      <c r="HL166" s="2" t="s">
        <v>1974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273</v>
      </c>
      <c r="HV166" s="2" t="s">
        <v>129</v>
      </c>
      <c r="HW166" s="2" t="s">
        <v>132</v>
      </c>
      <c r="HX166" s="2" t="s">
        <v>132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168</v>
      </c>
      <c r="IH166" s="2" t="s">
        <v>129</v>
      </c>
      <c r="II166" s="2" t="s">
        <v>132</v>
      </c>
      <c r="IJ166" s="2" t="s">
        <v>132</v>
      </c>
      <c r="IK166" s="2" t="s">
        <v>141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176</v>
      </c>
      <c r="IT166" s="2" t="s">
        <v>129</v>
      </c>
      <c r="IU166" s="2" t="s">
        <v>132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129</v>
      </c>
      <c r="JG166" s="2" t="s">
        <v>1975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176</v>
      </c>
      <c r="JR166" s="2" t="s">
        <v>129</v>
      </c>
      <c r="JS166" s="2" t="s">
        <v>132</v>
      </c>
      <c r="JT166" s="2" t="s">
        <v>132</v>
      </c>
      <c r="JU166" s="2" t="s">
        <v>141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132</v>
      </c>
      <c r="KD166" s="2" t="s">
        <v>132</v>
      </c>
      <c r="KE166" s="2" t="s">
        <v>132</v>
      </c>
      <c r="KF166" s="2" t="s">
        <v>132</v>
      </c>
      <c r="KG166" s="2" t="s">
        <v>132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273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168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176</v>
      </c>
      <c r="LN166" s="2" t="s">
        <v>150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176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168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168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176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176</v>
      </c>
      <c r="NV166" s="2" t="s">
        <v>129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150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138</v>
      </c>
      <c r="OT166" s="2" t="s">
        <v>129</v>
      </c>
      <c r="OU166" s="2" t="s">
        <v>177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168</v>
      </c>
      <c r="PF166" s="2" t="s">
        <v>129</v>
      </c>
      <c r="PG166" s="2" t="s">
        <v>132</v>
      </c>
      <c r="PH166" s="2" t="s">
        <v>132</v>
      </c>
      <c r="PI166" s="2" t="s">
        <v>141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132</v>
      </c>
      <c r="PR166" s="2" t="s">
        <v>132</v>
      </c>
      <c r="PS166" s="2" t="s">
        <v>132</v>
      </c>
      <c r="PT166" s="2" t="s">
        <v>132</v>
      </c>
      <c r="PU166" s="2" t="s">
        <v>132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132</v>
      </c>
      <c r="QP166" s="2" t="s">
        <v>132</v>
      </c>
      <c r="QQ166" s="2" t="s">
        <v>132</v>
      </c>
      <c r="QR166" s="2" t="s">
        <v>132</v>
      </c>
      <c r="QS166" s="2" t="s">
        <v>132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168</v>
      </c>
      <c r="RB166" s="2" t="s">
        <v>150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176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132</v>
      </c>
    </row>
    <row r="167">
      <c r="A167" s="2" t="s">
        <v>1976</v>
      </c>
      <c r="B167" s="2" t="s">
        <v>121</v>
      </c>
      <c r="C167" s="2" t="s">
        <v>1936</v>
      </c>
      <c r="D167" s="2" t="s">
        <v>1227</v>
      </c>
      <c r="E167" s="2" t="s">
        <v>1228</v>
      </c>
      <c r="F167" s="2" t="s">
        <v>1977</v>
      </c>
      <c r="G167" s="2" t="s">
        <v>1977</v>
      </c>
      <c r="H167" s="2" t="s">
        <v>1977</v>
      </c>
      <c r="I167" s="2" t="s">
        <v>1978</v>
      </c>
      <c r="J167" s="2" t="s">
        <v>127</v>
      </c>
      <c r="K167" s="2" t="s">
        <v>939</v>
      </c>
      <c r="L167" s="3">
        <v>121.5</v>
      </c>
      <c r="M167" s="3">
        <v>127.58</v>
      </c>
      <c r="N167" s="3">
        <v>279.99</v>
      </c>
      <c r="O167" s="2" t="s">
        <v>218</v>
      </c>
      <c r="P167" s="2" t="s">
        <v>219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286</v>
      </c>
      <c r="V167" s="2" t="s">
        <v>247</v>
      </c>
      <c r="W167" s="2" t="s">
        <v>135</v>
      </c>
      <c r="X167" s="2" t="s">
        <v>1939</v>
      </c>
      <c r="Y167" s="2" t="s">
        <v>433</v>
      </c>
      <c r="Z167" s="4">
        <v>82</v>
      </c>
      <c r="AA167" s="4">
        <f>=ROUNDDOWN(82,0)</f>
      </c>
      <c r="AB167" s="5">
        <v>1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4</v>
      </c>
      <c r="AQ167" s="8">
        <v>532</v>
      </c>
      <c r="AR167" s="4"/>
      <c r="AS167" s="8"/>
      <c r="AT167" s="7"/>
      <c r="AU167" s="7"/>
      <c r="AV167" s="4">
        <v>4</v>
      </c>
      <c r="AW167" s="8">
        <v>532</v>
      </c>
      <c r="AX167" s="4"/>
      <c r="AY167" s="8"/>
      <c r="AZ167" s="7"/>
      <c r="BA167" s="7"/>
      <c r="BB167" s="7">
        <v>1</v>
      </c>
      <c r="BC167" s="4">
        <v>4</v>
      </c>
      <c r="BD167" s="8">
        <v>532</v>
      </c>
      <c r="BE167" s="4"/>
      <c r="BF167" s="8"/>
      <c r="BG167" s="7"/>
      <c r="BH167" s="7"/>
      <c r="BI167" s="7">
        <v>1</v>
      </c>
      <c r="BJ167" s="4">
        <v>4</v>
      </c>
      <c r="BK167" s="8">
        <v>532</v>
      </c>
      <c r="BL167" s="2" t="s">
        <v>1167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138</v>
      </c>
      <c r="BV167" s="2" t="s">
        <v>129</v>
      </c>
      <c r="BW167" s="2" t="s">
        <v>393</v>
      </c>
      <c r="BX167" s="2" t="s">
        <v>929</v>
      </c>
      <c r="BY167" s="2" t="s">
        <v>141</v>
      </c>
      <c r="BZ167" s="2" t="s">
        <v>132</v>
      </c>
      <c r="CA167" s="4">
        <v>3</v>
      </c>
      <c r="CB167" s="8">
        <v>395.47</v>
      </c>
      <c r="CC167" s="4"/>
      <c r="CD167" s="8"/>
      <c r="CE167" s="7"/>
      <c r="CF167" s="7"/>
      <c r="CG167" s="2" t="s">
        <v>138</v>
      </c>
      <c r="CH167" s="2" t="s">
        <v>129</v>
      </c>
      <c r="CI167" s="2" t="s">
        <v>433</v>
      </c>
      <c r="CJ167" s="2" t="s">
        <v>1186</v>
      </c>
      <c r="CK167" s="2" t="s">
        <v>141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168</v>
      </c>
      <c r="CT167" s="2" t="s">
        <v>129</v>
      </c>
      <c r="CU167" s="2" t="s">
        <v>132</v>
      </c>
      <c r="CV167" s="2" t="s">
        <v>132</v>
      </c>
      <c r="CW167" s="2" t="s">
        <v>141</v>
      </c>
      <c r="CX167" s="2" t="s">
        <v>132</v>
      </c>
      <c r="CY167" s="4">
        <v>1</v>
      </c>
      <c r="CZ167" s="8">
        <v>136.53</v>
      </c>
      <c r="DA167" s="4"/>
      <c r="DB167" s="8"/>
      <c r="DC167" s="7"/>
      <c r="DD167" s="7"/>
      <c r="DE167" s="2" t="s">
        <v>138</v>
      </c>
      <c r="DF167" s="2" t="s">
        <v>129</v>
      </c>
      <c r="DG167" s="2" t="s">
        <v>401</v>
      </c>
      <c r="DH167" s="2" t="s">
        <v>442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138</v>
      </c>
      <c r="DR167" s="2" t="s">
        <v>129</v>
      </c>
      <c r="DS167" s="2" t="s">
        <v>509</v>
      </c>
      <c r="DT167" s="2" t="s">
        <v>1391</v>
      </c>
      <c r="DU167" s="2" t="s">
        <v>141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196</v>
      </c>
      <c r="ED167" s="2" t="s">
        <v>129</v>
      </c>
      <c r="EE167" s="2" t="s">
        <v>132</v>
      </c>
      <c r="EF167" s="2" t="s">
        <v>132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168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168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176</v>
      </c>
      <c r="FN167" s="2" t="s">
        <v>129</v>
      </c>
      <c r="FO167" s="2" t="s">
        <v>132</v>
      </c>
      <c r="FP167" s="2" t="s">
        <v>132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138</v>
      </c>
      <c r="FZ167" s="2" t="s">
        <v>129</v>
      </c>
      <c r="GA167" s="2" t="s">
        <v>510</v>
      </c>
      <c r="GB167" s="2" t="s">
        <v>862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129</v>
      </c>
      <c r="GM167" s="2" t="s">
        <v>519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138</v>
      </c>
      <c r="GX167" s="2" t="s">
        <v>129</v>
      </c>
      <c r="GY167" s="2" t="s">
        <v>427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138</v>
      </c>
      <c r="HJ167" s="2" t="s">
        <v>129</v>
      </c>
      <c r="HK167" s="2" t="s">
        <v>337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273</v>
      </c>
      <c r="HV167" s="2" t="s">
        <v>129</v>
      </c>
      <c r="HW167" s="2" t="s">
        <v>132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168</v>
      </c>
      <c r="IH167" s="2" t="s">
        <v>129</v>
      </c>
      <c r="II167" s="2" t="s">
        <v>132</v>
      </c>
      <c r="IJ167" s="2" t="s">
        <v>132</v>
      </c>
      <c r="IK167" s="2" t="s">
        <v>141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176</v>
      </c>
      <c r="IT167" s="2" t="s">
        <v>129</v>
      </c>
      <c r="IU167" s="2" t="s">
        <v>132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138</v>
      </c>
      <c r="JF167" s="2" t="s">
        <v>129</v>
      </c>
      <c r="JG167" s="2" t="s">
        <v>433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168</v>
      </c>
      <c r="JR167" s="2" t="s">
        <v>129</v>
      </c>
      <c r="JS167" s="2" t="s">
        <v>132</v>
      </c>
      <c r="JT167" s="2" t="s">
        <v>132</v>
      </c>
      <c r="JU167" s="2" t="s">
        <v>141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168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168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176</v>
      </c>
      <c r="LN167" s="2" t="s">
        <v>150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176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168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168</v>
      </c>
      <c r="MX167" s="2" t="s">
        <v>129</v>
      </c>
      <c r="MY167" s="2" t="s">
        <v>132</v>
      </c>
      <c r="MZ167" s="2" t="s">
        <v>132</v>
      </c>
      <c r="NA167" s="2" t="s">
        <v>141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176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176</v>
      </c>
      <c r="NV167" s="2" t="s">
        <v>129</v>
      </c>
      <c r="NW167" s="2" t="s">
        <v>132</v>
      </c>
      <c r="NX167" s="2" t="s">
        <v>132</v>
      </c>
      <c r="NY167" s="2" t="s">
        <v>141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241</v>
      </c>
      <c r="OT167" s="2" t="s">
        <v>129</v>
      </c>
      <c r="OU167" s="2" t="s">
        <v>177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168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168</v>
      </c>
      <c r="QD167" s="2" t="s">
        <v>129</v>
      </c>
      <c r="QE167" s="2" t="s">
        <v>132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176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1979</v>
      </c>
      <c r="B168" s="2" t="s">
        <v>121</v>
      </c>
      <c r="C168" s="2" t="s">
        <v>1936</v>
      </c>
      <c r="D168" s="2" t="s">
        <v>560</v>
      </c>
      <c r="E168" s="2" t="s">
        <v>561</v>
      </c>
      <c r="F168" s="2" t="s">
        <v>1980</v>
      </c>
      <c r="G168" s="2" t="s">
        <v>1980</v>
      </c>
      <c r="H168" s="2" t="s">
        <v>1980</v>
      </c>
      <c r="I168" s="2" t="s">
        <v>800</v>
      </c>
      <c r="J168" s="2" t="s">
        <v>127</v>
      </c>
      <c r="K168" s="2" t="s">
        <v>939</v>
      </c>
      <c r="L168" s="3">
        <v>43.99</v>
      </c>
      <c r="M168" s="3">
        <v>46.19</v>
      </c>
      <c r="N168" s="3">
        <v>99.99</v>
      </c>
      <c r="O168" s="2" t="s">
        <v>129</v>
      </c>
      <c r="P168" s="2" t="s">
        <v>130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286</v>
      </c>
      <c r="V168" s="2" t="s">
        <v>247</v>
      </c>
      <c r="W168" s="2" t="s">
        <v>135</v>
      </c>
      <c r="X168" s="2" t="s">
        <v>1939</v>
      </c>
      <c r="Y168" s="2" t="s">
        <v>1967</v>
      </c>
      <c r="Z168" s="4">
        <v>280</v>
      </c>
      <c r="AA168" s="4">
        <f>=ROUNDDOWN(46.6666666666667,0)</f>
      </c>
      <c r="AB168" s="5">
        <v>6</v>
      </c>
      <c r="AC168" s="2" t="s">
        <v>132</v>
      </c>
      <c r="AD168" s="4"/>
      <c r="AE168" s="4"/>
      <c r="AF168" s="6">
        <v>65</v>
      </c>
      <c r="AG168" s="6"/>
      <c r="AH168" s="7">
        <v>0.8696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74</v>
      </c>
      <c r="AQ168" s="8">
        <v>3498.24</v>
      </c>
      <c r="AR168" s="4"/>
      <c r="AS168" s="8"/>
      <c r="AT168" s="7"/>
      <c r="AU168" s="7"/>
      <c r="AV168" s="4">
        <v>74</v>
      </c>
      <c r="AW168" s="8">
        <v>3498.24</v>
      </c>
      <c r="AX168" s="4"/>
      <c r="AY168" s="8"/>
      <c r="AZ168" s="7"/>
      <c r="BA168" s="7"/>
      <c r="BB168" s="7">
        <v>1</v>
      </c>
      <c r="BC168" s="4">
        <v>74</v>
      </c>
      <c r="BD168" s="8">
        <v>3498.24</v>
      </c>
      <c r="BE168" s="4"/>
      <c r="BF168" s="8"/>
      <c r="BG168" s="7"/>
      <c r="BH168" s="7"/>
      <c r="BI168" s="7">
        <v>1</v>
      </c>
      <c r="BJ168" s="4">
        <v>74</v>
      </c>
      <c r="BK168" s="8">
        <v>3498.24</v>
      </c>
      <c r="BL168" s="2" t="s">
        <v>1968</v>
      </c>
      <c r="BM168" s="7">
        <v>1</v>
      </c>
      <c r="BN168" s="7">
        <v>1</v>
      </c>
      <c r="BO168" s="4">
        <v>31</v>
      </c>
      <c r="BP168" s="8">
        <v>1315.49</v>
      </c>
      <c r="BQ168" s="4"/>
      <c r="BR168" s="8"/>
      <c r="BS168" s="7"/>
      <c r="BT168" s="7"/>
      <c r="BU168" s="2" t="s">
        <v>138</v>
      </c>
      <c r="BV168" s="2" t="s">
        <v>129</v>
      </c>
      <c r="BW168" s="2" t="s">
        <v>1969</v>
      </c>
      <c r="BX168" s="2" t="s">
        <v>1981</v>
      </c>
      <c r="BY168" s="2" t="s">
        <v>141</v>
      </c>
      <c r="BZ168" s="2" t="s">
        <v>132</v>
      </c>
      <c r="CA168" s="4">
        <v>15</v>
      </c>
      <c r="CB168" s="8">
        <v>754.66</v>
      </c>
      <c r="CC168" s="4"/>
      <c r="CD168" s="8"/>
      <c r="CE168" s="7"/>
      <c r="CF168" s="7"/>
      <c r="CG168" s="2" t="s">
        <v>138</v>
      </c>
      <c r="CH168" s="2" t="s">
        <v>129</v>
      </c>
      <c r="CI168" s="2" t="s">
        <v>1967</v>
      </c>
      <c r="CJ168" s="2" t="s">
        <v>1982</v>
      </c>
      <c r="CK168" s="2" t="s">
        <v>141</v>
      </c>
      <c r="CL168" s="2" t="s">
        <v>132</v>
      </c>
      <c r="CM168" s="4"/>
      <c r="CN168" s="8"/>
      <c r="CO168" s="4"/>
      <c r="CP168" s="8"/>
      <c r="CQ168" s="7"/>
      <c r="CR168" s="7"/>
      <c r="CS168" s="2" t="s">
        <v>138</v>
      </c>
      <c r="CT168" s="2" t="s">
        <v>129</v>
      </c>
      <c r="CU168" s="2" t="s">
        <v>132</v>
      </c>
      <c r="CV168" s="2" t="s">
        <v>889</v>
      </c>
      <c r="CW168" s="2" t="s">
        <v>141</v>
      </c>
      <c r="CX168" s="2" t="s">
        <v>132</v>
      </c>
      <c r="CY168" s="4">
        <v>15</v>
      </c>
      <c r="CZ168" s="8">
        <v>710.1</v>
      </c>
      <c r="DA168" s="4"/>
      <c r="DB168" s="8"/>
      <c r="DC168" s="7"/>
      <c r="DD168" s="7"/>
      <c r="DE168" s="2" t="s">
        <v>138</v>
      </c>
      <c r="DF168" s="2" t="s">
        <v>129</v>
      </c>
      <c r="DG168" s="2" t="s">
        <v>401</v>
      </c>
      <c r="DH168" s="2" t="s">
        <v>1881</v>
      </c>
      <c r="DI168" s="2" t="s">
        <v>141</v>
      </c>
      <c r="DJ168" s="2" t="s">
        <v>132</v>
      </c>
      <c r="DK168" s="4">
        <v>13</v>
      </c>
      <c r="DL168" s="8">
        <v>717.99</v>
      </c>
      <c r="DM168" s="4"/>
      <c r="DN168" s="8"/>
      <c r="DO168" s="7"/>
      <c r="DP168" s="7"/>
      <c r="DQ168" s="2" t="s">
        <v>138</v>
      </c>
      <c r="DR168" s="2" t="s">
        <v>129</v>
      </c>
      <c r="DS168" s="2" t="s">
        <v>1983</v>
      </c>
      <c r="DT168" s="2" t="s">
        <v>1984</v>
      </c>
      <c r="DU168" s="2" t="s">
        <v>141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138</v>
      </c>
      <c r="ED168" s="2" t="s">
        <v>150</v>
      </c>
      <c r="EE168" s="2" t="s">
        <v>629</v>
      </c>
      <c r="EF168" s="2" t="s">
        <v>1640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129</v>
      </c>
      <c r="EQ168" s="2" t="s">
        <v>327</v>
      </c>
      <c r="ER168" s="2" t="s">
        <v>1276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168</v>
      </c>
      <c r="FB168" s="2" t="s">
        <v>129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176</v>
      </c>
      <c r="FN168" s="2" t="s">
        <v>129</v>
      </c>
      <c r="FO168" s="2" t="s">
        <v>132</v>
      </c>
      <c r="FP168" s="2" t="s">
        <v>132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129</v>
      </c>
      <c r="GA168" s="2" t="s">
        <v>510</v>
      </c>
      <c r="GB168" s="2" t="s">
        <v>458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129</v>
      </c>
      <c r="GM168" s="2" t="s">
        <v>1222</v>
      </c>
      <c r="GN168" s="2" t="s">
        <v>270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129</v>
      </c>
      <c r="GY168" s="2" t="s">
        <v>1369</v>
      </c>
      <c r="GZ168" s="2" t="s">
        <v>1985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129</v>
      </c>
      <c r="HK168" s="2" t="s">
        <v>683</v>
      </c>
      <c r="HL168" s="2" t="s">
        <v>1986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273</v>
      </c>
      <c r="HV168" s="2" t="s">
        <v>129</v>
      </c>
      <c r="HW168" s="2" t="s">
        <v>132</v>
      </c>
      <c r="HX168" s="2" t="s">
        <v>132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168</v>
      </c>
      <c r="IH168" s="2" t="s">
        <v>129</v>
      </c>
      <c r="II168" s="2" t="s">
        <v>132</v>
      </c>
      <c r="IJ168" s="2" t="s">
        <v>132</v>
      </c>
      <c r="IK168" s="2" t="s">
        <v>141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176</v>
      </c>
      <c r="IT168" s="2" t="s">
        <v>129</v>
      </c>
      <c r="IU168" s="2" t="s">
        <v>132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129</v>
      </c>
      <c r="JG168" s="2" t="s">
        <v>1971</v>
      </c>
      <c r="JH168" s="2" t="s">
        <v>132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176</v>
      </c>
      <c r="JR168" s="2" t="s">
        <v>129</v>
      </c>
      <c r="JS168" s="2" t="s">
        <v>132</v>
      </c>
      <c r="JT168" s="2" t="s">
        <v>132</v>
      </c>
      <c r="JU168" s="2" t="s">
        <v>141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132</v>
      </c>
      <c r="KD168" s="2" t="s">
        <v>132</v>
      </c>
      <c r="KE168" s="2" t="s">
        <v>132</v>
      </c>
      <c r="KF168" s="2" t="s">
        <v>132</v>
      </c>
      <c r="KG168" s="2" t="s">
        <v>132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273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168</v>
      </c>
      <c r="LB168" s="2" t="s">
        <v>129</v>
      </c>
      <c r="LC168" s="2" t="s">
        <v>132</v>
      </c>
      <c r="LD168" s="2" t="s">
        <v>132</v>
      </c>
      <c r="LE168" s="2" t="s">
        <v>141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176</v>
      </c>
      <c r="LN168" s="2" t="s">
        <v>150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176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168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168</v>
      </c>
      <c r="MX168" s="2" t="s">
        <v>129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176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176</v>
      </c>
      <c r="NV168" s="2" t="s">
        <v>129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168</v>
      </c>
      <c r="OH168" s="2" t="s">
        <v>150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138</v>
      </c>
      <c r="OT168" s="2" t="s">
        <v>129</v>
      </c>
      <c r="OU168" s="2" t="s">
        <v>177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168</v>
      </c>
      <c r="PF168" s="2" t="s">
        <v>129</v>
      </c>
      <c r="PG168" s="2" t="s">
        <v>132</v>
      </c>
      <c r="PH168" s="2" t="s">
        <v>132</v>
      </c>
      <c r="PI168" s="2" t="s">
        <v>141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132</v>
      </c>
      <c r="PR168" s="2" t="s">
        <v>132</v>
      </c>
      <c r="PS168" s="2" t="s">
        <v>132</v>
      </c>
      <c r="PT168" s="2" t="s">
        <v>132</v>
      </c>
      <c r="PU168" s="2" t="s">
        <v>132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132</v>
      </c>
      <c r="QP168" s="2" t="s">
        <v>132</v>
      </c>
      <c r="QQ168" s="2" t="s">
        <v>132</v>
      </c>
      <c r="QR168" s="2" t="s">
        <v>132</v>
      </c>
      <c r="QS168" s="2" t="s">
        <v>132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168</v>
      </c>
      <c r="RB168" s="2" t="s">
        <v>150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176</v>
      </c>
      <c r="RN168" s="2" t="s">
        <v>129</v>
      </c>
      <c r="RO168" s="2" t="s">
        <v>132</v>
      </c>
      <c r="RP168" s="2" t="s">
        <v>132</v>
      </c>
      <c r="RQ168" s="2" t="s">
        <v>141</v>
      </c>
      <c r="RR168" s="2" t="s">
        <v>132</v>
      </c>
    </row>
    <row r="169">
      <c r="A169" s="2" t="s">
        <v>1987</v>
      </c>
      <c r="B169" s="2" t="s">
        <v>121</v>
      </c>
      <c r="C169" s="2" t="s">
        <v>1936</v>
      </c>
      <c r="D169" s="2" t="s">
        <v>560</v>
      </c>
      <c r="E169" s="2" t="s">
        <v>561</v>
      </c>
      <c r="F169" s="2" t="s">
        <v>1988</v>
      </c>
      <c r="G169" s="2" t="s">
        <v>1988</v>
      </c>
      <c r="H169" s="2" t="s">
        <v>1988</v>
      </c>
      <c r="I169" s="2" t="s">
        <v>1989</v>
      </c>
      <c r="J169" s="2" t="s">
        <v>127</v>
      </c>
      <c r="K169" s="2" t="s">
        <v>245</v>
      </c>
      <c r="L169" s="3">
        <v>51.92</v>
      </c>
      <c r="M169" s="3">
        <v>54.52</v>
      </c>
      <c r="N169" s="3">
        <v>114.99</v>
      </c>
      <c r="O169" s="2" t="s">
        <v>129</v>
      </c>
      <c r="P169" s="2" t="s">
        <v>182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286</v>
      </c>
      <c r="V169" s="2" t="s">
        <v>247</v>
      </c>
      <c r="W169" s="2" t="s">
        <v>476</v>
      </c>
      <c r="X169" s="2" t="s">
        <v>1953</v>
      </c>
      <c r="Y169" s="2" t="s">
        <v>1990</v>
      </c>
      <c r="Z169" s="4">
        <v>103</v>
      </c>
      <c r="AA169" s="4">
        <f>=ROUNDDOWN(51.5,0)</f>
      </c>
      <c r="AB169" s="5">
        <v>2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58</v>
      </c>
      <c r="AQ169" s="8">
        <v>3226.06</v>
      </c>
      <c r="AR169" s="4"/>
      <c r="AS169" s="8"/>
      <c r="AT169" s="7"/>
      <c r="AU169" s="7"/>
      <c r="AV169" s="4">
        <v>58</v>
      </c>
      <c r="AW169" s="8">
        <v>3226.06</v>
      </c>
      <c r="AX169" s="4"/>
      <c r="AY169" s="8"/>
      <c r="AZ169" s="7"/>
      <c r="BA169" s="7"/>
      <c r="BB169" s="7">
        <v>1</v>
      </c>
      <c r="BC169" s="4">
        <v>58</v>
      </c>
      <c r="BD169" s="8">
        <v>3226.06</v>
      </c>
      <c r="BE169" s="4"/>
      <c r="BF169" s="8"/>
      <c r="BG169" s="7"/>
      <c r="BH169" s="7"/>
      <c r="BI169" s="7">
        <v>1</v>
      </c>
      <c r="BJ169" s="4">
        <v>58</v>
      </c>
      <c r="BK169" s="8">
        <v>3226.06</v>
      </c>
      <c r="BL169" s="2" t="s">
        <v>1777</v>
      </c>
      <c r="BM169" s="7">
        <v>1</v>
      </c>
      <c r="BN169" s="7">
        <v>1</v>
      </c>
      <c r="BO169" s="4">
        <v>2</v>
      </c>
      <c r="BP169" s="8">
        <v>94.85</v>
      </c>
      <c r="BQ169" s="4"/>
      <c r="BR169" s="8"/>
      <c r="BS169" s="7"/>
      <c r="BT169" s="7"/>
      <c r="BU169" s="2" t="s">
        <v>138</v>
      </c>
      <c r="BV169" s="2" t="s">
        <v>129</v>
      </c>
      <c r="BW169" s="2" t="s">
        <v>1991</v>
      </c>
      <c r="BX169" s="2" t="s">
        <v>804</v>
      </c>
      <c r="BY169" s="2" t="s">
        <v>141</v>
      </c>
      <c r="BZ169" s="2" t="s">
        <v>132</v>
      </c>
      <c r="CA169" s="4">
        <v>38</v>
      </c>
      <c r="CB169" s="8">
        <v>2107.9</v>
      </c>
      <c r="CC169" s="4"/>
      <c r="CD169" s="8"/>
      <c r="CE169" s="7"/>
      <c r="CF169" s="7"/>
      <c r="CG169" s="2" t="s">
        <v>138</v>
      </c>
      <c r="CH169" s="2" t="s">
        <v>129</v>
      </c>
      <c r="CI169" s="2" t="s">
        <v>1990</v>
      </c>
      <c r="CJ169" s="2" t="s">
        <v>1992</v>
      </c>
      <c r="CK169" s="2" t="s">
        <v>141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138</v>
      </c>
      <c r="CT169" s="2" t="s">
        <v>129</v>
      </c>
      <c r="CU169" s="2" t="s">
        <v>132</v>
      </c>
      <c r="CV169" s="2" t="s">
        <v>1024</v>
      </c>
      <c r="CW169" s="2" t="s">
        <v>141</v>
      </c>
      <c r="CX169" s="2" t="s">
        <v>132</v>
      </c>
      <c r="CY169" s="4">
        <v>12</v>
      </c>
      <c r="CZ169" s="8">
        <v>649.2</v>
      </c>
      <c r="DA169" s="4"/>
      <c r="DB169" s="8"/>
      <c r="DC169" s="7"/>
      <c r="DD169" s="7"/>
      <c r="DE169" s="2" t="s">
        <v>138</v>
      </c>
      <c r="DF169" s="2" t="s">
        <v>129</v>
      </c>
      <c r="DG169" s="2" t="s">
        <v>401</v>
      </c>
      <c r="DH169" s="2" t="s">
        <v>1301</v>
      </c>
      <c r="DI169" s="2" t="s">
        <v>141</v>
      </c>
      <c r="DJ169" s="2" t="s">
        <v>132</v>
      </c>
      <c r="DK169" s="4">
        <v>2</v>
      </c>
      <c r="DL169" s="8">
        <v>126.24</v>
      </c>
      <c r="DM169" s="4"/>
      <c r="DN169" s="8"/>
      <c r="DO169" s="7"/>
      <c r="DP169" s="7"/>
      <c r="DQ169" s="2" t="s">
        <v>138</v>
      </c>
      <c r="DR169" s="2" t="s">
        <v>129</v>
      </c>
      <c r="DS169" s="2" t="s">
        <v>1993</v>
      </c>
      <c r="DT169" s="2" t="s">
        <v>963</v>
      </c>
      <c r="DU169" s="2" t="s">
        <v>141</v>
      </c>
      <c r="DV169" s="2" t="s">
        <v>132</v>
      </c>
      <c r="DW169" s="4">
        <v>1</v>
      </c>
      <c r="DX169" s="8">
        <v>57.24</v>
      </c>
      <c r="DY169" s="4"/>
      <c r="DZ169" s="8"/>
      <c r="EA169" s="7"/>
      <c r="EB169" s="7"/>
      <c r="EC169" s="2" t="s">
        <v>138</v>
      </c>
      <c r="ED169" s="2" t="s">
        <v>129</v>
      </c>
      <c r="EE169" s="2" t="s">
        <v>1993</v>
      </c>
      <c r="EF169" s="2" t="s">
        <v>672</v>
      </c>
      <c r="EG169" s="2" t="s">
        <v>141</v>
      </c>
      <c r="EH169" s="2" t="s">
        <v>132</v>
      </c>
      <c r="EI169" s="4">
        <v>1</v>
      </c>
      <c r="EJ169" s="8">
        <v>70.13</v>
      </c>
      <c r="EK169" s="4"/>
      <c r="EL169" s="8"/>
      <c r="EM169" s="7"/>
      <c r="EN169" s="7"/>
      <c r="EO169" s="2" t="s">
        <v>138</v>
      </c>
      <c r="EP169" s="2" t="s">
        <v>129</v>
      </c>
      <c r="EQ169" s="2" t="s">
        <v>327</v>
      </c>
      <c r="ER169" s="2" t="s">
        <v>630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168</v>
      </c>
      <c r="FB169" s="2" t="s">
        <v>129</v>
      </c>
      <c r="FC169" s="2" t="s">
        <v>132</v>
      </c>
      <c r="FD169" s="2" t="s">
        <v>132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176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>
        <v>2</v>
      </c>
      <c r="FT169" s="8">
        <v>120.5</v>
      </c>
      <c r="FU169" s="4"/>
      <c r="FV169" s="8"/>
      <c r="FW169" s="7"/>
      <c r="FX169" s="7"/>
      <c r="FY169" s="2" t="s">
        <v>138</v>
      </c>
      <c r="FZ169" s="2" t="s">
        <v>129</v>
      </c>
      <c r="GA169" s="2" t="s">
        <v>510</v>
      </c>
      <c r="GB169" s="2" t="s">
        <v>887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390</v>
      </c>
      <c r="GN169" s="2" t="s">
        <v>1121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138</v>
      </c>
      <c r="GX169" s="2" t="s">
        <v>129</v>
      </c>
      <c r="GY169" s="2" t="s">
        <v>427</v>
      </c>
      <c r="GZ169" s="2" t="s">
        <v>1994</v>
      </c>
      <c r="HA169" s="2" t="s">
        <v>141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138</v>
      </c>
      <c r="HJ169" s="2" t="s">
        <v>129</v>
      </c>
      <c r="HK169" s="2" t="s">
        <v>683</v>
      </c>
      <c r="HL169" s="2" t="s">
        <v>132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273</v>
      </c>
      <c r="HV169" s="2" t="s">
        <v>129</v>
      </c>
      <c r="HW169" s="2" t="s">
        <v>132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168</v>
      </c>
      <c r="IH169" s="2" t="s">
        <v>129</v>
      </c>
      <c r="II169" s="2" t="s">
        <v>132</v>
      </c>
      <c r="IJ169" s="2" t="s">
        <v>132</v>
      </c>
      <c r="IK169" s="2" t="s">
        <v>141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176</v>
      </c>
      <c r="IT169" s="2" t="s">
        <v>129</v>
      </c>
      <c r="IU169" s="2" t="s">
        <v>132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138</v>
      </c>
      <c r="JF169" s="2" t="s">
        <v>129</v>
      </c>
      <c r="JG169" s="2" t="s">
        <v>1993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176</v>
      </c>
      <c r="JR169" s="2" t="s">
        <v>129</v>
      </c>
      <c r="JS169" s="2" t="s">
        <v>132</v>
      </c>
      <c r="JT169" s="2" t="s">
        <v>132</v>
      </c>
      <c r="JU169" s="2" t="s">
        <v>141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132</v>
      </c>
      <c r="KD169" s="2" t="s">
        <v>132</v>
      </c>
      <c r="KE169" s="2" t="s">
        <v>132</v>
      </c>
      <c r="KF169" s="2" t="s">
        <v>132</v>
      </c>
      <c r="KG169" s="2" t="s">
        <v>132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273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168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176</v>
      </c>
      <c r="LN169" s="2" t="s">
        <v>150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176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168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168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176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176</v>
      </c>
      <c r="NV169" s="2" t="s">
        <v>129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150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138</v>
      </c>
      <c r="OT169" s="2" t="s">
        <v>129</v>
      </c>
      <c r="OU169" s="2" t="s">
        <v>177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168</v>
      </c>
      <c r="PF169" s="2" t="s">
        <v>129</v>
      </c>
      <c r="PG169" s="2" t="s">
        <v>132</v>
      </c>
      <c r="PH169" s="2" t="s">
        <v>132</v>
      </c>
      <c r="PI169" s="2" t="s">
        <v>141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132</v>
      </c>
      <c r="PR169" s="2" t="s">
        <v>132</v>
      </c>
      <c r="PS169" s="2" t="s">
        <v>132</v>
      </c>
      <c r="PT169" s="2" t="s">
        <v>132</v>
      </c>
      <c r="PU169" s="2" t="s">
        <v>132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132</v>
      </c>
      <c r="QP169" s="2" t="s">
        <v>132</v>
      </c>
      <c r="QQ169" s="2" t="s">
        <v>132</v>
      </c>
      <c r="QR169" s="2" t="s">
        <v>132</v>
      </c>
      <c r="QS169" s="2" t="s">
        <v>132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168</v>
      </c>
      <c r="RB169" s="2" t="s">
        <v>150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176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132</v>
      </c>
    </row>
    <row r="170">
      <c r="A170" s="2" t="s">
        <v>1995</v>
      </c>
      <c r="B170" s="2" t="s">
        <v>121</v>
      </c>
      <c r="C170" s="2" t="s">
        <v>1936</v>
      </c>
      <c r="D170" s="2" t="s">
        <v>560</v>
      </c>
      <c r="E170" s="2" t="s">
        <v>561</v>
      </c>
      <c r="F170" s="2" t="s">
        <v>1996</v>
      </c>
      <c r="G170" s="2" t="s">
        <v>1996</v>
      </c>
      <c r="H170" s="2" t="s">
        <v>1996</v>
      </c>
      <c r="I170" s="2" t="s">
        <v>1997</v>
      </c>
      <c r="J170" s="2" t="s">
        <v>127</v>
      </c>
      <c r="K170" s="2" t="s">
        <v>939</v>
      </c>
      <c r="L170" s="3">
        <v>45</v>
      </c>
      <c r="M170" s="3">
        <v>47.25</v>
      </c>
      <c r="N170" s="3">
        <v>104.99</v>
      </c>
      <c r="O170" s="2" t="s">
        <v>129</v>
      </c>
      <c r="P170" s="2" t="s">
        <v>182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286</v>
      </c>
      <c r="V170" s="2" t="s">
        <v>247</v>
      </c>
      <c r="W170" s="2" t="s">
        <v>476</v>
      </c>
      <c r="X170" s="2" t="s">
        <v>1960</v>
      </c>
      <c r="Y170" s="2" t="s">
        <v>706</v>
      </c>
      <c r="Z170" s="4">
        <v>80</v>
      </c>
      <c r="AA170" s="4">
        <f>=ROUNDDOWN(80,0)</f>
      </c>
      <c r="AB170" s="5">
        <v>1</v>
      </c>
      <c r="AC170" s="2" t="s">
        <v>132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>
        <v>49</v>
      </c>
      <c r="AQ170" s="8">
        <v>2758.39</v>
      </c>
      <c r="AR170" s="4"/>
      <c r="AS170" s="8"/>
      <c r="AT170" s="7"/>
      <c r="AU170" s="7"/>
      <c r="AV170" s="4">
        <v>49</v>
      </c>
      <c r="AW170" s="8">
        <v>2758.39</v>
      </c>
      <c r="AX170" s="4"/>
      <c r="AY170" s="8"/>
      <c r="AZ170" s="7"/>
      <c r="BA170" s="7"/>
      <c r="BB170" s="7">
        <v>1</v>
      </c>
      <c r="BC170" s="4">
        <v>49</v>
      </c>
      <c r="BD170" s="8">
        <v>2758.39</v>
      </c>
      <c r="BE170" s="4"/>
      <c r="BF170" s="8"/>
      <c r="BG170" s="7"/>
      <c r="BH170" s="7"/>
      <c r="BI170" s="7">
        <v>1</v>
      </c>
      <c r="BJ170" s="4">
        <v>49</v>
      </c>
      <c r="BK170" s="8">
        <v>2758.39</v>
      </c>
      <c r="BL170" s="2" t="s">
        <v>1998</v>
      </c>
      <c r="BM170" s="7">
        <v>1</v>
      </c>
      <c r="BN170" s="7">
        <v>1</v>
      </c>
      <c r="BO170" s="4">
        <v>4</v>
      </c>
      <c r="BP170" s="8">
        <v>178.72</v>
      </c>
      <c r="BQ170" s="4"/>
      <c r="BR170" s="8"/>
      <c r="BS170" s="7"/>
      <c r="BT170" s="7"/>
      <c r="BU170" s="2" t="s">
        <v>138</v>
      </c>
      <c r="BV170" s="2" t="s">
        <v>129</v>
      </c>
      <c r="BW170" s="2" t="s">
        <v>709</v>
      </c>
      <c r="BX170" s="2" t="s">
        <v>1578</v>
      </c>
      <c r="BY170" s="2" t="s">
        <v>141</v>
      </c>
      <c r="BZ170" s="2" t="s">
        <v>132</v>
      </c>
      <c r="CA170" s="4">
        <v>2</v>
      </c>
      <c r="CB170" s="8">
        <v>94.5</v>
      </c>
      <c r="CC170" s="4"/>
      <c r="CD170" s="8"/>
      <c r="CE170" s="7"/>
      <c r="CF170" s="7"/>
      <c r="CG170" s="2" t="s">
        <v>138</v>
      </c>
      <c r="CH170" s="2" t="s">
        <v>129</v>
      </c>
      <c r="CI170" s="2" t="s">
        <v>706</v>
      </c>
      <c r="CJ170" s="2" t="s">
        <v>1999</v>
      </c>
      <c r="CK170" s="2" t="s">
        <v>141</v>
      </c>
      <c r="CL170" s="2" t="s">
        <v>132</v>
      </c>
      <c r="CM170" s="4">
        <v>3</v>
      </c>
      <c r="CN170" s="8">
        <v>155.25</v>
      </c>
      <c r="CO170" s="4"/>
      <c r="CP170" s="8"/>
      <c r="CQ170" s="7"/>
      <c r="CR170" s="7"/>
      <c r="CS170" s="2" t="s">
        <v>138</v>
      </c>
      <c r="CT170" s="2" t="s">
        <v>129</v>
      </c>
      <c r="CU170" s="2" t="s">
        <v>132</v>
      </c>
      <c r="CV170" s="2" t="s">
        <v>2000</v>
      </c>
      <c r="CW170" s="2" t="s">
        <v>141</v>
      </c>
      <c r="CX170" s="2" t="s">
        <v>132</v>
      </c>
      <c r="CY170" s="4">
        <v>34</v>
      </c>
      <c r="CZ170" s="8">
        <v>1999.2</v>
      </c>
      <c r="DA170" s="4"/>
      <c r="DB170" s="8"/>
      <c r="DC170" s="7"/>
      <c r="DD170" s="7"/>
      <c r="DE170" s="2" t="s">
        <v>138</v>
      </c>
      <c r="DF170" s="2" t="s">
        <v>129</v>
      </c>
      <c r="DG170" s="2" t="s">
        <v>712</v>
      </c>
      <c r="DH170" s="2" t="s">
        <v>1986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129</v>
      </c>
      <c r="DS170" s="2" t="s">
        <v>713</v>
      </c>
      <c r="DT170" s="2" t="s">
        <v>1128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273</v>
      </c>
      <c r="ED170" s="2" t="s">
        <v>129</v>
      </c>
      <c r="EE170" s="2" t="s">
        <v>132</v>
      </c>
      <c r="EF170" s="2" t="s">
        <v>132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138</v>
      </c>
      <c r="EP170" s="2" t="s">
        <v>129</v>
      </c>
      <c r="EQ170" s="2" t="s">
        <v>534</v>
      </c>
      <c r="ER170" s="2" t="s">
        <v>486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168</v>
      </c>
      <c r="FB170" s="2" t="s">
        <v>129</v>
      </c>
      <c r="FC170" s="2" t="s">
        <v>132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176</v>
      </c>
      <c r="FN170" s="2" t="s">
        <v>129</v>
      </c>
      <c r="FO170" s="2" t="s">
        <v>132</v>
      </c>
      <c r="FP170" s="2" t="s">
        <v>132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138</v>
      </c>
      <c r="FZ170" s="2" t="s">
        <v>129</v>
      </c>
      <c r="GA170" s="2" t="s">
        <v>442</v>
      </c>
      <c r="GB170" s="2" t="s">
        <v>1435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138</v>
      </c>
      <c r="GL170" s="2" t="s">
        <v>129</v>
      </c>
      <c r="GM170" s="2" t="s">
        <v>426</v>
      </c>
      <c r="GN170" s="2" t="s">
        <v>132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138</v>
      </c>
      <c r="GX170" s="2" t="s">
        <v>129</v>
      </c>
      <c r="GY170" s="2" t="s">
        <v>427</v>
      </c>
      <c r="GZ170" s="2" t="s">
        <v>823</v>
      </c>
      <c r="HA170" s="2" t="s">
        <v>141</v>
      </c>
      <c r="HB170" s="2" t="s">
        <v>132</v>
      </c>
      <c r="HC170" s="4">
        <v>6</v>
      </c>
      <c r="HD170" s="8">
        <v>330.72</v>
      </c>
      <c r="HE170" s="4"/>
      <c r="HF170" s="8"/>
      <c r="HG170" s="7"/>
      <c r="HH170" s="7"/>
      <c r="HI170" s="2" t="s">
        <v>138</v>
      </c>
      <c r="HJ170" s="2" t="s">
        <v>129</v>
      </c>
      <c r="HK170" s="2" t="s">
        <v>438</v>
      </c>
      <c r="HL170" s="2" t="s">
        <v>1116</v>
      </c>
      <c r="HM170" s="2" t="s">
        <v>141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273</v>
      </c>
      <c r="HV170" s="2" t="s">
        <v>129</v>
      </c>
      <c r="HW170" s="2" t="s">
        <v>132</v>
      </c>
      <c r="HX170" s="2" t="s">
        <v>132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168</v>
      </c>
      <c r="IH170" s="2" t="s">
        <v>129</v>
      </c>
      <c r="II170" s="2" t="s">
        <v>132</v>
      </c>
      <c r="IJ170" s="2" t="s">
        <v>132</v>
      </c>
      <c r="IK170" s="2" t="s">
        <v>141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176</v>
      </c>
      <c r="IT170" s="2" t="s">
        <v>129</v>
      </c>
      <c r="IU170" s="2" t="s">
        <v>132</v>
      </c>
      <c r="IV170" s="2" t="s">
        <v>132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138</v>
      </c>
      <c r="JF170" s="2" t="s">
        <v>129</v>
      </c>
      <c r="JG170" s="2" t="s">
        <v>713</v>
      </c>
      <c r="JH170" s="2" t="s">
        <v>132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176</v>
      </c>
      <c r="JR170" s="2" t="s">
        <v>129</v>
      </c>
      <c r="JS170" s="2" t="s">
        <v>132</v>
      </c>
      <c r="JT170" s="2" t="s">
        <v>132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168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168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176</v>
      </c>
      <c r="LN170" s="2" t="s">
        <v>150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176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168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168</v>
      </c>
      <c r="MX170" s="2" t="s">
        <v>129</v>
      </c>
      <c r="MY170" s="2" t="s">
        <v>132</v>
      </c>
      <c r="MZ170" s="2" t="s">
        <v>132</v>
      </c>
      <c r="NA170" s="2" t="s">
        <v>141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176</v>
      </c>
      <c r="NV170" s="2" t="s">
        <v>129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132</v>
      </c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138</v>
      </c>
      <c r="OT170" s="2" t="s">
        <v>129</v>
      </c>
      <c r="OU170" s="2" t="s">
        <v>177</v>
      </c>
      <c r="OV170" s="2" t="s">
        <v>132</v>
      </c>
      <c r="OW170" s="2" t="s">
        <v>141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132</v>
      </c>
      <c r="PR170" s="2" t="s">
        <v>132</v>
      </c>
      <c r="PS170" s="2" t="s">
        <v>132</v>
      </c>
      <c r="PT170" s="2" t="s">
        <v>132</v>
      </c>
      <c r="PU170" s="2" t="s">
        <v>132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168</v>
      </c>
      <c r="QD170" s="2" t="s">
        <v>129</v>
      </c>
      <c r="QE170" s="2" t="s">
        <v>132</v>
      </c>
      <c r="QF170" s="2" t="s">
        <v>132</v>
      </c>
      <c r="QG170" s="2" t="s">
        <v>141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132</v>
      </c>
      <c r="RB170" s="2" t="s">
        <v>132</v>
      </c>
      <c r="RC170" s="2" t="s">
        <v>132</v>
      </c>
      <c r="RD170" s="2" t="s">
        <v>132</v>
      </c>
      <c r="RE170" s="2" t="s">
        <v>132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2001</v>
      </c>
      <c r="B171" s="2" t="s">
        <v>121</v>
      </c>
      <c r="C171" s="2" t="s">
        <v>1936</v>
      </c>
      <c r="D171" s="2" t="s">
        <v>560</v>
      </c>
      <c r="E171" s="2" t="s">
        <v>561</v>
      </c>
      <c r="F171" s="2" t="s">
        <v>2002</v>
      </c>
      <c r="G171" s="2" t="s">
        <v>2002</v>
      </c>
      <c r="H171" s="2" t="s">
        <v>2002</v>
      </c>
      <c r="I171" s="2" t="s">
        <v>670</v>
      </c>
      <c r="J171" s="2" t="s">
        <v>127</v>
      </c>
      <c r="K171" s="2" t="s">
        <v>245</v>
      </c>
      <c r="L171" s="3">
        <v>64.06</v>
      </c>
      <c r="M171" s="3">
        <v>67.26</v>
      </c>
      <c r="N171" s="3">
        <v>139.99</v>
      </c>
      <c r="O171" s="2" t="s">
        <v>129</v>
      </c>
      <c r="P171" s="2" t="s">
        <v>182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132</v>
      </c>
      <c r="V171" s="2" t="s">
        <v>287</v>
      </c>
      <c r="W171" s="2" t="s">
        <v>248</v>
      </c>
      <c r="X171" s="2" t="s">
        <v>1953</v>
      </c>
      <c r="Y171" s="2" t="s">
        <v>2003</v>
      </c>
      <c r="Z171" s="4">
        <v>4</v>
      </c>
      <c r="AA171" s="4">
        <f>=ROUNDDOWN(1.66666666666667,0)</f>
      </c>
      <c r="AB171" s="5">
        <v>2.4</v>
      </c>
      <c r="AC171" s="2" t="s">
        <v>816</v>
      </c>
      <c r="AD171" s="4">
        <v>100</v>
      </c>
      <c r="AE171" s="4">
        <v>100</v>
      </c>
      <c r="AF171" s="6">
        <v>65</v>
      </c>
      <c r="AG171" s="6"/>
      <c r="AH171" s="7">
        <v>0.8804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37</v>
      </c>
      <c r="AQ171" s="8">
        <v>2663.17</v>
      </c>
      <c r="AR171" s="4"/>
      <c r="AS171" s="8"/>
      <c r="AT171" s="7"/>
      <c r="AU171" s="7"/>
      <c r="AV171" s="4">
        <v>37</v>
      </c>
      <c r="AW171" s="8">
        <v>2663.17</v>
      </c>
      <c r="AX171" s="4"/>
      <c r="AY171" s="8"/>
      <c r="AZ171" s="7"/>
      <c r="BA171" s="7"/>
      <c r="BB171" s="7">
        <v>1</v>
      </c>
      <c r="BC171" s="4">
        <v>37</v>
      </c>
      <c r="BD171" s="8">
        <v>2663.17</v>
      </c>
      <c r="BE171" s="4"/>
      <c r="BF171" s="8"/>
      <c r="BG171" s="7"/>
      <c r="BH171" s="7"/>
      <c r="BI171" s="7">
        <v>1</v>
      </c>
      <c r="BJ171" s="4">
        <v>37</v>
      </c>
      <c r="BK171" s="8">
        <v>2663.17</v>
      </c>
      <c r="BL171" s="2" t="s">
        <v>2004</v>
      </c>
      <c r="BM171" s="7">
        <v>1</v>
      </c>
      <c r="BN171" s="7">
        <v>1</v>
      </c>
      <c r="BO171" s="4">
        <v>3</v>
      </c>
      <c r="BP171" s="8">
        <v>184.11</v>
      </c>
      <c r="BQ171" s="4"/>
      <c r="BR171" s="8"/>
      <c r="BS171" s="7"/>
      <c r="BT171" s="7"/>
      <c r="BU171" s="2" t="s">
        <v>138</v>
      </c>
      <c r="BV171" s="2" t="s">
        <v>129</v>
      </c>
      <c r="BW171" s="2" t="s">
        <v>611</v>
      </c>
      <c r="BX171" s="2" t="s">
        <v>1477</v>
      </c>
      <c r="BY171" s="2" t="s">
        <v>141</v>
      </c>
      <c r="BZ171" s="2" t="s">
        <v>132</v>
      </c>
      <c r="CA171" s="4">
        <v>2</v>
      </c>
      <c r="CB171" s="8">
        <v>134.52</v>
      </c>
      <c r="CC171" s="4"/>
      <c r="CD171" s="8"/>
      <c r="CE171" s="7"/>
      <c r="CF171" s="7"/>
      <c r="CG171" s="2" t="s">
        <v>138</v>
      </c>
      <c r="CH171" s="2" t="s">
        <v>129</v>
      </c>
      <c r="CI171" s="2" t="s">
        <v>2005</v>
      </c>
      <c r="CJ171" s="2" t="s">
        <v>944</v>
      </c>
      <c r="CK171" s="2" t="s">
        <v>141</v>
      </c>
      <c r="CL171" s="2" t="s">
        <v>132</v>
      </c>
      <c r="CM171" s="4">
        <v>2</v>
      </c>
      <c r="CN171" s="8">
        <v>172.32</v>
      </c>
      <c r="CO171" s="4"/>
      <c r="CP171" s="8"/>
      <c r="CQ171" s="7"/>
      <c r="CR171" s="7"/>
      <c r="CS171" s="2" t="s">
        <v>138</v>
      </c>
      <c r="CT171" s="2" t="s">
        <v>129</v>
      </c>
      <c r="CU171" s="2" t="s">
        <v>132</v>
      </c>
      <c r="CV171" s="2" t="s">
        <v>2006</v>
      </c>
      <c r="CW171" s="2" t="s">
        <v>141</v>
      </c>
      <c r="CX171" s="2" t="s">
        <v>132</v>
      </c>
      <c r="CY171" s="4">
        <v>16</v>
      </c>
      <c r="CZ171" s="8">
        <v>1068</v>
      </c>
      <c r="DA171" s="4"/>
      <c r="DB171" s="8"/>
      <c r="DC171" s="7"/>
      <c r="DD171" s="7"/>
      <c r="DE171" s="2" t="s">
        <v>138</v>
      </c>
      <c r="DF171" s="2" t="s">
        <v>129</v>
      </c>
      <c r="DG171" s="2" t="s">
        <v>401</v>
      </c>
      <c r="DH171" s="2" t="s">
        <v>1905</v>
      </c>
      <c r="DI171" s="2" t="s">
        <v>141</v>
      </c>
      <c r="DJ171" s="2" t="s">
        <v>132</v>
      </c>
      <c r="DK171" s="4">
        <v>8</v>
      </c>
      <c r="DL171" s="8">
        <v>625.92</v>
      </c>
      <c r="DM171" s="4"/>
      <c r="DN171" s="8"/>
      <c r="DO171" s="7"/>
      <c r="DP171" s="7"/>
      <c r="DQ171" s="2" t="s">
        <v>138</v>
      </c>
      <c r="DR171" s="2" t="s">
        <v>129</v>
      </c>
      <c r="DS171" s="2" t="s">
        <v>2007</v>
      </c>
      <c r="DT171" s="2" t="s">
        <v>1409</v>
      </c>
      <c r="DU171" s="2" t="s">
        <v>141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138</v>
      </c>
      <c r="ED171" s="2" t="s">
        <v>150</v>
      </c>
      <c r="EE171" s="2" t="s">
        <v>227</v>
      </c>
      <c r="EF171" s="2" t="s">
        <v>297</v>
      </c>
      <c r="EG171" s="2" t="s">
        <v>141</v>
      </c>
      <c r="EH171" s="2" t="s">
        <v>132</v>
      </c>
      <c r="EI171" s="4">
        <v>2</v>
      </c>
      <c r="EJ171" s="8">
        <v>180.94</v>
      </c>
      <c r="EK171" s="4"/>
      <c r="EL171" s="8"/>
      <c r="EM171" s="7"/>
      <c r="EN171" s="7"/>
      <c r="EO171" s="2" t="s">
        <v>138</v>
      </c>
      <c r="EP171" s="2" t="s">
        <v>129</v>
      </c>
      <c r="EQ171" s="2" t="s">
        <v>327</v>
      </c>
      <c r="ER171" s="2" t="s">
        <v>1865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168</v>
      </c>
      <c r="FB171" s="2" t="s">
        <v>129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176</v>
      </c>
      <c r="FN171" s="2" t="s">
        <v>129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138</v>
      </c>
      <c r="FZ171" s="2" t="s">
        <v>129</v>
      </c>
      <c r="GA171" s="2" t="s">
        <v>510</v>
      </c>
      <c r="GB171" s="2" t="s">
        <v>2008</v>
      </c>
      <c r="GC171" s="2" t="s">
        <v>141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206</v>
      </c>
      <c r="GL171" s="2" t="s">
        <v>129</v>
      </c>
      <c r="GM171" s="2" t="s">
        <v>1945</v>
      </c>
      <c r="GN171" s="2" t="s">
        <v>155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206</v>
      </c>
      <c r="GX171" s="2" t="s">
        <v>129</v>
      </c>
      <c r="GY171" s="2" t="s">
        <v>163</v>
      </c>
      <c r="GZ171" s="2" t="s">
        <v>132</v>
      </c>
      <c r="HA171" s="2" t="s">
        <v>141</v>
      </c>
      <c r="HB171" s="2" t="s">
        <v>132</v>
      </c>
      <c r="HC171" s="4">
        <v>4</v>
      </c>
      <c r="HD171" s="8">
        <v>297.36</v>
      </c>
      <c r="HE171" s="4"/>
      <c r="HF171" s="8"/>
      <c r="HG171" s="7"/>
      <c r="HH171" s="7"/>
      <c r="HI171" s="2" t="s">
        <v>138</v>
      </c>
      <c r="HJ171" s="2" t="s">
        <v>129</v>
      </c>
      <c r="HK171" s="2" t="s">
        <v>1449</v>
      </c>
      <c r="HL171" s="2" t="s">
        <v>2009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129</v>
      </c>
      <c r="HW171" s="2" t="s">
        <v>172</v>
      </c>
      <c r="HX171" s="2" t="s">
        <v>1563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168</v>
      </c>
      <c r="IH171" s="2" t="s">
        <v>129</v>
      </c>
      <c r="II171" s="2" t="s">
        <v>132</v>
      </c>
      <c r="IJ171" s="2" t="s">
        <v>132</v>
      </c>
      <c r="IK171" s="2" t="s">
        <v>141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176</v>
      </c>
      <c r="IT171" s="2" t="s">
        <v>129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138</v>
      </c>
      <c r="JF171" s="2" t="s">
        <v>129</v>
      </c>
      <c r="JG171" s="2" t="s">
        <v>167</v>
      </c>
      <c r="JH171" s="2" t="s">
        <v>2010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138</v>
      </c>
      <c r="JR171" s="2" t="s">
        <v>150</v>
      </c>
      <c r="JS171" s="2" t="s">
        <v>736</v>
      </c>
      <c r="JT171" s="2" t="s">
        <v>1064</v>
      </c>
      <c r="JU171" s="2" t="s">
        <v>141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132</v>
      </c>
      <c r="KD171" s="2" t="s">
        <v>132</v>
      </c>
      <c r="KE171" s="2" t="s">
        <v>132</v>
      </c>
      <c r="KF171" s="2" t="s">
        <v>132</v>
      </c>
      <c r="KG171" s="2" t="s">
        <v>132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138</v>
      </c>
      <c r="KP171" s="2" t="s">
        <v>174</v>
      </c>
      <c r="KQ171" s="2" t="s">
        <v>1449</v>
      </c>
      <c r="KR171" s="2" t="s">
        <v>2011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176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176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176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168</v>
      </c>
      <c r="MX171" s="2" t="s">
        <v>129</v>
      </c>
      <c r="MY171" s="2" t="s">
        <v>132</v>
      </c>
      <c r="MZ171" s="2" t="s">
        <v>132</v>
      </c>
      <c r="NA171" s="2" t="s">
        <v>141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176</v>
      </c>
      <c r="NJ171" s="2" t="s">
        <v>129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176</v>
      </c>
      <c r="NV171" s="2" t="s">
        <v>129</v>
      </c>
      <c r="NW171" s="2" t="s">
        <v>132</v>
      </c>
      <c r="NX171" s="2" t="s">
        <v>132</v>
      </c>
      <c r="NY171" s="2" t="s">
        <v>141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176</v>
      </c>
      <c r="OH171" s="2" t="s">
        <v>150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138</v>
      </c>
      <c r="OT171" s="2" t="s">
        <v>129</v>
      </c>
      <c r="OU171" s="2" t="s">
        <v>177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176</v>
      </c>
      <c r="PF171" s="2" t="s">
        <v>129</v>
      </c>
      <c r="PG171" s="2" t="s">
        <v>132</v>
      </c>
      <c r="PH171" s="2" t="s">
        <v>132</v>
      </c>
      <c r="PI171" s="2" t="s">
        <v>141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132</v>
      </c>
      <c r="PR171" s="2" t="s">
        <v>132</v>
      </c>
      <c r="PS171" s="2" t="s">
        <v>132</v>
      </c>
      <c r="PT171" s="2" t="s">
        <v>132</v>
      </c>
      <c r="PU171" s="2" t="s">
        <v>132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138</v>
      </c>
      <c r="RB171" s="2" t="s">
        <v>150</v>
      </c>
      <c r="RC171" s="2" t="s">
        <v>2012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176</v>
      </c>
      <c r="RN171" s="2" t="s">
        <v>129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2013</v>
      </c>
      <c r="B172" s="2" t="s">
        <v>121</v>
      </c>
      <c r="C172" s="2" t="s">
        <v>1936</v>
      </c>
      <c r="D172" s="2" t="s">
        <v>560</v>
      </c>
      <c r="E172" s="2" t="s">
        <v>561</v>
      </c>
      <c r="F172" s="2" t="s">
        <v>2014</v>
      </c>
      <c r="G172" s="2" t="s">
        <v>2014</v>
      </c>
      <c r="H172" s="2" t="s">
        <v>2014</v>
      </c>
      <c r="I172" s="2" t="s">
        <v>2015</v>
      </c>
      <c r="J172" s="2" t="s">
        <v>127</v>
      </c>
      <c r="K172" s="2" t="s">
        <v>1023</v>
      </c>
      <c r="L172" s="3">
        <v>41.94</v>
      </c>
      <c r="M172" s="3">
        <v>44.04</v>
      </c>
      <c r="N172" s="3">
        <v>89.99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286</v>
      </c>
      <c r="V172" s="2" t="s">
        <v>247</v>
      </c>
      <c r="W172" s="2" t="s">
        <v>135</v>
      </c>
      <c r="X172" s="2" t="s">
        <v>1939</v>
      </c>
      <c r="Y172" s="2" t="s">
        <v>625</v>
      </c>
      <c r="Z172" s="4">
        <v>98</v>
      </c>
      <c r="AA172" s="4">
        <f>=ROUNDDOWN(25.1282051282051,0)</f>
      </c>
      <c r="AB172" s="5">
        <v>3.9</v>
      </c>
      <c r="AC172" s="2" t="s">
        <v>707</v>
      </c>
      <c r="AD172" s="4">
        <v>100</v>
      </c>
      <c r="AE172" s="4">
        <v>100</v>
      </c>
      <c r="AF172" s="6">
        <v>65</v>
      </c>
      <c r="AG172" s="6"/>
      <c r="AH172" s="7">
        <v>0.6739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42</v>
      </c>
      <c r="AQ172" s="8">
        <v>1982.1</v>
      </c>
      <c r="AR172" s="4"/>
      <c r="AS172" s="8"/>
      <c r="AT172" s="7"/>
      <c r="AU172" s="7"/>
      <c r="AV172" s="4">
        <v>42</v>
      </c>
      <c r="AW172" s="8">
        <v>1982.1</v>
      </c>
      <c r="AX172" s="4"/>
      <c r="AY172" s="8"/>
      <c r="AZ172" s="7"/>
      <c r="BA172" s="7"/>
      <c r="BB172" s="7">
        <v>1</v>
      </c>
      <c r="BC172" s="4">
        <v>42</v>
      </c>
      <c r="BD172" s="8">
        <v>1982.1</v>
      </c>
      <c r="BE172" s="4"/>
      <c r="BF172" s="8"/>
      <c r="BG172" s="7"/>
      <c r="BH172" s="7"/>
      <c r="BI172" s="7">
        <v>1</v>
      </c>
      <c r="BJ172" s="4">
        <v>42</v>
      </c>
      <c r="BK172" s="8">
        <v>1982.1</v>
      </c>
      <c r="BL172" s="2" t="s">
        <v>2016</v>
      </c>
      <c r="BM172" s="7">
        <v>1</v>
      </c>
      <c r="BN172" s="7">
        <v>1</v>
      </c>
      <c r="BO172" s="4">
        <v>14</v>
      </c>
      <c r="BP172" s="8">
        <v>546.02</v>
      </c>
      <c r="BQ172" s="4"/>
      <c r="BR172" s="8"/>
      <c r="BS172" s="7"/>
      <c r="BT172" s="7"/>
      <c r="BU172" s="2" t="s">
        <v>138</v>
      </c>
      <c r="BV172" s="2" t="s">
        <v>129</v>
      </c>
      <c r="BW172" s="2" t="s">
        <v>1637</v>
      </c>
      <c r="BX172" s="2" t="s">
        <v>2017</v>
      </c>
      <c r="BY172" s="2" t="s">
        <v>141</v>
      </c>
      <c r="BZ172" s="2" t="s">
        <v>132</v>
      </c>
      <c r="CA172" s="4">
        <v>14</v>
      </c>
      <c r="CB172" s="8">
        <v>790.76</v>
      </c>
      <c r="CC172" s="4"/>
      <c r="CD172" s="8"/>
      <c r="CE172" s="7"/>
      <c r="CF172" s="7"/>
      <c r="CG172" s="2" t="s">
        <v>138</v>
      </c>
      <c r="CH172" s="2" t="s">
        <v>129</v>
      </c>
      <c r="CI172" s="2" t="s">
        <v>625</v>
      </c>
      <c r="CJ172" s="2" t="s">
        <v>1639</v>
      </c>
      <c r="CK172" s="2" t="s">
        <v>141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138</v>
      </c>
      <c r="CT172" s="2" t="s">
        <v>129</v>
      </c>
      <c r="CU172" s="2" t="s">
        <v>132</v>
      </c>
      <c r="CV172" s="2" t="s">
        <v>1760</v>
      </c>
      <c r="CW172" s="2" t="s">
        <v>141</v>
      </c>
      <c r="CX172" s="2" t="s">
        <v>132</v>
      </c>
      <c r="CY172" s="4">
        <v>6</v>
      </c>
      <c r="CZ172" s="8">
        <v>249.12</v>
      </c>
      <c r="DA172" s="4"/>
      <c r="DB172" s="8"/>
      <c r="DC172" s="7"/>
      <c r="DD172" s="7"/>
      <c r="DE172" s="2" t="s">
        <v>138</v>
      </c>
      <c r="DF172" s="2" t="s">
        <v>129</v>
      </c>
      <c r="DG172" s="2" t="s">
        <v>401</v>
      </c>
      <c r="DH172" s="2" t="s">
        <v>863</v>
      </c>
      <c r="DI172" s="2" t="s">
        <v>141</v>
      </c>
      <c r="DJ172" s="2" t="s">
        <v>132</v>
      </c>
      <c r="DK172" s="4">
        <v>4</v>
      </c>
      <c r="DL172" s="8">
        <v>193.76</v>
      </c>
      <c r="DM172" s="4"/>
      <c r="DN172" s="8"/>
      <c r="DO172" s="7"/>
      <c r="DP172" s="7"/>
      <c r="DQ172" s="2" t="s">
        <v>138</v>
      </c>
      <c r="DR172" s="2" t="s">
        <v>129</v>
      </c>
      <c r="DS172" s="2" t="s">
        <v>1464</v>
      </c>
      <c r="DT172" s="2" t="s">
        <v>1576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150</v>
      </c>
      <c r="EE172" s="2" t="s">
        <v>1464</v>
      </c>
      <c r="EF172" s="2" t="s">
        <v>1576</v>
      </c>
      <c r="EG172" s="2" t="s">
        <v>141</v>
      </c>
      <c r="EH172" s="2" t="s">
        <v>132</v>
      </c>
      <c r="EI172" s="4">
        <v>2</v>
      </c>
      <c r="EJ172" s="8">
        <v>113.98</v>
      </c>
      <c r="EK172" s="4"/>
      <c r="EL172" s="8"/>
      <c r="EM172" s="7"/>
      <c r="EN172" s="7"/>
      <c r="EO172" s="2" t="s">
        <v>138</v>
      </c>
      <c r="EP172" s="2" t="s">
        <v>129</v>
      </c>
      <c r="EQ172" s="2" t="s">
        <v>327</v>
      </c>
      <c r="ER172" s="2" t="s">
        <v>1347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168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176</v>
      </c>
      <c r="FN172" s="2" t="s">
        <v>129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129</v>
      </c>
      <c r="GA172" s="2" t="s">
        <v>510</v>
      </c>
      <c r="GB172" s="2" t="s">
        <v>1140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206</v>
      </c>
      <c r="GL172" s="2" t="s">
        <v>129</v>
      </c>
      <c r="GM172" s="2" t="s">
        <v>390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138</v>
      </c>
      <c r="GX172" s="2" t="s">
        <v>129</v>
      </c>
      <c r="GY172" s="2" t="s">
        <v>427</v>
      </c>
      <c r="GZ172" s="2" t="s">
        <v>2018</v>
      </c>
      <c r="HA172" s="2" t="s">
        <v>141</v>
      </c>
      <c r="HB172" s="2" t="s">
        <v>132</v>
      </c>
      <c r="HC172" s="4">
        <v>2</v>
      </c>
      <c r="HD172" s="8">
        <v>88.46</v>
      </c>
      <c r="HE172" s="4"/>
      <c r="HF172" s="8"/>
      <c r="HG172" s="7"/>
      <c r="HH172" s="7"/>
      <c r="HI172" s="2" t="s">
        <v>138</v>
      </c>
      <c r="HJ172" s="2" t="s">
        <v>129</v>
      </c>
      <c r="HK172" s="2" t="s">
        <v>683</v>
      </c>
      <c r="HL172" s="2" t="s">
        <v>962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273</v>
      </c>
      <c r="HV172" s="2" t="s">
        <v>129</v>
      </c>
      <c r="HW172" s="2" t="s">
        <v>132</v>
      </c>
      <c r="HX172" s="2" t="s">
        <v>132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168</v>
      </c>
      <c r="IH172" s="2" t="s">
        <v>129</v>
      </c>
      <c r="II172" s="2" t="s">
        <v>132</v>
      </c>
      <c r="IJ172" s="2" t="s">
        <v>132</v>
      </c>
      <c r="IK172" s="2" t="s">
        <v>141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176</v>
      </c>
      <c r="IT172" s="2" t="s">
        <v>129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138</v>
      </c>
      <c r="JF172" s="2" t="s">
        <v>129</v>
      </c>
      <c r="JG172" s="2" t="s">
        <v>1464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176</v>
      </c>
      <c r="JR172" s="2" t="s">
        <v>129</v>
      </c>
      <c r="JS172" s="2" t="s">
        <v>132</v>
      </c>
      <c r="JT172" s="2" t="s">
        <v>132</v>
      </c>
      <c r="JU172" s="2" t="s">
        <v>141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273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168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176</v>
      </c>
      <c r="LN172" s="2" t="s">
        <v>150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176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168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168</v>
      </c>
      <c r="MX172" s="2" t="s">
        <v>129</v>
      </c>
      <c r="MY172" s="2" t="s">
        <v>132</v>
      </c>
      <c r="MZ172" s="2" t="s">
        <v>132</v>
      </c>
      <c r="NA172" s="2" t="s">
        <v>141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176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176</v>
      </c>
      <c r="NV172" s="2" t="s">
        <v>129</v>
      </c>
      <c r="NW172" s="2" t="s">
        <v>132</v>
      </c>
      <c r="NX172" s="2" t="s">
        <v>132</v>
      </c>
      <c r="NY172" s="2" t="s">
        <v>141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150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138</v>
      </c>
      <c r="OT172" s="2" t="s">
        <v>129</v>
      </c>
      <c r="OU172" s="2" t="s">
        <v>177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129</v>
      </c>
      <c r="PG172" s="2" t="s">
        <v>132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132</v>
      </c>
      <c r="PR172" s="2" t="s">
        <v>132</v>
      </c>
      <c r="PS172" s="2" t="s">
        <v>132</v>
      </c>
      <c r="PT172" s="2" t="s">
        <v>132</v>
      </c>
      <c r="PU172" s="2" t="s">
        <v>132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168</v>
      </c>
      <c r="RB172" s="2" t="s">
        <v>150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176</v>
      </c>
      <c r="RN172" s="2" t="s">
        <v>129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2019</v>
      </c>
      <c r="B173" s="2" t="s">
        <v>121</v>
      </c>
      <c r="C173" s="2" t="s">
        <v>1936</v>
      </c>
      <c r="D173" s="2" t="s">
        <v>560</v>
      </c>
      <c r="E173" s="2" t="s">
        <v>561</v>
      </c>
      <c r="F173" s="2" t="s">
        <v>2020</v>
      </c>
      <c r="G173" s="2" t="s">
        <v>2020</v>
      </c>
      <c r="H173" s="2" t="s">
        <v>2020</v>
      </c>
      <c r="I173" s="2" t="s">
        <v>2021</v>
      </c>
      <c r="J173" s="2" t="s">
        <v>127</v>
      </c>
      <c r="K173" s="2" t="s">
        <v>1184</v>
      </c>
      <c r="L173" s="3">
        <v>82.8</v>
      </c>
      <c r="M173" s="3">
        <v>86.94</v>
      </c>
      <c r="N173" s="3">
        <v>189.99</v>
      </c>
      <c r="O173" s="2" t="s">
        <v>218</v>
      </c>
      <c r="P173" s="2" t="s">
        <v>219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286</v>
      </c>
      <c r="V173" s="2" t="s">
        <v>247</v>
      </c>
      <c r="W173" s="2" t="s">
        <v>135</v>
      </c>
      <c r="X173" s="2" t="s">
        <v>1939</v>
      </c>
      <c r="Y173" s="2" t="s">
        <v>433</v>
      </c>
      <c r="Z173" s="4">
        <v>49</v>
      </c>
      <c r="AA173" s="4">
        <f>=ROUNDDOWN(49,0)</f>
      </c>
      <c r="AB173" s="5">
        <v>1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4</v>
      </c>
      <c r="AQ173" s="8">
        <v>347.76</v>
      </c>
      <c r="AR173" s="4"/>
      <c r="AS173" s="8"/>
      <c r="AT173" s="7"/>
      <c r="AU173" s="7"/>
      <c r="AV173" s="4">
        <v>4</v>
      </c>
      <c r="AW173" s="8">
        <v>347.76</v>
      </c>
      <c r="AX173" s="4"/>
      <c r="AY173" s="8"/>
      <c r="AZ173" s="7"/>
      <c r="BA173" s="7"/>
      <c r="BB173" s="7">
        <v>1</v>
      </c>
      <c r="BC173" s="4">
        <v>4</v>
      </c>
      <c r="BD173" s="8">
        <v>347.76</v>
      </c>
      <c r="BE173" s="4"/>
      <c r="BF173" s="8"/>
      <c r="BG173" s="7"/>
      <c r="BH173" s="7"/>
      <c r="BI173" s="7">
        <v>1</v>
      </c>
      <c r="BJ173" s="4">
        <v>4</v>
      </c>
      <c r="BK173" s="8">
        <v>347.76</v>
      </c>
      <c r="BL173" s="2" t="s">
        <v>2022</v>
      </c>
      <c r="BM173" s="7">
        <v>1</v>
      </c>
      <c r="BN173" s="7">
        <v>1</v>
      </c>
      <c r="BO173" s="4">
        <v>2</v>
      </c>
      <c r="BP173" s="8">
        <v>173.88</v>
      </c>
      <c r="BQ173" s="4"/>
      <c r="BR173" s="8"/>
      <c r="BS173" s="7"/>
      <c r="BT173" s="7"/>
      <c r="BU173" s="2" t="s">
        <v>138</v>
      </c>
      <c r="BV173" s="2" t="s">
        <v>129</v>
      </c>
      <c r="BW173" s="2" t="s">
        <v>822</v>
      </c>
      <c r="BX173" s="2" t="s">
        <v>2023</v>
      </c>
      <c r="BY173" s="2" t="s">
        <v>141</v>
      </c>
      <c r="BZ173" s="2" t="s">
        <v>132</v>
      </c>
      <c r="CA173" s="4">
        <v>2</v>
      </c>
      <c r="CB173" s="8">
        <v>173.88</v>
      </c>
      <c r="CC173" s="4"/>
      <c r="CD173" s="8"/>
      <c r="CE173" s="7"/>
      <c r="CF173" s="7"/>
      <c r="CG173" s="2" t="s">
        <v>138</v>
      </c>
      <c r="CH173" s="2" t="s">
        <v>129</v>
      </c>
      <c r="CI173" s="2" t="s">
        <v>433</v>
      </c>
      <c r="CJ173" s="2" t="s">
        <v>854</v>
      </c>
      <c r="CK173" s="2" t="s">
        <v>141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168</v>
      </c>
      <c r="CT173" s="2" t="s">
        <v>129</v>
      </c>
      <c r="CU173" s="2" t="s">
        <v>132</v>
      </c>
      <c r="CV173" s="2" t="s">
        <v>132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129</v>
      </c>
      <c r="DG173" s="2" t="s">
        <v>401</v>
      </c>
      <c r="DH173" s="2" t="s">
        <v>132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138</v>
      </c>
      <c r="DR173" s="2" t="s">
        <v>129</v>
      </c>
      <c r="DS173" s="2" t="s">
        <v>439</v>
      </c>
      <c r="DT173" s="2" t="s">
        <v>2024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196</v>
      </c>
      <c r="ED173" s="2" t="s">
        <v>129</v>
      </c>
      <c r="EE173" s="2" t="s">
        <v>132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168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168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176</v>
      </c>
      <c r="FN173" s="2" t="s">
        <v>129</v>
      </c>
      <c r="FO173" s="2" t="s">
        <v>132</v>
      </c>
      <c r="FP173" s="2" t="s">
        <v>132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129</v>
      </c>
      <c r="GA173" s="2" t="s">
        <v>510</v>
      </c>
      <c r="GB173" s="2" t="s">
        <v>2025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129</v>
      </c>
      <c r="GM173" s="2" t="s">
        <v>519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138</v>
      </c>
      <c r="GX173" s="2" t="s">
        <v>129</v>
      </c>
      <c r="GY173" s="2" t="s">
        <v>427</v>
      </c>
      <c r="GZ173" s="2" t="s">
        <v>132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129</v>
      </c>
      <c r="HK173" s="2" t="s">
        <v>337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273</v>
      </c>
      <c r="HV173" s="2" t="s">
        <v>129</v>
      </c>
      <c r="HW173" s="2" t="s">
        <v>132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168</v>
      </c>
      <c r="IH173" s="2" t="s">
        <v>129</v>
      </c>
      <c r="II173" s="2" t="s">
        <v>132</v>
      </c>
      <c r="IJ173" s="2" t="s">
        <v>132</v>
      </c>
      <c r="IK173" s="2" t="s">
        <v>141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176</v>
      </c>
      <c r="IT173" s="2" t="s">
        <v>129</v>
      </c>
      <c r="IU173" s="2" t="s">
        <v>132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129</v>
      </c>
      <c r="JG173" s="2" t="s">
        <v>433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168</v>
      </c>
      <c r="JR173" s="2" t="s">
        <v>129</v>
      </c>
      <c r="JS173" s="2" t="s">
        <v>132</v>
      </c>
      <c r="JT173" s="2" t="s">
        <v>132</v>
      </c>
      <c r="JU173" s="2" t="s">
        <v>141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132</v>
      </c>
      <c r="KD173" s="2" t="s">
        <v>132</v>
      </c>
      <c r="KE173" s="2" t="s">
        <v>132</v>
      </c>
      <c r="KF173" s="2" t="s">
        <v>132</v>
      </c>
      <c r="KG173" s="2" t="s">
        <v>132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168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168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176</v>
      </c>
      <c r="LN173" s="2" t="s">
        <v>150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176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168</v>
      </c>
      <c r="ML173" s="2" t="s">
        <v>129</v>
      </c>
      <c r="MM173" s="2" t="s">
        <v>132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168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176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176</v>
      </c>
      <c r="NV173" s="2" t="s">
        <v>129</v>
      </c>
      <c r="NW173" s="2" t="s">
        <v>132</v>
      </c>
      <c r="NX173" s="2" t="s">
        <v>132</v>
      </c>
      <c r="NY173" s="2" t="s">
        <v>141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132</v>
      </c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241</v>
      </c>
      <c r="OT173" s="2" t="s">
        <v>129</v>
      </c>
      <c r="OU173" s="2" t="s">
        <v>177</v>
      </c>
      <c r="OV173" s="2" t="s">
        <v>132</v>
      </c>
      <c r="OW173" s="2" t="s">
        <v>141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168</v>
      </c>
      <c r="PF173" s="2" t="s">
        <v>129</v>
      </c>
      <c r="PG173" s="2" t="s">
        <v>132</v>
      </c>
      <c r="PH173" s="2" t="s">
        <v>132</v>
      </c>
      <c r="PI173" s="2" t="s">
        <v>141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132</v>
      </c>
      <c r="PR173" s="2" t="s">
        <v>132</v>
      </c>
      <c r="PS173" s="2" t="s">
        <v>132</v>
      </c>
      <c r="PT173" s="2" t="s">
        <v>132</v>
      </c>
      <c r="PU173" s="2" t="s">
        <v>132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168</v>
      </c>
      <c r="QD173" s="2" t="s">
        <v>129</v>
      </c>
      <c r="QE173" s="2" t="s">
        <v>132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132</v>
      </c>
      <c r="RB173" s="2" t="s">
        <v>132</v>
      </c>
      <c r="RC173" s="2" t="s">
        <v>132</v>
      </c>
      <c r="RD173" s="2" t="s">
        <v>132</v>
      </c>
      <c r="RE173" s="2" t="s">
        <v>132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132</v>
      </c>
    </row>
    <row r="174">
      <c r="A174" s="2" t="s">
        <v>2026</v>
      </c>
      <c r="B174" s="2" t="s">
        <v>121</v>
      </c>
      <c r="C174" s="2" t="s">
        <v>1936</v>
      </c>
      <c r="D174" s="2" t="s">
        <v>560</v>
      </c>
      <c r="E174" s="2" t="s">
        <v>561</v>
      </c>
      <c r="F174" s="2" t="s">
        <v>2027</v>
      </c>
      <c r="G174" s="2" t="s">
        <v>2027</v>
      </c>
      <c r="H174" s="2" t="s">
        <v>2027</v>
      </c>
      <c r="I174" s="2" t="s">
        <v>2028</v>
      </c>
      <c r="J174" s="2" t="s">
        <v>127</v>
      </c>
      <c r="K174" s="2" t="s">
        <v>564</v>
      </c>
      <c r="L174" s="3">
        <v>48.75</v>
      </c>
      <c r="M174" s="3">
        <v>51.19</v>
      </c>
      <c r="N174" s="3">
        <v>99.99</v>
      </c>
      <c r="O174" s="2" t="s">
        <v>129</v>
      </c>
      <c r="P174" s="2" t="s">
        <v>524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286</v>
      </c>
      <c r="V174" s="2" t="s">
        <v>247</v>
      </c>
      <c r="W174" s="2" t="s">
        <v>135</v>
      </c>
      <c r="X174" s="2" t="s">
        <v>1939</v>
      </c>
      <c r="Y174" s="2" t="s">
        <v>231</v>
      </c>
      <c r="Z174" s="4">
        <v>39</v>
      </c>
      <c r="AA174" s="4">
        <f>=ROUNDDOWN(19.5,0)</f>
      </c>
      <c r="AB174" s="5">
        <v>2</v>
      </c>
      <c r="AC174" s="2" t="s">
        <v>567</v>
      </c>
      <c r="AD174" s="4">
        <v>100</v>
      </c>
      <c r="AE174" s="4">
        <v>100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>
        <v>4</v>
      </c>
      <c r="AQ174" s="8">
        <v>220.12</v>
      </c>
      <c r="AR174" s="4"/>
      <c r="AS174" s="8"/>
      <c r="AT174" s="7"/>
      <c r="AU174" s="7"/>
      <c r="AV174" s="4">
        <v>4</v>
      </c>
      <c r="AW174" s="8">
        <v>220.12</v>
      </c>
      <c r="AX174" s="4"/>
      <c r="AY174" s="8"/>
      <c r="AZ174" s="7"/>
      <c r="BA174" s="7"/>
      <c r="BB174" s="7">
        <v>1</v>
      </c>
      <c r="BC174" s="4">
        <v>4</v>
      </c>
      <c r="BD174" s="8">
        <v>220.12</v>
      </c>
      <c r="BE174" s="4"/>
      <c r="BF174" s="8"/>
      <c r="BG174" s="7"/>
      <c r="BH174" s="7"/>
      <c r="BI174" s="7">
        <v>1</v>
      </c>
      <c r="BJ174" s="4">
        <v>4</v>
      </c>
      <c r="BK174" s="8">
        <v>220.12</v>
      </c>
      <c r="BL174" s="2" t="s">
        <v>2029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138</v>
      </c>
      <c r="BV174" s="2" t="s">
        <v>129</v>
      </c>
      <c r="BW174" s="2" t="s">
        <v>2030</v>
      </c>
      <c r="BX174" s="2" t="s">
        <v>435</v>
      </c>
      <c r="BY174" s="2" t="s">
        <v>141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138</v>
      </c>
      <c r="CH174" s="2" t="s">
        <v>129</v>
      </c>
      <c r="CI174" s="2" t="s">
        <v>1116</v>
      </c>
      <c r="CJ174" s="2" t="s">
        <v>1008</v>
      </c>
      <c r="CK174" s="2" t="s">
        <v>141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129</v>
      </c>
      <c r="CU174" s="2" t="s">
        <v>132</v>
      </c>
      <c r="CV174" s="2" t="s">
        <v>1761</v>
      </c>
      <c r="CW174" s="2" t="s">
        <v>141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138</v>
      </c>
      <c r="DF174" s="2" t="s">
        <v>129</v>
      </c>
      <c r="DG174" s="2" t="s">
        <v>2031</v>
      </c>
      <c r="DH174" s="2" t="s">
        <v>132</v>
      </c>
      <c r="DI174" s="2" t="s">
        <v>141</v>
      </c>
      <c r="DJ174" s="2" t="s">
        <v>132</v>
      </c>
      <c r="DK174" s="4">
        <v>2</v>
      </c>
      <c r="DL174" s="8">
        <v>112.62</v>
      </c>
      <c r="DM174" s="4"/>
      <c r="DN174" s="8"/>
      <c r="DO174" s="7"/>
      <c r="DP174" s="7"/>
      <c r="DQ174" s="2" t="s">
        <v>138</v>
      </c>
      <c r="DR174" s="2" t="s">
        <v>129</v>
      </c>
      <c r="DS174" s="2" t="s">
        <v>2032</v>
      </c>
      <c r="DT174" s="2" t="s">
        <v>1342</v>
      </c>
      <c r="DU174" s="2" t="s">
        <v>141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196</v>
      </c>
      <c r="ED174" s="2" t="s">
        <v>129</v>
      </c>
      <c r="EE174" s="2" t="s">
        <v>132</v>
      </c>
      <c r="EF174" s="2" t="s">
        <v>132</v>
      </c>
      <c r="EG174" s="2" t="s">
        <v>141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138</v>
      </c>
      <c r="EP174" s="2" t="s">
        <v>129</v>
      </c>
      <c r="EQ174" s="2" t="s">
        <v>534</v>
      </c>
      <c r="ER174" s="2" t="s">
        <v>973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168</v>
      </c>
      <c r="FB174" s="2" t="s">
        <v>129</v>
      </c>
      <c r="FC174" s="2" t="s">
        <v>132</v>
      </c>
      <c r="FD174" s="2" t="s">
        <v>132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176</v>
      </c>
      <c r="FN174" s="2" t="s">
        <v>129</v>
      </c>
      <c r="FO174" s="2" t="s">
        <v>132</v>
      </c>
      <c r="FP174" s="2" t="s">
        <v>132</v>
      </c>
      <c r="FQ174" s="2" t="s">
        <v>141</v>
      </c>
      <c r="FR174" s="2" t="s">
        <v>132</v>
      </c>
      <c r="FS174" s="4">
        <v>2</v>
      </c>
      <c r="FT174" s="8">
        <v>107.5</v>
      </c>
      <c r="FU174" s="4"/>
      <c r="FV174" s="8"/>
      <c r="FW174" s="7"/>
      <c r="FX174" s="7"/>
      <c r="FY174" s="2" t="s">
        <v>138</v>
      </c>
      <c r="FZ174" s="2" t="s">
        <v>129</v>
      </c>
      <c r="GA174" s="2" t="s">
        <v>442</v>
      </c>
      <c r="GB174" s="2" t="s">
        <v>2033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138</v>
      </c>
      <c r="GL174" s="2" t="s">
        <v>129</v>
      </c>
      <c r="GM174" s="2" t="s">
        <v>361</v>
      </c>
      <c r="GN174" s="2" t="s">
        <v>132</v>
      </c>
      <c r="GO174" s="2" t="s">
        <v>141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138</v>
      </c>
      <c r="GX174" s="2" t="s">
        <v>129</v>
      </c>
      <c r="GY174" s="2" t="s">
        <v>335</v>
      </c>
      <c r="GZ174" s="2" t="s">
        <v>1994</v>
      </c>
      <c r="HA174" s="2" t="s">
        <v>141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138</v>
      </c>
      <c r="HJ174" s="2" t="s">
        <v>129</v>
      </c>
      <c r="HK174" s="2" t="s">
        <v>536</v>
      </c>
      <c r="HL174" s="2" t="s">
        <v>132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273</v>
      </c>
      <c r="HV174" s="2" t="s">
        <v>129</v>
      </c>
      <c r="HW174" s="2" t="s">
        <v>132</v>
      </c>
      <c r="HX174" s="2" t="s">
        <v>132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168</v>
      </c>
      <c r="IH174" s="2" t="s">
        <v>129</v>
      </c>
      <c r="II174" s="2" t="s">
        <v>132</v>
      </c>
      <c r="IJ174" s="2" t="s">
        <v>132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176</v>
      </c>
      <c r="IT174" s="2" t="s">
        <v>129</v>
      </c>
      <c r="IU174" s="2" t="s">
        <v>132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129</v>
      </c>
      <c r="JG174" s="2" t="s">
        <v>1116</v>
      </c>
      <c r="JH174" s="2" t="s">
        <v>132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176</v>
      </c>
      <c r="JR174" s="2" t="s">
        <v>129</v>
      </c>
      <c r="JS174" s="2" t="s">
        <v>132</v>
      </c>
      <c r="JT174" s="2" t="s">
        <v>132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168</v>
      </c>
      <c r="LB174" s="2" t="s">
        <v>129</v>
      </c>
      <c r="LC174" s="2" t="s">
        <v>132</v>
      </c>
      <c r="LD174" s="2" t="s">
        <v>132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176</v>
      </c>
      <c r="LN174" s="2" t="s">
        <v>150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176</v>
      </c>
      <c r="LZ174" s="2" t="s">
        <v>129</v>
      </c>
      <c r="MA174" s="2" t="s">
        <v>132</v>
      </c>
      <c r="MB174" s="2" t="s">
        <v>132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168</v>
      </c>
      <c r="ML174" s="2" t="s">
        <v>129</v>
      </c>
      <c r="MM174" s="2" t="s">
        <v>132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168</v>
      </c>
      <c r="MX174" s="2" t="s">
        <v>129</v>
      </c>
      <c r="MY174" s="2" t="s">
        <v>132</v>
      </c>
      <c r="MZ174" s="2" t="s">
        <v>132</v>
      </c>
      <c r="NA174" s="2" t="s">
        <v>141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176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132</v>
      </c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138</v>
      </c>
      <c r="OT174" s="2" t="s">
        <v>129</v>
      </c>
      <c r="OU174" s="2" t="s">
        <v>177</v>
      </c>
      <c r="OV174" s="2" t="s">
        <v>132</v>
      </c>
      <c r="OW174" s="2" t="s">
        <v>141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168</v>
      </c>
      <c r="PF174" s="2" t="s">
        <v>129</v>
      </c>
      <c r="PG174" s="2" t="s">
        <v>132</v>
      </c>
      <c r="PH174" s="2" t="s">
        <v>132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168</v>
      </c>
      <c r="PR174" s="2" t="s">
        <v>129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168</v>
      </c>
      <c r="QD174" s="2" t="s">
        <v>129</v>
      </c>
      <c r="QE174" s="2" t="s">
        <v>132</v>
      </c>
      <c r="QF174" s="2" t="s">
        <v>132</v>
      </c>
      <c r="QG174" s="2" t="s">
        <v>141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132</v>
      </c>
      <c r="RB174" s="2" t="s">
        <v>132</v>
      </c>
      <c r="RC174" s="2" t="s">
        <v>132</v>
      </c>
      <c r="RD174" s="2" t="s">
        <v>132</v>
      </c>
      <c r="RE174" s="2" t="s">
        <v>132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176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132</v>
      </c>
    </row>
    <row r="175">
      <c r="A175" s="2" t="s">
        <v>2034</v>
      </c>
      <c r="B175" s="2" t="s">
        <v>121</v>
      </c>
      <c r="C175" s="2" t="s">
        <v>1936</v>
      </c>
      <c r="D175" s="2" t="s">
        <v>560</v>
      </c>
      <c r="E175" s="2" t="s">
        <v>561</v>
      </c>
      <c r="F175" s="2" t="s">
        <v>1951</v>
      </c>
      <c r="G175" s="2" t="s">
        <v>1951</v>
      </c>
      <c r="H175" s="2" t="s">
        <v>1951</v>
      </c>
      <c r="I175" s="2" t="s">
        <v>2035</v>
      </c>
      <c r="J175" s="2" t="s">
        <v>127</v>
      </c>
      <c r="K175" s="2" t="s">
        <v>447</v>
      </c>
      <c r="L175" s="3">
        <v>39.85</v>
      </c>
      <c r="M175" s="3">
        <v>41.84</v>
      </c>
      <c r="N175" s="3">
        <v>79.99</v>
      </c>
      <c r="O175" s="2" t="s">
        <v>129</v>
      </c>
      <c r="P175" s="2" t="s">
        <v>524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286</v>
      </c>
      <c r="V175" s="2" t="s">
        <v>247</v>
      </c>
      <c r="W175" s="2" t="s">
        <v>476</v>
      </c>
      <c r="X175" s="2" t="s">
        <v>1953</v>
      </c>
      <c r="Y175" s="2" t="s">
        <v>889</v>
      </c>
      <c r="Z175" s="4">
        <v>27</v>
      </c>
      <c r="AA175" s="4">
        <f>=ROUNDDOWN(9,0)</f>
      </c>
      <c r="AB175" s="5">
        <v>3</v>
      </c>
      <c r="AC175" s="2" t="s">
        <v>816</v>
      </c>
      <c r="AD175" s="4">
        <v>100</v>
      </c>
      <c r="AE175" s="4">
        <v>100</v>
      </c>
      <c r="AF175" s="6">
        <v>65</v>
      </c>
      <c r="AG175" s="6"/>
      <c r="AH175" s="7"/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138</v>
      </c>
      <c r="BV175" s="2" t="s">
        <v>129</v>
      </c>
      <c r="BW175" s="2" t="s">
        <v>968</v>
      </c>
      <c r="BX175" s="2" t="s">
        <v>132</v>
      </c>
      <c r="BY175" s="2" t="s">
        <v>141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138</v>
      </c>
      <c r="CH175" s="2" t="s">
        <v>129</v>
      </c>
      <c r="CI175" s="2" t="s">
        <v>717</v>
      </c>
      <c r="CJ175" s="2" t="s">
        <v>1024</v>
      </c>
      <c r="CK175" s="2" t="s">
        <v>141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129</v>
      </c>
      <c r="CU175" s="2" t="s">
        <v>132</v>
      </c>
      <c r="CV175" s="2" t="s">
        <v>1006</v>
      </c>
      <c r="CW175" s="2" t="s">
        <v>141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129</v>
      </c>
      <c r="DG175" s="2" t="s">
        <v>969</v>
      </c>
      <c r="DH175" s="2" t="s">
        <v>1122</v>
      </c>
      <c r="DI175" s="2" t="s">
        <v>141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138</v>
      </c>
      <c r="DR175" s="2" t="s">
        <v>129</v>
      </c>
      <c r="DS175" s="2" t="s">
        <v>971</v>
      </c>
      <c r="DT175" s="2" t="s">
        <v>891</v>
      </c>
      <c r="DU175" s="2" t="s">
        <v>141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273</v>
      </c>
      <c r="ED175" s="2" t="s">
        <v>129</v>
      </c>
      <c r="EE175" s="2" t="s">
        <v>132</v>
      </c>
      <c r="EF175" s="2" t="s">
        <v>132</v>
      </c>
      <c r="EG175" s="2" t="s">
        <v>141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129</v>
      </c>
      <c r="EQ175" s="2" t="s">
        <v>534</v>
      </c>
      <c r="ER175" s="2" t="s">
        <v>1012</v>
      </c>
      <c r="ES175" s="2" t="s">
        <v>141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168</v>
      </c>
      <c r="FB175" s="2" t="s">
        <v>129</v>
      </c>
      <c r="FC175" s="2" t="s">
        <v>132</v>
      </c>
      <c r="FD175" s="2" t="s">
        <v>132</v>
      </c>
      <c r="FE175" s="2" t="s">
        <v>141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176</v>
      </c>
      <c r="FN175" s="2" t="s">
        <v>129</v>
      </c>
      <c r="FO175" s="2" t="s">
        <v>132</v>
      </c>
      <c r="FP175" s="2" t="s">
        <v>132</v>
      </c>
      <c r="FQ175" s="2" t="s">
        <v>141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241</v>
      </c>
      <c r="FZ175" s="2" t="s">
        <v>129</v>
      </c>
      <c r="GA175" s="2" t="s">
        <v>132</v>
      </c>
      <c r="GB175" s="2" t="s">
        <v>132</v>
      </c>
      <c r="GC175" s="2" t="s">
        <v>141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129</v>
      </c>
      <c r="GM175" s="2" t="s">
        <v>361</v>
      </c>
      <c r="GN175" s="2" t="s">
        <v>132</v>
      </c>
      <c r="GO175" s="2" t="s">
        <v>141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168</v>
      </c>
      <c r="GX175" s="2" t="s">
        <v>129</v>
      </c>
      <c r="GY175" s="2" t="s">
        <v>132</v>
      </c>
      <c r="GZ175" s="2" t="s">
        <v>132</v>
      </c>
      <c r="HA175" s="2" t="s">
        <v>141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241</v>
      </c>
      <c r="HJ175" s="2" t="s">
        <v>129</v>
      </c>
      <c r="HK175" s="2" t="s">
        <v>132</v>
      </c>
      <c r="HL175" s="2" t="s">
        <v>132</v>
      </c>
      <c r="HM175" s="2" t="s">
        <v>141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129</v>
      </c>
      <c r="HW175" s="2" t="s">
        <v>132</v>
      </c>
      <c r="HX175" s="2" t="s">
        <v>132</v>
      </c>
      <c r="HY175" s="2" t="s">
        <v>141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168</v>
      </c>
      <c r="IH175" s="2" t="s">
        <v>129</v>
      </c>
      <c r="II175" s="2" t="s">
        <v>132</v>
      </c>
      <c r="IJ175" s="2" t="s">
        <v>132</v>
      </c>
      <c r="IK175" s="2" t="s">
        <v>141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176</v>
      </c>
      <c r="IT175" s="2" t="s">
        <v>129</v>
      </c>
      <c r="IU175" s="2" t="s">
        <v>132</v>
      </c>
      <c r="IV175" s="2" t="s">
        <v>132</v>
      </c>
      <c r="IW175" s="2" t="s">
        <v>141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138</v>
      </c>
      <c r="JF175" s="2" t="s">
        <v>129</v>
      </c>
      <c r="JG175" s="2" t="s">
        <v>717</v>
      </c>
      <c r="JH175" s="2" t="s">
        <v>132</v>
      </c>
      <c r="JI175" s="2" t="s">
        <v>141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176</v>
      </c>
      <c r="JR175" s="2" t="s">
        <v>129</v>
      </c>
      <c r="JS175" s="2" t="s">
        <v>132</v>
      </c>
      <c r="JT175" s="2" t="s">
        <v>132</v>
      </c>
      <c r="JU175" s="2" t="s">
        <v>141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168</v>
      </c>
      <c r="KD175" s="2" t="s">
        <v>129</v>
      </c>
      <c r="KE175" s="2" t="s">
        <v>132</v>
      </c>
      <c r="KF175" s="2" t="s">
        <v>132</v>
      </c>
      <c r="KG175" s="2" t="s">
        <v>141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168</v>
      </c>
      <c r="LB175" s="2" t="s">
        <v>129</v>
      </c>
      <c r="LC175" s="2" t="s">
        <v>132</v>
      </c>
      <c r="LD175" s="2" t="s">
        <v>132</v>
      </c>
      <c r="LE175" s="2" t="s">
        <v>141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176</v>
      </c>
      <c r="LN175" s="2" t="s">
        <v>150</v>
      </c>
      <c r="LO175" s="2" t="s">
        <v>132</v>
      </c>
      <c r="LP175" s="2" t="s">
        <v>132</v>
      </c>
      <c r="LQ175" s="2" t="s">
        <v>141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176</v>
      </c>
      <c r="LZ175" s="2" t="s">
        <v>129</v>
      </c>
      <c r="MA175" s="2" t="s">
        <v>132</v>
      </c>
      <c r="MB175" s="2" t="s">
        <v>132</v>
      </c>
      <c r="MC175" s="2" t="s">
        <v>141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168</v>
      </c>
      <c r="ML175" s="2" t="s">
        <v>129</v>
      </c>
      <c r="MM175" s="2" t="s">
        <v>132</v>
      </c>
      <c r="MN175" s="2" t="s">
        <v>132</v>
      </c>
      <c r="MO175" s="2" t="s">
        <v>141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168</v>
      </c>
      <c r="MX175" s="2" t="s">
        <v>129</v>
      </c>
      <c r="MY175" s="2" t="s">
        <v>132</v>
      </c>
      <c r="MZ175" s="2" t="s">
        <v>132</v>
      </c>
      <c r="NA175" s="2" t="s">
        <v>141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176</v>
      </c>
      <c r="NV175" s="2" t="s">
        <v>129</v>
      </c>
      <c r="NW175" s="2" t="s">
        <v>132</v>
      </c>
      <c r="NX175" s="2" t="s">
        <v>132</v>
      </c>
      <c r="NY175" s="2" t="s">
        <v>141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168</v>
      </c>
      <c r="OH175" s="2" t="s">
        <v>129</v>
      </c>
      <c r="OI175" s="2" t="s">
        <v>132</v>
      </c>
      <c r="OJ175" s="2" t="s">
        <v>132</v>
      </c>
      <c r="OK175" s="2" t="s">
        <v>141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138</v>
      </c>
      <c r="OT175" s="2" t="s">
        <v>129</v>
      </c>
      <c r="OU175" s="2" t="s">
        <v>177</v>
      </c>
      <c r="OV175" s="2" t="s">
        <v>132</v>
      </c>
      <c r="OW175" s="2" t="s">
        <v>141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168</v>
      </c>
      <c r="PF175" s="2" t="s">
        <v>129</v>
      </c>
      <c r="PG175" s="2" t="s">
        <v>132</v>
      </c>
      <c r="PH175" s="2" t="s">
        <v>132</v>
      </c>
      <c r="PI175" s="2" t="s">
        <v>141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168</v>
      </c>
      <c r="PR175" s="2" t="s">
        <v>129</v>
      </c>
      <c r="PS175" s="2" t="s">
        <v>132</v>
      </c>
      <c r="PT175" s="2" t="s">
        <v>132</v>
      </c>
      <c r="PU175" s="2" t="s">
        <v>141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168</v>
      </c>
      <c r="QD175" s="2" t="s">
        <v>129</v>
      </c>
      <c r="QE175" s="2" t="s">
        <v>132</v>
      </c>
      <c r="QF175" s="2" t="s">
        <v>132</v>
      </c>
      <c r="QG175" s="2" t="s">
        <v>141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138</v>
      </c>
      <c r="QP175" s="2" t="s">
        <v>129</v>
      </c>
      <c r="QQ175" s="2" t="s">
        <v>717</v>
      </c>
      <c r="QR175" s="2" t="s">
        <v>132</v>
      </c>
      <c r="QS175" s="2" t="s">
        <v>141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132</v>
      </c>
      <c r="RB175" s="2" t="s">
        <v>132</v>
      </c>
      <c r="RC175" s="2" t="s">
        <v>132</v>
      </c>
      <c r="RD175" s="2" t="s">
        <v>132</v>
      </c>
      <c r="RE175" s="2" t="s">
        <v>132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176</v>
      </c>
      <c r="RN175" s="2" t="s">
        <v>129</v>
      </c>
      <c r="RO175" s="2" t="s">
        <v>132</v>
      </c>
      <c r="RP175" s="2" t="s">
        <v>132</v>
      </c>
      <c r="RQ175" s="2" t="s">
        <v>141</v>
      </c>
      <c r="RR175" s="2" t="s">
        <v>132</v>
      </c>
    </row>
    <row r="176">
      <c r="A176" s="2" t="s">
        <v>2036</v>
      </c>
      <c r="B176" s="2" t="s">
        <v>121</v>
      </c>
      <c r="C176" s="2" t="s">
        <v>1936</v>
      </c>
      <c r="D176" s="2" t="s">
        <v>560</v>
      </c>
      <c r="E176" s="2" t="s">
        <v>561</v>
      </c>
      <c r="F176" s="2" t="s">
        <v>2037</v>
      </c>
      <c r="G176" s="2" t="s">
        <v>2037</v>
      </c>
      <c r="H176" s="2" t="s">
        <v>2037</v>
      </c>
      <c r="I176" s="2" t="s">
        <v>2038</v>
      </c>
      <c r="J176" s="2" t="s">
        <v>127</v>
      </c>
      <c r="K176" s="2" t="s">
        <v>801</v>
      </c>
      <c r="L176" s="3">
        <v>63</v>
      </c>
      <c r="M176" s="3">
        <v>66.15</v>
      </c>
      <c r="N176" s="3">
        <v>129.99</v>
      </c>
      <c r="O176" s="2" t="s">
        <v>129</v>
      </c>
      <c r="P176" s="2" t="s">
        <v>524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286</v>
      </c>
      <c r="V176" s="2" t="s">
        <v>247</v>
      </c>
      <c r="W176" s="2" t="s">
        <v>1960</v>
      </c>
      <c r="X176" s="2" t="s">
        <v>1134</v>
      </c>
      <c r="Y176" s="2" t="s">
        <v>984</v>
      </c>
      <c r="Z176" s="4">
        <v>50</v>
      </c>
      <c r="AA176" s="4">
        <f>=ROUNDDOWN(10,0)</f>
      </c>
      <c r="AB176" s="5">
        <v>5</v>
      </c>
      <c r="AC176" s="2" t="s">
        <v>567</v>
      </c>
      <c r="AD176" s="4">
        <v>100</v>
      </c>
      <c r="AE176" s="4">
        <v>100</v>
      </c>
      <c r="AF176" s="6">
        <v>65</v>
      </c>
      <c r="AG176" s="6"/>
      <c r="AH176" s="7"/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132</v>
      </c>
      <c r="BM176" s="7"/>
      <c r="BN176" s="7"/>
      <c r="BO176" s="4"/>
      <c r="BP176" s="8"/>
      <c r="BQ176" s="4"/>
      <c r="BR176" s="8"/>
      <c r="BS176" s="7"/>
      <c r="BT176" s="7"/>
      <c r="BU176" s="2" t="s">
        <v>138</v>
      </c>
      <c r="BV176" s="2" t="s">
        <v>129</v>
      </c>
      <c r="BW176" s="2" t="s">
        <v>549</v>
      </c>
      <c r="BX176" s="2" t="s">
        <v>967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129</v>
      </c>
      <c r="CI176" s="2" t="s">
        <v>986</v>
      </c>
      <c r="CJ176" s="2" t="s">
        <v>774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129</v>
      </c>
      <c r="CU176" s="2" t="s">
        <v>132</v>
      </c>
      <c r="CV176" s="2" t="s">
        <v>1040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129</v>
      </c>
      <c r="DG176" s="2" t="s">
        <v>1761</v>
      </c>
      <c r="DH176" s="2" t="s">
        <v>132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138</v>
      </c>
      <c r="DR176" s="2" t="s">
        <v>129</v>
      </c>
      <c r="DS176" s="2" t="s">
        <v>549</v>
      </c>
      <c r="DT176" s="2" t="s">
        <v>2039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129</v>
      </c>
      <c r="EE176" s="2" t="s">
        <v>680</v>
      </c>
      <c r="EF176" s="2" t="s">
        <v>754</v>
      </c>
      <c r="EG176" s="2" t="s">
        <v>141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129</v>
      </c>
      <c r="EQ176" s="2" t="s">
        <v>534</v>
      </c>
      <c r="ER176" s="2" t="s">
        <v>1709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168</v>
      </c>
      <c r="FB176" s="2" t="s">
        <v>129</v>
      </c>
      <c r="FC176" s="2" t="s">
        <v>132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176</v>
      </c>
      <c r="FN176" s="2" t="s">
        <v>129</v>
      </c>
      <c r="FO176" s="2" t="s">
        <v>132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129</v>
      </c>
      <c r="GA176" s="2" t="s">
        <v>974</v>
      </c>
      <c r="GB176" s="2" t="s">
        <v>680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129</v>
      </c>
      <c r="GM176" s="2" t="s">
        <v>361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168</v>
      </c>
      <c r="GX176" s="2" t="s">
        <v>129</v>
      </c>
      <c r="GY176" s="2" t="s">
        <v>132</v>
      </c>
      <c r="GZ176" s="2" t="s">
        <v>132</v>
      </c>
      <c r="HA176" s="2" t="s">
        <v>141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129</v>
      </c>
      <c r="HK176" s="2" t="s">
        <v>552</v>
      </c>
      <c r="HL176" s="2" t="s">
        <v>484</v>
      </c>
      <c r="HM176" s="2" t="s">
        <v>141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168</v>
      </c>
      <c r="HV176" s="2" t="s">
        <v>129</v>
      </c>
      <c r="HW176" s="2" t="s">
        <v>132</v>
      </c>
      <c r="HX176" s="2" t="s">
        <v>132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168</v>
      </c>
      <c r="IH176" s="2" t="s">
        <v>129</v>
      </c>
      <c r="II176" s="2" t="s">
        <v>132</v>
      </c>
      <c r="IJ176" s="2" t="s">
        <v>132</v>
      </c>
      <c r="IK176" s="2" t="s">
        <v>141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176</v>
      </c>
      <c r="IT176" s="2" t="s">
        <v>129</v>
      </c>
      <c r="IU176" s="2" t="s">
        <v>132</v>
      </c>
      <c r="IV176" s="2" t="s">
        <v>132</v>
      </c>
      <c r="IW176" s="2" t="s">
        <v>141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129</v>
      </c>
      <c r="JG176" s="2" t="s">
        <v>986</v>
      </c>
      <c r="JH176" s="2" t="s">
        <v>132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176</v>
      </c>
      <c r="JR176" s="2" t="s">
        <v>129</v>
      </c>
      <c r="JS176" s="2" t="s">
        <v>132</v>
      </c>
      <c r="JT176" s="2" t="s">
        <v>132</v>
      </c>
      <c r="JU176" s="2" t="s">
        <v>141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168</v>
      </c>
      <c r="KD176" s="2" t="s">
        <v>129</v>
      </c>
      <c r="KE176" s="2" t="s">
        <v>132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132</v>
      </c>
      <c r="KP176" s="2" t="s">
        <v>132</v>
      </c>
      <c r="KQ176" s="2" t="s">
        <v>132</v>
      </c>
      <c r="KR176" s="2" t="s">
        <v>132</v>
      </c>
      <c r="KS176" s="2" t="s">
        <v>132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168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176</v>
      </c>
      <c r="LN176" s="2" t="s">
        <v>150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176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168</v>
      </c>
      <c r="ML176" s="2" t="s">
        <v>129</v>
      </c>
      <c r="MM176" s="2" t="s">
        <v>132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168</v>
      </c>
      <c r="MX176" s="2" t="s">
        <v>129</v>
      </c>
      <c r="MY176" s="2" t="s">
        <v>132</v>
      </c>
      <c r="MZ176" s="2" t="s">
        <v>132</v>
      </c>
      <c r="NA176" s="2" t="s">
        <v>141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176</v>
      </c>
      <c r="NV176" s="2" t="s">
        <v>129</v>
      </c>
      <c r="NW176" s="2" t="s">
        <v>132</v>
      </c>
      <c r="NX176" s="2" t="s">
        <v>132</v>
      </c>
      <c r="NY176" s="2" t="s">
        <v>141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168</v>
      </c>
      <c r="OH176" s="2" t="s">
        <v>129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138</v>
      </c>
      <c r="OT176" s="2" t="s">
        <v>129</v>
      </c>
      <c r="OU176" s="2" t="s">
        <v>177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168</v>
      </c>
      <c r="PF176" s="2" t="s">
        <v>129</v>
      </c>
      <c r="PG176" s="2" t="s">
        <v>132</v>
      </c>
      <c r="PH176" s="2" t="s">
        <v>132</v>
      </c>
      <c r="PI176" s="2" t="s">
        <v>141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168</v>
      </c>
      <c r="PR176" s="2" t="s">
        <v>129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168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138</v>
      </c>
      <c r="QP176" s="2" t="s">
        <v>129</v>
      </c>
      <c r="QQ176" s="2" t="s">
        <v>986</v>
      </c>
      <c r="QR176" s="2" t="s">
        <v>132</v>
      </c>
      <c r="QS176" s="2" t="s">
        <v>141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132</v>
      </c>
      <c r="RB176" s="2" t="s">
        <v>132</v>
      </c>
      <c r="RC176" s="2" t="s">
        <v>132</v>
      </c>
      <c r="RD176" s="2" t="s">
        <v>132</v>
      </c>
      <c r="RE176" s="2" t="s">
        <v>132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176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2" t="s">
        <v>2040</v>
      </c>
      <c r="B177" s="2" t="s">
        <v>121</v>
      </c>
      <c r="C177" s="2" t="s">
        <v>1936</v>
      </c>
      <c r="D177" s="2" t="s">
        <v>560</v>
      </c>
      <c r="E177" s="2" t="s">
        <v>561</v>
      </c>
      <c r="F177" s="2" t="s">
        <v>2041</v>
      </c>
      <c r="G177" s="2" t="s">
        <v>2041</v>
      </c>
      <c r="H177" s="2" t="s">
        <v>2041</v>
      </c>
      <c r="I177" s="2" t="s">
        <v>2042</v>
      </c>
      <c r="J177" s="2" t="s">
        <v>127</v>
      </c>
      <c r="K177" s="2" t="s">
        <v>2043</v>
      </c>
      <c r="L177" s="3">
        <v>90</v>
      </c>
      <c r="M177" s="3">
        <v>94.5</v>
      </c>
      <c r="N177" s="3">
        <v>189.99</v>
      </c>
      <c r="O177" s="2" t="s">
        <v>129</v>
      </c>
      <c r="P177" s="2" t="s">
        <v>524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1400</v>
      </c>
      <c r="V177" s="2" t="s">
        <v>247</v>
      </c>
      <c r="W177" s="2" t="s">
        <v>1960</v>
      </c>
      <c r="X177" s="2" t="s">
        <v>132</v>
      </c>
      <c r="Y177" s="2" t="s">
        <v>2044</v>
      </c>
      <c r="Z177" s="4">
        <v>66</v>
      </c>
      <c r="AA177" s="4">
        <f>=ROUNDDOWN(33,0)</f>
      </c>
      <c r="AB177" s="5">
        <v>2</v>
      </c>
      <c r="AC177" s="2" t="s">
        <v>132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138</v>
      </c>
      <c r="BV177" s="2" t="s">
        <v>129</v>
      </c>
      <c r="BW177" s="2" t="s">
        <v>1580</v>
      </c>
      <c r="BX177" s="2" t="s">
        <v>1684</v>
      </c>
      <c r="BY177" s="2" t="s">
        <v>141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138</v>
      </c>
      <c r="CH177" s="2" t="s">
        <v>129</v>
      </c>
      <c r="CI177" s="2" t="s">
        <v>1139</v>
      </c>
      <c r="CJ177" s="2" t="s">
        <v>470</v>
      </c>
      <c r="CK177" s="2" t="s">
        <v>141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138</v>
      </c>
      <c r="CT177" s="2" t="s">
        <v>129</v>
      </c>
      <c r="CU177" s="2" t="s">
        <v>132</v>
      </c>
      <c r="CV177" s="2" t="s">
        <v>486</v>
      </c>
      <c r="CW177" s="2" t="s">
        <v>141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138</v>
      </c>
      <c r="DF177" s="2" t="s">
        <v>129</v>
      </c>
      <c r="DG177" s="2" t="s">
        <v>2031</v>
      </c>
      <c r="DH177" s="2" t="s">
        <v>1038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138</v>
      </c>
      <c r="DR177" s="2" t="s">
        <v>129</v>
      </c>
      <c r="DS177" s="2" t="s">
        <v>2045</v>
      </c>
      <c r="DT177" s="2" t="s">
        <v>132</v>
      </c>
      <c r="DU177" s="2" t="s">
        <v>141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138</v>
      </c>
      <c r="ED177" s="2" t="s">
        <v>129</v>
      </c>
      <c r="EE177" s="2" t="s">
        <v>680</v>
      </c>
      <c r="EF177" s="2" t="s">
        <v>551</v>
      </c>
      <c r="EG177" s="2" t="s">
        <v>141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138</v>
      </c>
      <c r="EP177" s="2" t="s">
        <v>129</v>
      </c>
      <c r="EQ177" s="2" t="s">
        <v>534</v>
      </c>
      <c r="ER177" s="2" t="s">
        <v>132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168</v>
      </c>
      <c r="FB177" s="2" t="s">
        <v>129</v>
      </c>
      <c r="FC177" s="2" t="s">
        <v>132</v>
      </c>
      <c r="FD177" s="2" t="s">
        <v>132</v>
      </c>
      <c r="FE177" s="2" t="s">
        <v>141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176</v>
      </c>
      <c r="FN177" s="2" t="s">
        <v>129</v>
      </c>
      <c r="FO177" s="2" t="s">
        <v>132</v>
      </c>
      <c r="FP177" s="2" t="s">
        <v>132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241</v>
      </c>
      <c r="FZ177" s="2" t="s">
        <v>129</v>
      </c>
      <c r="GA177" s="2" t="s">
        <v>132</v>
      </c>
      <c r="GB177" s="2" t="s">
        <v>132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138</v>
      </c>
      <c r="GL177" s="2" t="s">
        <v>129</v>
      </c>
      <c r="GM177" s="2" t="s">
        <v>361</v>
      </c>
      <c r="GN177" s="2" t="s">
        <v>132</v>
      </c>
      <c r="GO177" s="2" t="s">
        <v>141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138</v>
      </c>
      <c r="GX177" s="2" t="s">
        <v>129</v>
      </c>
      <c r="GY177" s="2" t="s">
        <v>335</v>
      </c>
      <c r="GZ177" s="2" t="s">
        <v>132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138</v>
      </c>
      <c r="HJ177" s="2" t="s">
        <v>129</v>
      </c>
      <c r="HK177" s="2" t="s">
        <v>536</v>
      </c>
      <c r="HL177" s="2" t="s">
        <v>132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273</v>
      </c>
      <c r="HV177" s="2" t="s">
        <v>129</v>
      </c>
      <c r="HW177" s="2" t="s">
        <v>132</v>
      </c>
      <c r="HX177" s="2" t="s">
        <v>132</v>
      </c>
      <c r="HY177" s="2" t="s">
        <v>141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168</v>
      </c>
      <c r="IH177" s="2" t="s">
        <v>129</v>
      </c>
      <c r="II177" s="2" t="s">
        <v>132</v>
      </c>
      <c r="IJ177" s="2" t="s">
        <v>132</v>
      </c>
      <c r="IK177" s="2" t="s">
        <v>141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176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138</v>
      </c>
      <c r="JF177" s="2" t="s">
        <v>129</v>
      </c>
      <c r="JG177" s="2" t="s">
        <v>1139</v>
      </c>
      <c r="JH177" s="2" t="s">
        <v>132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176</v>
      </c>
      <c r="JR177" s="2" t="s">
        <v>129</v>
      </c>
      <c r="JS177" s="2" t="s">
        <v>132</v>
      </c>
      <c r="JT177" s="2" t="s">
        <v>132</v>
      </c>
      <c r="JU177" s="2" t="s">
        <v>141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132</v>
      </c>
      <c r="KD177" s="2" t="s">
        <v>132</v>
      </c>
      <c r="KE177" s="2" t="s">
        <v>132</v>
      </c>
      <c r="KF177" s="2" t="s">
        <v>132</v>
      </c>
      <c r="KG177" s="2" t="s">
        <v>132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132</v>
      </c>
      <c r="KP177" s="2" t="s">
        <v>132</v>
      </c>
      <c r="KQ177" s="2" t="s">
        <v>132</v>
      </c>
      <c r="KR177" s="2" t="s">
        <v>132</v>
      </c>
      <c r="KS177" s="2" t="s">
        <v>132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168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176</v>
      </c>
      <c r="LN177" s="2" t="s">
        <v>150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176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168</v>
      </c>
      <c r="ML177" s="2" t="s">
        <v>129</v>
      </c>
      <c r="MM177" s="2" t="s">
        <v>132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168</v>
      </c>
      <c r="MX177" s="2" t="s">
        <v>129</v>
      </c>
      <c r="MY177" s="2" t="s">
        <v>132</v>
      </c>
      <c r="MZ177" s="2" t="s">
        <v>132</v>
      </c>
      <c r="NA177" s="2" t="s">
        <v>141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176</v>
      </c>
      <c r="NV177" s="2" t="s">
        <v>129</v>
      </c>
      <c r="NW177" s="2" t="s">
        <v>132</v>
      </c>
      <c r="NX177" s="2" t="s">
        <v>132</v>
      </c>
      <c r="NY177" s="2" t="s">
        <v>141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132</v>
      </c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138</v>
      </c>
      <c r="OT177" s="2" t="s">
        <v>129</v>
      </c>
      <c r="OU177" s="2" t="s">
        <v>177</v>
      </c>
      <c r="OV177" s="2" t="s">
        <v>132</v>
      </c>
      <c r="OW177" s="2" t="s">
        <v>141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168</v>
      </c>
      <c r="PF177" s="2" t="s">
        <v>129</v>
      </c>
      <c r="PG177" s="2" t="s">
        <v>132</v>
      </c>
      <c r="PH177" s="2" t="s">
        <v>132</v>
      </c>
      <c r="PI177" s="2" t="s">
        <v>141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168</v>
      </c>
      <c r="PR177" s="2" t="s">
        <v>129</v>
      </c>
      <c r="PS177" s="2" t="s">
        <v>132</v>
      </c>
      <c r="PT177" s="2" t="s">
        <v>132</v>
      </c>
      <c r="PU177" s="2" t="s">
        <v>141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168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132</v>
      </c>
      <c r="RB177" s="2" t="s">
        <v>132</v>
      </c>
      <c r="RC177" s="2" t="s">
        <v>132</v>
      </c>
      <c r="RD177" s="2" t="s">
        <v>132</v>
      </c>
      <c r="RE177" s="2" t="s">
        <v>132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176</v>
      </c>
      <c r="RN177" s="2" t="s">
        <v>129</v>
      </c>
      <c r="RO177" s="2" t="s">
        <v>132</v>
      </c>
      <c r="RP177" s="2" t="s">
        <v>132</v>
      </c>
      <c r="RQ177" s="2" t="s">
        <v>141</v>
      </c>
      <c r="RR177" s="2" t="s">
        <v>132</v>
      </c>
    </row>
    <row r="178">
      <c r="A178" s="2" t="s">
        <v>2046</v>
      </c>
      <c r="B178" s="2" t="s">
        <v>121</v>
      </c>
      <c r="C178" s="2" t="s">
        <v>1936</v>
      </c>
      <c r="D178" s="2" t="s">
        <v>123</v>
      </c>
      <c r="E178" s="2" t="s">
        <v>124</v>
      </c>
      <c r="F178" s="2" t="s">
        <v>2047</v>
      </c>
      <c r="G178" s="2" t="s">
        <v>2047</v>
      </c>
      <c r="H178" s="2" t="s">
        <v>2047</v>
      </c>
      <c r="I178" s="2" t="s">
        <v>2048</v>
      </c>
      <c r="J178" s="2" t="s">
        <v>127</v>
      </c>
      <c r="K178" s="2" t="s">
        <v>447</v>
      </c>
      <c r="L178" s="3">
        <v>89.1</v>
      </c>
      <c r="M178" s="3">
        <v>93.56</v>
      </c>
      <c r="N178" s="3">
        <v>209</v>
      </c>
      <c r="O178" s="2" t="s">
        <v>218</v>
      </c>
      <c r="P178" s="2" t="s">
        <v>219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286</v>
      </c>
      <c r="V178" s="2" t="s">
        <v>247</v>
      </c>
      <c r="W178" s="2" t="s">
        <v>248</v>
      </c>
      <c r="X178" s="2" t="s">
        <v>1953</v>
      </c>
      <c r="Y178" s="2" t="s">
        <v>433</v>
      </c>
      <c r="Z178" s="4">
        <v>44</v>
      </c>
      <c r="AA178" s="4">
        <f>=ROUNDDOWN(22,0)</f>
      </c>
      <c r="AB178" s="5">
        <v>2</v>
      </c>
      <c r="AC178" s="2" t="s">
        <v>132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>
        <v>6</v>
      </c>
      <c r="AQ178" s="8">
        <v>548.6</v>
      </c>
      <c r="AR178" s="4"/>
      <c r="AS178" s="8"/>
      <c r="AT178" s="7"/>
      <c r="AU178" s="7"/>
      <c r="AV178" s="4">
        <v>6</v>
      </c>
      <c r="AW178" s="8">
        <v>548.6</v>
      </c>
      <c r="AX178" s="4"/>
      <c r="AY178" s="8"/>
      <c r="AZ178" s="7"/>
      <c r="BA178" s="7"/>
      <c r="BB178" s="7">
        <v>1</v>
      </c>
      <c r="BC178" s="4">
        <v>6</v>
      </c>
      <c r="BD178" s="8">
        <v>548.6</v>
      </c>
      <c r="BE178" s="4"/>
      <c r="BF178" s="8"/>
      <c r="BG178" s="7"/>
      <c r="BH178" s="7"/>
      <c r="BI178" s="7">
        <v>1</v>
      </c>
      <c r="BJ178" s="4">
        <v>6</v>
      </c>
      <c r="BK178" s="8">
        <v>548.6</v>
      </c>
      <c r="BL178" s="2" t="s">
        <v>1855</v>
      </c>
      <c r="BM178" s="7">
        <v>1</v>
      </c>
      <c r="BN178" s="7">
        <v>1</v>
      </c>
      <c r="BO178" s="4">
        <v>2</v>
      </c>
      <c r="BP178" s="8">
        <v>148.12</v>
      </c>
      <c r="BQ178" s="4"/>
      <c r="BR178" s="8"/>
      <c r="BS178" s="7"/>
      <c r="BT178" s="7"/>
      <c r="BU178" s="2" t="s">
        <v>138</v>
      </c>
      <c r="BV178" s="2" t="s">
        <v>129</v>
      </c>
      <c r="BW178" s="2" t="s">
        <v>393</v>
      </c>
      <c r="BX178" s="2" t="s">
        <v>809</v>
      </c>
      <c r="BY178" s="2" t="s">
        <v>141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138</v>
      </c>
      <c r="CH178" s="2" t="s">
        <v>129</v>
      </c>
      <c r="CI178" s="2" t="s">
        <v>433</v>
      </c>
      <c r="CJ178" s="2" t="s">
        <v>2049</v>
      </c>
      <c r="CK178" s="2" t="s">
        <v>141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129</v>
      </c>
      <c r="CU178" s="2" t="s">
        <v>132</v>
      </c>
      <c r="CV178" s="2" t="s">
        <v>132</v>
      </c>
      <c r="CW178" s="2" t="s">
        <v>141</v>
      </c>
      <c r="CX178" s="2" t="s">
        <v>132</v>
      </c>
      <c r="CY178" s="4">
        <v>4</v>
      </c>
      <c r="CZ178" s="8">
        <v>400.48</v>
      </c>
      <c r="DA178" s="4"/>
      <c r="DB178" s="8"/>
      <c r="DC178" s="7"/>
      <c r="DD178" s="7"/>
      <c r="DE178" s="2" t="s">
        <v>138</v>
      </c>
      <c r="DF178" s="2" t="s">
        <v>129</v>
      </c>
      <c r="DG178" s="2" t="s">
        <v>401</v>
      </c>
      <c r="DH178" s="2" t="s">
        <v>333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138</v>
      </c>
      <c r="DR178" s="2" t="s">
        <v>129</v>
      </c>
      <c r="DS178" s="2" t="s">
        <v>439</v>
      </c>
      <c r="DT178" s="2" t="s">
        <v>933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138</v>
      </c>
      <c r="ED178" s="2" t="s">
        <v>129</v>
      </c>
      <c r="EE178" s="2" t="s">
        <v>440</v>
      </c>
      <c r="EF178" s="2" t="s">
        <v>132</v>
      </c>
      <c r="EG178" s="2" t="s">
        <v>141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168</v>
      </c>
      <c r="EP178" s="2" t="s">
        <v>129</v>
      </c>
      <c r="EQ178" s="2" t="s">
        <v>132</v>
      </c>
      <c r="ER178" s="2" t="s">
        <v>132</v>
      </c>
      <c r="ES178" s="2" t="s">
        <v>141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168</v>
      </c>
      <c r="FB178" s="2" t="s">
        <v>129</v>
      </c>
      <c r="FC178" s="2" t="s">
        <v>132</v>
      </c>
      <c r="FD178" s="2" t="s">
        <v>132</v>
      </c>
      <c r="FE178" s="2" t="s">
        <v>141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176</v>
      </c>
      <c r="FN178" s="2" t="s">
        <v>129</v>
      </c>
      <c r="FO178" s="2" t="s">
        <v>132</v>
      </c>
      <c r="FP178" s="2" t="s">
        <v>132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138</v>
      </c>
      <c r="FZ178" s="2" t="s">
        <v>129</v>
      </c>
      <c r="GA178" s="2" t="s">
        <v>510</v>
      </c>
      <c r="GB178" s="2" t="s">
        <v>508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138</v>
      </c>
      <c r="GL178" s="2" t="s">
        <v>129</v>
      </c>
      <c r="GM178" s="2" t="s">
        <v>426</v>
      </c>
      <c r="GN178" s="2" t="s">
        <v>132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138</v>
      </c>
      <c r="GX178" s="2" t="s">
        <v>129</v>
      </c>
      <c r="GY178" s="2" t="s">
        <v>427</v>
      </c>
      <c r="GZ178" s="2" t="s">
        <v>2050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138</v>
      </c>
      <c r="HJ178" s="2" t="s">
        <v>129</v>
      </c>
      <c r="HK178" s="2" t="s">
        <v>337</v>
      </c>
      <c r="HL178" s="2" t="s">
        <v>891</v>
      </c>
      <c r="HM178" s="2" t="s">
        <v>141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273</v>
      </c>
      <c r="HV178" s="2" t="s">
        <v>129</v>
      </c>
      <c r="HW178" s="2" t="s">
        <v>132</v>
      </c>
      <c r="HX178" s="2" t="s">
        <v>132</v>
      </c>
      <c r="HY178" s="2" t="s">
        <v>141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168</v>
      </c>
      <c r="IH178" s="2" t="s">
        <v>129</v>
      </c>
      <c r="II178" s="2" t="s">
        <v>132</v>
      </c>
      <c r="IJ178" s="2" t="s">
        <v>132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176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138</v>
      </c>
      <c r="JF178" s="2" t="s">
        <v>129</v>
      </c>
      <c r="JG178" s="2" t="s">
        <v>433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168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168</v>
      </c>
      <c r="KP178" s="2" t="s">
        <v>129</v>
      </c>
      <c r="KQ178" s="2" t="s">
        <v>132</v>
      </c>
      <c r="KR178" s="2" t="s">
        <v>132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168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176</v>
      </c>
      <c r="LN178" s="2" t="s">
        <v>150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176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168</v>
      </c>
      <c r="ML178" s="2" t="s">
        <v>129</v>
      </c>
      <c r="MM178" s="2" t="s">
        <v>132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168</v>
      </c>
      <c r="MX178" s="2" t="s">
        <v>129</v>
      </c>
      <c r="MY178" s="2" t="s">
        <v>132</v>
      </c>
      <c r="MZ178" s="2" t="s">
        <v>132</v>
      </c>
      <c r="NA178" s="2" t="s">
        <v>141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176</v>
      </c>
      <c r="NJ178" s="2" t="s">
        <v>129</v>
      </c>
      <c r="NK178" s="2" t="s">
        <v>132</v>
      </c>
      <c r="NL178" s="2" t="s">
        <v>132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176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132</v>
      </c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241</v>
      </c>
      <c r="OT178" s="2" t="s">
        <v>129</v>
      </c>
      <c r="OU178" s="2" t="s">
        <v>177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168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132</v>
      </c>
      <c r="RB178" s="2" t="s">
        <v>132</v>
      </c>
      <c r="RC178" s="2" t="s">
        <v>132</v>
      </c>
      <c r="RD178" s="2" t="s">
        <v>132</v>
      </c>
      <c r="RE178" s="2" t="s">
        <v>132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176</v>
      </c>
      <c r="RN178" s="2" t="s">
        <v>129</v>
      </c>
      <c r="RO178" s="2" t="s">
        <v>132</v>
      </c>
      <c r="RP178" s="2" t="s">
        <v>132</v>
      </c>
      <c r="RQ178" s="2" t="s">
        <v>141</v>
      </c>
      <c r="RR178" s="2" t="s">
        <v>132</v>
      </c>
    </row>
    <row r="179">
      <c r="A179" s="2" t="s">
        <v>2051</v>
      </c>
      <c r="B179" s="2" t="s">
        <v>121</v>
      </c>
      <c r="C179" s="2" t="s">
        <v>1936</v>
      </c>
      <c r="D179" s="2" t="s">
        <v>123</v>
      </c>
      <c r="E179" s="2" t="s">
        <v>124</v>
      </c>
      <c r="F179" s="2" t="s">
        <v>2052</v>
      </c>
      <c r="G179" s="2" t="s">
        <v>2052</v>
      </c>
      <c r="H179" s="2" t="s">
        <v>2052</v>
      </c>
      <c r="I179" s="2" t="s">
        <v>2053</v>
      </c>
      <c r="J179" s="2" t="s">
        <v>127</v>
      </c>
      <c r="K179" s="2" t="s">
        <v>2054</v>
      </c>
      <c r="L179" s="3">
        <v>142.2</v>
      </c>
      <c r="M179" s="3">
        <v>149.31</v>
      </c>
      <c r="N179" s="3">
        <v>329.99</v>
      </c>
      <c r="O179" s="2" t="s">
        <v>218</v>
      </c>
      <c r="P179" s="2" t="s">
        <v>219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286</v>
      </c>
      <c r="V179" s="2" t="s">
        <v>247</v>
      </c>
      <c r="W179" s="2" t="s">
        <v>870</v>
      </c>
      <c r="X179" s="2" t="s">
        <v>1953</v>
      </c>
      <c r="Y179" s="2" t="s">
        <v>433</v>
      </c>
      <c r="Z179" s="4">
        <v>93</v>
      </c>
      <c r="AA179" s="4">
        <f>=ROUNDDOWN(93,0)</f>
      </c>
      <c r="AB179" s="5">
        <v>1</v>
      </c>
      <c r="AC179" s="2" t="s">
        <v>132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1</v>
      </c>
      <c r="AQ179" s="8">
        <v>181.7</v>
      </c>
      <c r="AR179" s="4"/>
      <c r="AS179" s="8"/>
      <c r="AT179" s="7"/>
      <c r="AU179" s="7"/>
      <c r="AV179" s="4">
        <v>1</v>
      </c>
      <c r="AW179" s="8">
        <v>181.7</v>
      </c>
      <c r="AX179" s="4"/>
      <c r="AY179" s="8"/>
      <c r="AZ179" s="7"/>
      <c r="BA179" s="7"/>
      <c r="BB179" s="7">
        <v>1</v>
      </c>
      <c r="BC179" s="4">
        <v>1</v>
      </c>
      <c r="BD179" s="8">
        <v>181.7</v>
      </c>
      <c r="BE179" s="4"/>
      <c r="BF179" s="8"/>
      <c r="BG179" s="7"/>
      <c r="BH179" s="7"/>
      <c r="BI179" s="7">
        <v>1</v>
      </c>
      <c r="BJ179" s="4">
        <v>1</v>
      </c>
      <c r="BK179" s="8">
        <v>181.7</v>
      </c>
      <c r="BL179" s="2" t="s">
        <v>2055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138</v>
      </c>
      <c r="BV179" s="2" t="s">
        <v>129</v>
      </c>
      <c r="BW179" s="2" t="s">
        <v>393</v>
      </c>
      <c r="BX179" s="2" t="s">
        <v>132</v>
      </c>
      <c r="BY179" s="2" t="s">
        <v>141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138</v>
      </c>
      <c r="CH179" s="2" t="s">
        <v>129</v>
      </c>
      <c r="CI179" s="2" t="s">
        <v>433</v>
      </c>
      <c r="CJ179" s="2" t="s">
        <v>394</v>
      </c>
      <c r="CK179" s="2" t="s">
        <v>141</v>
      </c>
      <c r="CL179" s="2" t="s">
        <v>132</v>
      </c>
      <c r="CM179" s="4">
        <v>1</v>
      </c>
      <c r="CN179" s="8">
        <v>181.7</v>
      </c>
      <c r="CO179" s="4"/>
      <c r="CP179" s="8"/>
      <c r="CQ179" s="7"/>
      <c r="CR179" s="7"/>
      <c r="CS179" s="2" t="s">
        <v>138</v>
      </c>
      <c r="CT179" s="2" t="s">
        <v>129</v>
      </c>
      <c r="CU179" s="2" t="s">
        <v>132</v>
      </c>
      <c r="CV179" s="2" t="s">
        <v>132</v>
      </c>
      <c r="CW179" s="2" t="s">
        <v>141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138</v>
      </c>
      <c r="DF179" s="2" t="s">
        <v>129</v>
      </c>
      <c r="DG179" s="2" t="s">
        <v>401</v>
      </c>
      <c r="DH179" s="2" t="s">
        <v>132</v>
      </c>
      <c r="DI179" s="2" t="s">
        <v>141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138</v>
      </c>
      <c r="DR179" s="2" t="s">
        <v>129</v>
      </c>
      <c r="DS179" s="2" t="s">
        <v>439</v>
      </c>
      <c r="DT179" s="2" t="s">
        <v>2056</v>
      </c>
      <c r="DU179" s="2" t="s">
        <v>141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138</v>
      </c>
      <c r="ED179" s="2" t="s">
        <v>129</v>
      </c>
      <c r="EE179" s="2" t="s">
        <v>440</v>
      </c>
      <c r="EF179" s="2" t="s">
        <v>132</v>
      </c>
      <c r="EG179" s="2" t="s">
        <v>141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168</v>
      </c>
      <c r="EP179" s="2" t="s">
        <v>129</v>
      </c>
      <c r="EQ179" s="2" t="s">
        <v>132</v>
      </c>
      <c r="ER179" s="2" t="s">
        <v>132</v>
      </c>
      <c r="ES179" s="2" t="s">
        <v>141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138</v>
      </c>
      <c r="FB179" s="2" t="s">
        <v>129</v>
      </c>
      <c r="FC179" s="2" t="s">
        <v>329</v>
      </c>
      <c r="FD179" s="2" t="s">
        <v>132</v>
      </c>
      <c r="FE179" s="2" t="s">
        <v>141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176</v>
      </c>
      <c r="FN179" s="2" t="s">
        <v>129</v>
      </c>
      <c r="FO179" s="2" t="s">
        <v>132</v>
      </c>
      <c r="FP179" s="2" t="s">
        <v>132</v>
      </c>
      <c r="FQ179" s="2" t="s">
        <v>141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138</v>
      </c>
      <c r="FZ179" s="2" t="s">
        <v>129</v>
      </c>
      <c r="GA179" s="2" t="s">
        <v>510</v>
      </c>
      <c r="GB179" s="2" t="s">
        <v>132</v>
      </c>
      <c r="GC179" s="2" t="s">
        <v>141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138</v>
      </c>
      <c r="GL179" s="2" t="s">
        <v>129</v>
      </c>
      <c r="GM179" s="2" t="s">
        <v>519</v>
      </c>
      <c r="GN179" s="2" t="s">
        <v>132</v>
      </c>
      <c r="GO179" s="2" t="s">
        <v>141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138</v>
      </c>
      <c r="GX179" s="2" t="s">
        <v>129</v>
      </c>
      <c r="GY179" s="2" t="s">
        <v>427</v>
      </c>
      <c r="GZ179" s="2" t="s">
        <v>132</v>
      </c>
      <c r="HA179" s="2" t="s">
        <v>141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138</v>
      </c>
      <c r="HJ179" s="2" t="s">
        <v>129</v>
      </c>
      <c r="HK179" s="2" t="s">
        <v>337</v>
      </c>
      <c r="HL179" s="2" t="s">
        <v>1332</v>
      </c>
      <c r="HM179" s="2" t="s">
        <v>141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273</v>
      </c>
      <c r="HV179" s="2" t="s">
        <v>129</v>
      </c>
      <c r="HW179" s="2" t="s">
        <v>132</v>
      </c>
      <c r="HX179" s="2" t="s">
        <v>132</v>
      </c>
      <c r="HY179" s="2" t="s">
        <v>141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168</v>
      </c>
      <c r="IH179" s="2" t="s">
        <v>129</v>
      </c>
      <c r="II179" s="2" t="s">
        <v>132</v>
      </c>
      <c r="IJ179" s="2" t="s">
        <v>132</v>
      </c>
      <c r="IK179" s="2" t="s">
        <v>141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176</v>
      </c>
      <c r="IT179" s="2" t="s">
        <v>129</v>
      </c>
      <c r="IU179" s="2" t="s">
        <v>132</v>
      </c>
      <c r="IV179" s="2" t="s">
        <v>132</v>
      </c>
      <c r="IW179" s="2" t="s">
        <v>141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138</v>
      </c>
      <c r="JF179" s="2" t="s">
        <v>129</v>
      </c>
      <c r="JG179" s="2" t="s">
        <v>433</v>
      </c>
      <c r="JH179" s="2" t="s">
        <v>132</v>
      </c>
      <c r="JI179" s="2" t="s">
        <v>141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168</v>
      </c>
      <c r="JR179" s="2" t="s">
        <v>129</v>
      </c>
      <c r="JS179" s="2" t="s">
        <v>132</v>
      </c>
      <c r="JT179" s="2" t="s">
        <v>132</v>
      </c>
      <c r="JU179" s="2" t="s">
        <v>141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168</v>
      </c>
      <c r="KP179" s="2" t="s">
        <v>129</v>
      </c>
      <c r="KQ179" s="2" t="s">
        <v>132</v>
      </c>
      <c r="KR179" s="2" t="s">
        <v>132</v>
      </c>
      <c r="KS179" s="2" t="s">
        <v>141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168</v>
      </c>
      <c r="LB179" s="2" t="s">
        <v>129</v>
      </c>
      <c r="LC179" s="2" t="s">
        <v>132</v>
      </c>
      <c r="LD179" s="2" t="s">
        <v>132</v>
      </c>
      <c r="LE179" s="2" t="s">
        <v>141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176</v>
      </c>
      <c r="LN179" s="2" t="s">
        <v>150</v>
      </c>
      <c r="LO179" s="2" t="s">
        <v>132</v>
      </c>
      <c r="LP179" s="2" t="s">
        <v>132</v>
      </c>
      <c r="LQ179" s="2" t="s">
        <v>141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176</v>
      </c>
      <c r="LZ179" s="2" t="s">
        <v>129</v>
      </c>
      <c r="MA179" s="2" t="s">
        <v>132</v>
      </c>
      <c r="MB179" s="2" t="s">
        <v>132</v>
      </c>
      <c r="MC179" s="2" t="s">
        <v>141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168</v>
      </c>
      <c r="ML179" s="2" t="s">
        <v>129</v>
      </c>
      <c r="MM179" s="2" t="s">
        <v>132</v>
      </c>
      <c r="MN179" s="2" t="s">
        <v>132</v>
      </c>
      <c r="MO179" s="2" t="s">
        <v>141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168</v>
      </c>
      <c r="MX179" s="2" t="s">
        <v>129</v>
      </c>
      <c r="MY179" s="2" t="s">
        <v>132</v>
      </c>
      <c r="MZ179" s="2" t="s">
        <v>132</v>
      </c>
      <c r="NA179" s="2" t="s">
        <v>141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176</v>
      </c>
      <c r="NJ179" s="2" t="s">
        <v>129</v>
      </c>
      <c r="NK179" s="2" t="s">
        <v>132</v>
      </c>
      <c r="NL179" s="2" t="s">
        <v>132</v>
      </c>
      <c r="NM179" s="2" t="s">
        <v>141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176</v>
      </c>
      <c r="NV179" s="2" t="s">
        <v>129</v>
      </c>
      <c r="NW179" s="2" t="s">
        <v>132</v>
      </c>
      <c r="NX179" s="2" t="s">
        <v>132</v>
      </c>
      <c r="NY179" s="2" t="s">
        <v>141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241</v>
      </c>
      <c r="OT179" s="2" t="s">
        <v>129</v>
      </c>
      <c r="OU179" s="2" t="s">
        <v>177</v>
      </c>
      <c r="OV179" s="2" t="s">
        <v>132</v>
      </c>
      <c r="OW179" s="2" t="s">
        <v>141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168</v>
      </c>
      <c r="PF179" s="2" t="s">
        <v>129</v>
      </c>
      <c r="PG179" s="2" t="s">
        <v>132</v>
      </c>
      <c r="PH179" s="2" t="s">
        <v>132</v>
      </c>
      <c r="PI179" s="2" t="s">
        <v>141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168</v>
      </c>
      <c r="QD179" s="2" t="s">
        <v>129</v>
      </c>
      <c r="QE179" s="2" t="s">
        <v>132</v>
      </c>
      <c r="QF179" s="2" t="s">
        <v>132</v>
      </c>
      <c r="QG179" s="2" t="s">
        <v>141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176</v>
      </c>
      <c r="RN179" s="2" t="s">
        <v>129</v>
      </c>
      <c r="RO179" s="2" t="s">
        <v>132</v>
      </c>
      <c r="RP179" s="2" t="s">
        <v>132</v>
      </c>
      <c r="RQ179" s="2" t="s">
        <v>141</v>
      </c>
      <c r="RR179" s="2" t="s">
        <v>132</v>
      </c>
    </row>
    <row r="180">
      <c r="A180" s="2" t="s">
        <v>2057</v>
      </c>
      <c r="B180" s="2" t="s">
        <v>121</v>
      </c>
      <c r="C180" s="2" t="s">
        <v>1936</v>
      </c>
      <c r="D180" s="2" t="s">
        <v>123</v>
      </c>
      <c r="E180" s="2" t="s">
        <v>124</v>
      </c>
      <c r="F180" s="2" t="s">
        <v>2058</v>
      </c>
      <c r="G180" s="2" t="s">
        <v>2058</v>
      </c>
      <c r="H180" s="2" t="s">
        <v>2058</v>
      </c>
      <c r="I180" s="2" t="s">
        <v>2059</v>
      </c>
      <c r="J180" s="2" t="s">
        <v>127</v>
      </c>
      <c r="K180" s="2" t="s">
        <v>2060</v>
      </c>
      <c r="L180" s="3">
        <v>182</v>
      </c>
      <c r="M180" s="3">
        <v>191.1</v>
      </c>
      <c r="N180" s="3">
        <v>369.99</v>
      </c>
      <c r="O180" s="2" t="s">
        <v>129</v>
      </c>
      <c r="P180" s="2" t="s">
        <v>524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286</v>
      </c>
      <c r="V180" s="2" t="s">
        <v>2061</v>
      </c>
      <c r="W180" s="2" t="s">
        <v>248</v>
      </c>
      <c r="X180" s="2" t="s">
        <v>1953</v>
      </c>
      <c r="Y180" s="2" t="s">
        <v>132</v>
      </c>
      <c r="Z180" s="4"/>
      <c r="AA180" s="4">
        <f>=ROUNDDOWN({0},0)</f>
      </c>
      <c r="AB180" s="5"/>
      <c r="AC180" s="2" t="s">
        <v>2062</v>
      </c>
      <c r="AD180" s="4">
        <v>200</v>
      </c>
      <c r="AE180" s="4">
        <v>200</v>
      </c>
      <c r="AF180" s="6">
        <v>72</v>
      </c>
      <c r="AG180" s="6"/>
      <c r="AH180" s="7"/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168</v>
      </c>
      <c r="BV180" s="2" t="s">
        <v>129</v>
      </c>
      <c r="BW180" s="2" t="s">
        <v>132</v>
      </c>
      <c r="BX180" s="2" t="s">
        <v>132</v>
      </c>
      <c r="BY180" s="2" t="s">
        <v>141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138</v>
      </c>
      <c r="CH180" s="2" t="s">
        <v>129</v>
      </c>
      <c r="CI180" s="2" t="s">
        <v>132</v>
      </c>
      <c r="CJ180" s="2" t="s">
        <v>132</v>
      </c>
      <c r="CK180" s="2" t="s">
        <v>141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144</v>
      </c>
      <c r="CT180" s="2" t="s">
        <v>129</v>
      </c>
      <c r="CU180" s="2" t="s">
        <v>132</v>
      </c>
      <c r="CV180" s="2" t="s">
        <v>132</v>
      </c>
      <c r="CW180" s="2" t="s">
        <v>141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558</v>
      </c>
      <c r="DF180" s="2" t="s">
        <v>129</v>
      </c>
      <c r="DG180" s="2" t="s">
        <v>132</v>
      </c>
      <c r="DH180" s="2" t="s">
        <v>132</v>
      </c>
      <c r="DI180" s="2" t="s">
        <v>141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168</v>
      </c>
      <c r="DR180" s="2" t="s">
        <v>129</v>
      </c>
      <c r="DS180" s="2" t="s">
        <v>132</v>
      </c>
      <c r="DT180" s="2" t="s">
        <v>132</v>
      </c>
      <c r="DU180" s="2" t="s">
        <v>141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168</v>
      </c>
      <c r="ED180" s="2" t="s">
        <v>129</v>
      </c>
      <c r="EE180" s="2" t="s">
        <v>132</v>
      </c>
      <c r="EF180" s="2" t="s">
        <v>132</v>
      </c>
      <c r="EG180" s="2" t="s">
        <v>141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168</v>
      </c>
      <c r="EP180" s="2" t="s">
        <v>129</v>
      </c>
      <c r="EQ180" s="2" t="s">
        <v>132</v>
      </c>
      <c r="ER180" s="2" t="s">
        <v>132</v>
      </c>
      <c r="ES180" s="2" t="s">
        <v>141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168</v>
      </c>
      <c r="FB180" s="2" t="s">
        <v>129</v>
      </c>
      <c r="FC180" s="2" t="s">
        <v>132</v>
      </c>
      <c r="FD180" s="2" t="s">
        <v>132</v>
      </c>
      <c r="FE180" s="2" t="s">
        <v>141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176</v>
      </c>
      <c r="FN180" s="2" t="s">
        <v>129</v>
      </c>
      <c r="FO180" s="2" t="s">
        <v>132</v>
      </c>
      <c r="FP180" s="2" t="s">
        <v>132</v>
      </c>
      <c r="FQ180" s="2" t="s">
        <v>141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168</v>
      </c>
      <c r="FZ180" s="2" t="s">
        <v>129</v>
      </c>
      <c r="GA180" s="2" t="s">
        <v>132</v>
      </c>
      <c r="GB180" s="2" t="s">
        <v>132</v>
      </c>
      <c r="GC180" s="2" t="s">
        <v>141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168</v>
      </c>
      <c r="GL180" s="2" t="s">
        <v>129</v>
      </c>
      <c r="GM180" s="2" t="s">
        <v>132</v>
      </c>
      <c r="GN180" s="2" t="s">
        <v>132</v>
      </c>
      <c r="GO180" s="2" t="s">
        <v>141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168</v>
      </c>
      <c r="GX180" s="2" t="s">
        <v>129</v>
      </c>
      <c r="GY180" s="2" t="s">
        <v>132</v>
      </c>
      <c r="GZ180" s="2" t="s">
        <v>132</v>
      </c>
      <c r="HA180" s="2" t="s">
        <v>141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168</v>
      </c>
      <c r="HJ180" s="2" t="s">
        <v>129</v>
      </c>
      <c r="HK180" s="2" t="s">
        <v>132</v>
      </c>
      <c r="HL180" s="2" t="s">
        <v>132</v>
      </c>
      <c r="HM180" s="2" t="s">
        <v>141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129</v>
      </c>
      <c r="HW180" s="2" t="s">
        <v>132</v>
      </c>
      <c r="HX180" s="2" t="s">
        <v>132</v>
      </c>
      <c r="HY180" s="2" t="s">
        <v>141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168</v>
      </c>
      <c r="IH180" s="2" t="s">
        <v>129</v>
      </c>
      <c r="II180" s="2" t="s">
        <v>132</v>
      </c>
      <c r="IJ180" s="2" t="s">
        <v>132</v>
      </c>
      <c r="IK180" s="2" t="s">
        <v>141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138</v>
      </c>
      <c r="JF180" s="2" t="s">
        <v>129</v>
      </c>
      <c r="JG180" s="2" t="s">
        <v>132</v>
      </c>
      <c r="JH180" s="2" t="s">
        <v>132</v>
      </c>
      <c r="JI180" s="2" t="s">
        <v>141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168</v>
      </c>
      <c r="KD180" s="2" t="s">
        <v>129</v>
      </c>
      <c r="KE180" s="2" t="s">
        <v>132</v>
      </c>
      <c r="KF180" s="2" t="s">
        <v>132</v>
      </c>
      <c r="KG180" s="2" t="s">
        <v>141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168</v>
      </c>
      <c r="LB180" s="2" t="s">
        <v>129</v>
      </c>
      <c r="LC180" s="2" t="s">
        <v>132</v>
      </c>
      <c r="LD180" s="2" t="s">
        <v>132</v>
      </c>
      <c r="LE180" s="2" t="s">
        <v>141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176</v>
      </c>
      <c r="LN180" s="2" t="s">
        <v>150</v>
      </c>
      <c r="LO180" s="2" t="s">
        <v>132</v>
      </c>
      <c r="LP180" s="2" t="s">
        <v>132</v>
      </c>
      <c r="LQ180" s="2" t="s">
        <v>141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129</v>
      </c>
      <c r="MA180" s="2" t="s">
        <v>132</v>
      </c>
      <c r="MB180" s="2" t="s">
        <v>132</v>
      </c>
      <c r="MC180" s="2" t="s">
        <v>141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168</v>
      </c>
      <c r="ML180" s="2" t="s">
        <v>129</v>
      </c>
      <c r="MM180" s="2" t="s">
        <v>132</v>
      </c>
      <c r="MN180" s="2" t="s">
        <v>132</v>
      </c>
      <c r="MO180" s="2" t="s">
        <v>141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168</v>
      </c>
      <c r="MX180" s="2" t="s">
        <v>129</v>
      </c>
      <c r="MY180" s="2" t="s">
        <v>132</v>
      </c>
      <c r="MZ180" s="2" t="s">
        <v>132</v>
      </c>
      <c r="NA180" s="2" t="s">
        <v>141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176</v>
      </c>
      <c r="NV180" s="2" t="s">
        <v>129</v>
      </c>
      <c r="NW180" s="2" t="s">
        <v>132</v>
      </c>
      <c r="NX180" s="2" t="s">
        <v>132</v>
      </c>
      <c r="NY180" s="2" t="s">
        <v>141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168</v>
      </c>
      <c r="OH180" s="2" t="s">
        <v>129</v>
      </c>
      <c r="OI180" s="2" t="s">
        <v>132</v>
      </c>
      <c r="OJ180" s="2" t="s">
        <v>132</v>
      </c>
      <c r="OK180" s="2" t="s">
        <v>141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241</v>
      </c>
      <c r="OT180" s="2" t="s">
        <v>129</v>
      </c>
      <c r="OU180" s="2" t="s">
        <v>132</v>
      </c>
      <c r="OV180" s="2" t="s">
        <v>132</v>
      </c>
      <c r="OW180" s="2" t="s">
        <v>141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168</v>
      </c>
      <c r="PF180" s="2" t="s">
        <v>129</v>
      </c>
      <c r="PG180" s="2" t="s">
        <v>132</v>
      </c>
      <c r="PH180" s="2" t="s">
        <v>132</v>
      </c>
      <c r="PI180" s="2" t="s">
        <v>141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168</v>
      </c>
      <c r="PR180" s="2" t="s">
        <v>129</v>
      </c>
      <c r="PS180" s="2" t="s">
        <v>132</v>
      </c>
      <c r="PT180" s="2" t="s">
        <v>132</v>
      </c>
      <c r="PU180" s="2" t="s">
        <v>141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168</v>
      </c>
      <c r="QD180" s="2" t="s">
        <v>129</v>
      </c>
      <c r="QE180" s="2" t="s">
        <v>132</v>
      </c>
      <c r="QF180" s="2" t="s">
        <v>132</v>
      </c>
      <c r="QG180" s="2" t="s">
        <v>141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138</v>
      </c>
      <c r="QP180" s="2" t="s">
        <v>129</v>
      </c>
      <c r="QQ180" s="2" t="s">
        <v>132</v>
      </c>
      <c r="QR180" s="2" t="s">
        <v>132</v>
      </c>
      <c r="QS180" s="2" t="s">
        <v>141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176</v>
      </c>
      <c r="RN180" s="2" t="s">
        <v>129</v>
      </c>
      <c r="RO180" s="2" t="s">
        <v>132</v>
      </c>
      <c r="RP180" s="2" t="s">
        <v>132</v>
      </c>
      <c r="RQ180" s="2" t="s">
        <v>141</v>
      </c>
      <c r="RR180" s="2" t="s">
        <v>132</v>
      </c>
    </row>
    <row r="181">
      <c r="A181" s="2" t="s">
        <v>2063</v>
      </c>
      <c r="B181" s="2" t="s">
        <v>121</v>
      </c>
      <c r="C181" s="2" t="s">
        <v>1936</v>
      </c>
      <c r="D181" s="2" t="s">
        <v>123</v>
      </c>
      <c r="E181" s="2" t="s">
        <v>124</v>
      </c>
      <c r="F181" s="2" t="s">
        <v>2058</v>
      </c>
      <c r="G181" s="2" t="s">
        <v>2058</v>
      </c>
      <c r="H181" s="2" t="s">
        <v>2058</v>
      </c>
      <c r="I181" s="2" t="s">
        <v>2059</v>
      </c>
      <c r="J181" s="2" t="s">
        <v>127</v>
      </c>
      <c r="K181" s="2" t="s">
        <v>2064</v>
      </c>
      <c r="L181" s="3">
        <v>182</v>
      </c>
      <c r="M181" s="3">
        <v>191.1</v>
      </c>
      <c r="N181" s="3">
        <v>369.99</v>
      </c>
      <c r="O181" s="2" t="s">
        <v>129</v>
      </c>
      <c r="P181" s="2" t="s">
        <v>524</v>
      </c>
      <c r="Q181" s="2" t="s">
        <v>131</v>
      </c>
      <c r="R181" s="2" t="s">
        <v>132</v>
      </c>
      <c r="S181" s="2" t="s">
        <v>132</v>
      </c>
      <c r="T181" s="2" t="s">
        <v>132</v>
      </c>
      <c r="U181" s="2" t="s">
        <v>286</v>
      </c>
      <c r="V181" s="2" t="s">
        <v>2061</v>
      </c>
      <c r="W181" s="2" t="s">
        <v>248</v>
      </c>
      <c r="X181" s="2" t="s">
        <v>1953</v>
      </c>
      <c r="Y181" s="2" t="s">
        <v>132</v>
      </c>
      <c r="Z181" s="4"/>
      <c r="AA181" s="4">
        <f>=ROUNDDOWN({0},0)</f>
      </c>
      <c r="AB181" s="5"/>
      <c r="AC181" s="2" t="s">
        <v>2062</v>
      </c>
      <c r="AD181" s="4">
        <v>100</v>
      </c>
      <c r="AE181" s="4">
        <v>100</v>
      </c>
      <c r="AF181" s="6">
        <v>72</v>
      </c>
      <c r="AG181" s="6"/>
      <c r="AH181" s="7"/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168</v>
      </c>
      <c r="BV181" s="2" t="s">
        <v>129</v>
      </c>
      <c r="BW181" s="2" t="s">
        <v>132</v>
      </c>
      <c r="BX181" s="2" t="s">
        <v>132</v>
      </c>
      <c r="BY181" s="2" t="s">
        <v>141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138</v>
      </c>
      <c r="CH181" s="2" t="s">
        <v>129</v>
      </c>
      <c r="CI181" s="2" t="s">
        <v>132</v>
      </c>
      <c r="CJ181" s="2" t="s">
        <v>132</v>
      </c>
      <c r="CK181" s="2" t="s">
        <v>141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144</v>
      </c>
      <c r="CT181" s="2" t="s">
        <v>129</v>
      </c>
      <c r="CU181" s="2" t="s">
        <v>132</v>
      </c>
      <c r="CV181" s="2" t="s">
        <v>132</v>
      </c>
      <c r="CW181" s="2" t="s">
        <v>141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558</v>
      </c>
      <c r="DF181" s="2" t="s">
        <v>129</v>
      </c>
      <c r="DG181" s="2" t="s">
        <v>132</v>
      </c>
      <c r="DH181" s="2" t="s">
        <v>132</v>
      </c>
      <c r="DI181" s="2" t="s">
        <v>141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168</v>
      </c>
      <c r="DR181" s="2" t="s">
        <v>129</v>
      </c>
      <c r="DS181" s="2" t="s">
        <v>132</v>
      </c>
      <c r="DT181" s="2" t="s">
        <v>132</v>
      </c>
      <c r="DU181" s="2" t="s">
        <v>141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168</v>
      </c>
      <c r="ED181" s="2" t="s">
        <v>129</v>
      </c>
      <c r="EE181" s="2" t="s">
        <v>132</v>
      </c>
      <c r="EF181" s="2" t="s">
        <v>132</v>
      </c>
      <c r="EG181" s="2" t="s">
        <v>141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168</v>
      </c>
      <c r="EP181" s="2" t="s">
        <v>129</v>
      </c>
      <c r="EQ181" s="2" t="s">
        <v>132</v>
      </c>
      <c r="ER181" s="2" t="s">
        <v>132</v>
      </c>
      <c r="ES181" s="2" t="s">
        <v>141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168</v>
      </c>
      <c r="FB181" s="2" t="s">
        <v>129</v>
      </c>
      <c r="FC181" s="2" t="s">
        <v>132</v>
      </c>
      <c r="FD181" s="2" t="s">
        <v>132</v>
      </c>
      <c r="FE181" s="2" t="s">
        <v>141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176</v>
      </c>
      <c r="FN181" s="2" t="s">
        <v>129</v>
      </c>
      <c r="FO181" s="2" t="s">
        <v>132</v>
      </c>
      <c r="FP181" s="2" t="s">
        <v>132</v>
      </c>
      <c r="FQ181" s="2" t="s">
        <v>141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168</v>
      </c>
      <c r="FZ181" s="2" t="s">
        <v>129</v>
      </c>
      <c r="GA181" s="2" t="s">
        <v>132</v>
      </c>
      <c r="GB181" s="2" t="s">
        <v>132</v>
      </c>
      <c r="GC181" s="2" t="s">
        <v>141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168</v>
      </c>
      <c r="GL181" s="2" t="s">
        <v>129</v>
      </c>
      <c r="GM181" s="2" t="s">
        <v>132</v>
      </c>
      <c r="GN181" s="2" t="s">
        <v>132</v>
      </c>
      <c r="GO181" s="2" t="s">
        <v>141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168</v>
      </c>
      <c r="GX181" s="2" t="s">
        <v>129</v>
      </c>
      <c r="GY181" s="2" t="s">
        <v>132</v>
      </c>
      <c r="GZ181" s="2" t="s">
        <v>132</v>
      </c>
      <c r="HA181" s="2" t="s">
        <v>141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168</v>
      </c>
      <c r="HJ181" s="2" t="s">
        <v>129</v>
      </c>
      <c r="HK181" s="2" t="s">
        <v>132</v>
      </c>
      <c r="HL181" s="2" t="s">
        <v>132</v>
      </c>
      <c r="HM181" s="2" t="s">
        <v>141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168</v>
      </c>
      <c r="HV181" s="2" t="s">
        <v>129</v>
      </c>
      <c r="HW181" s="2" t="s">
        <v>132</v>
      </c>
      <c r="HX181" s="2" t="s">
        <v>132</v>
      </c>
      <c r="HY181" s="2" t="s">
        <v>141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168</v>
      </c>
      <c r="IH181" s="2" t="s">
        <v>129</v>
      </c>
      <c r="II181" s="2" t="s">
        <v>132</v>
      </c>
      <c r="IJ181" s="2" t="s">
        <v>132</v>
      </c>
      <c r="IK181" s="2" t="s">
        <v>141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132</v>
      </c>
      <c r="IT181" s="2" t="s">
        <v>132</v>
      </c>
      <c r="IU181" s="2" t="s">
        <v>132</v>
      </c>
      <c r="IV181" s="2" t="s">
        <v>132</v>
      </c>
      <c r="IW181" s="2" t="s">
        <v>132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138</v>
      </c>
      <c r="JF181" s="2" t="s">
        <v>129</v>
      </c>
      <c r="JG181" s="2" t="s">
        <v>132</v>
      </c>
      <c r="JH181" s="2" t="s">
        <v>132</v>
      </c>
      <c r="JI181" s="2" t="s">
        <v>141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168</v>
      </c>
      <c r="KD181" s="2" t="s">
        <v>129</v>
      </c>
      <c r="KE181" s="2" t="s">
        <v>132</v>
      </c>
      <c r="KF181" s="2" t="s">
        <v>132</v>
      </c>
      <c r="KG181" s="2" t="s">
        <v>141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168</v>
      </c>
      <c r="LB181" s="2" t="s">
        <v>129</v>
      </c>
      <c r="LC181" s="2" t="s">
        <v>132</v>
      </c>
      <c r="LD181" s="2" t="s">
        <v>132</v>
      </c>
      <c r="LE181" s="2" t="s">
        <v>141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176</v>
      </c>
      <c r="LN181" s="2" t="s">
        <v>150</v>
      </c>
      <c r="LO181" s="2" t="s">
        <v>132</v>
      </c>
      <c r="LP181" s="2" t="s">
        <v>132</v>
      </c>
      <c r="LQ181" s="2" t="s">
        <v>141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176</v>
      </c>
      <c r="LZ181" s="2" t="s">
        <v>129</v>
      </c>
      <c r="MA181" s="2" t="s">
        <v>132</v>
      </c>
      <c r="MB181" s="2" t="s">
        <v>132</v>
      </c>
      <c r="MC181" s="2" t="s">
        <v>141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168</v>
      </c>
      <c r="ML181" s="2" t="s">
        <v>129</v>
      </c>
      <c r="MM181" s="2" t="s">
        <v>132</v>
      </c>
      <c r="MN181" s="2" t="s">
        <v>132</v>
      </c>
      <c r="MO181" s="2" t="s">
        <v>141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168</v>
      </c>
      <c r="MX181" s="2" t="s">
        <v>129</v>
      </c>
      <c r="MY181" s="2" t="s">
        <v>132</v>
      </c>
      <c r="MZ181" s="2" t="s">
        <v>132</v>
      </c>
      <c r="NA181" s="2" t="s">
        <v>141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176</v>
      </c>
      <c r="NV181" s="2" t="s">
        <v>129</v>
      </c>
      <c r="NW181" s="2" t="s">
        <v>132</v>
      </c>
      <c r="NX181" s="2" t="s">
        <v>132</v>
      </c>
      <c r="NY181" s="2" t="s">
        <v>141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168</v>
      </c>
      <c r="OH181" s="2" t="s">
        <v>129</v>
      </c>
      <c r="OI181" s="2" t="s">
        <v>132</v>
      </c>
      <c r="OJ181" s="2" t="s">
        <v>132</v>
      </c>
      <c r="OK181" s="2" t="s">
        <v>141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241</v>
      </c>
      <c r="OT181" s="2" t="s">
        <v>129</v>
      </c>
      <c r="OU181" s="2" t="s">
        <v>132</v>
      </c>
      <c r="OV181" s="2" t="s">
        <v>132</v>
      </c>
      <c r="OW181" s="2" t="s">
        <v>141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168</v>
      </c>
      <c r="PF181" s="2" t="s">
        <v>129</v>
      </c>
      <c r="PG181" s="2" t="s">
        <v>132</v>
      </c>
      <c r="PH181" s="2" t="s">
        <v>132</v>
      </c>
      <c r="PI181" s="2" t="s">
        <v>141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168</v>
      </c>
      <c r="PR181" s="2" t="s">
        <v>129</v>
      </c>
      <c r="PS181" s="2" t="s">
        <v>132</v>
      </c>
      <c r="PT181" s="2" t="s">
        <v>132</v>
      </c>
      <c r="PU181" s="2" t="s">
        <v>141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168</v>
      </c>
      <c r="QD181" s="2" t="s">
        <v>129</v>
      </c>
      <c r="QE181" s="2" t="s">
        <v>132</v>
      </c>
      <c r="QF181" s="2" t="s">
        <v>132</v>
      </c>
      <c r="QG181" s="2" t="s">
        <v>141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138</v>
      </c>
      <c r="QP181" s="2" t="s">
        <v>129</v>
      </c>
      <c r="QQ181" s="2" t="s">
        <v>132</v>
      </c>
      <c r="QR181" s="2" t="s">
        <v>132</v>
      </c>
      <c r="QS181" s="2" t="s">
        <v>141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132</v>
      </c>
      <c r="RB181" s="2" t="s">
        <v>132</v>
      </c>
      <c r="RC181" s="2" t="s">
        <v>132</v>
      </c>
      <c r="RD181" s="2" t="s">
        <v>132</v>
      </c>
      <c r="RE181" s="2" t="s">
        <v>132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176</v>
      </c>
      <c r="RN181" s="2" t="s">
        <v>129</v>
      </c>
      <c r="RO181" s="2" t="s">
        <v>132</v>
      </c>
      <c r="RP181" s="2" t="s">
        <v>132</v>
      </c>
      <c r="RQ181" s="2" t="s">
        <v>141</v>
      </c>
      <c r="RR181" s="2" t="s">
        <v>132</v>
      </c>
    </row>
    <row r="182">
      <c r="A182" s="2" t="s">
        <v>2065</v>
      </c>
      <c r="B182" s="2" t="s">
        <v>121</v>
      </c>
      <c r="C182" s="2" t="s">
        <v>1936</v>
      </c>
      <c r="D182" s="2" t="s">
        <v>1033</v>
      </c>
      <c r="E182" s="2" t="s">
        <v>1034</v>
      </c>
      <c r="F182" s="2" t="s">
        <v>2066</v>
      </c>
      <c r="G182" s="2" t="s">
        <v>2066</v>
      </c>
      <c r="H182" s="2" t="s">
        <v>2066</v>
      </c>
      <c r="I182" s="2" t="s">
        <v>1924</v>
      </c>
      <c r="J182" s="2" t="s">
        <v>127</v>
      </c>
      <c r="K182" s="2" t="s">
        <v>2067</v>
      </c>
      <c r="L182" s="3">
        <v>66.72</v>
      </c>
      <c r="M182" s="3">
        <v>70.06</v>
      </c>
      <c r="N182" s="3">
        <v>139</v>
      </c>
      <c r="O182" s="2" t="s">
        <v>915</v>
      </c>
      <c r="P182" s="2" t="s">
        <v>219</v>
      </c>
      <c r="Q182" s="2" t="s">
        <v>131</v>
      </c>
      <c r="R182" s="2" t="s">
        <v>132</v>
      </c>
      <c r="S182" s="2" t="s">
        <v>132</v>
      </c>
      <c r="T182" s="2" t="s">
        <v>132</v>
      </c>
      <c r="U182" s="2" t="s">
        <v>286</v>
      </c>
      <c r="V182" s="2" t="s">
        <v>287</v>
      </c>
      <c r="W182" s="2" t="s">
        <v>248</v>
      </c>
      <c r="X182" s="2" t="s">
        <v>132</v>
      </c>
      <c r="Y182" s="2" t="s">
        <v>795</v>
      </c>
      <c r="Z182" s="4"/>
      <c r="AA182" s="4">
        <f>=ROUNDDOWN({0},0)</f>
      </c>
      <c r="AB182" s="5">
        <v>1.6</v>
      </c>
      <c r="AC182" s="2" t="s">
        <v>132</v>
      </c>
      <c r="AD182" s="4"/>
      <c r="AE182" s="4"/>
      <c r="AF182" s="6">
        <v>63</v>
      </c>
      <c r="AG182" s="6"/>
      <c r="AH182" s="7">
        <v>0.3804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>
        <v>4</v>
      </c>
      <c r="AQ182" s="8">
        <v>233.3</v>
      </c>
      <c r="AR182" s="4"/>
      <c r="AS182" s="8"/>
      <c r="AT182" s="7"/>
      <c r="AU182" s="7"/>
      <c r="AV182" s="4">
        <v>4</v>
      </c>
      <c r="AW182" s="8">
        <v>233.3</v>
      </c>
      <c r="AX182" s="4"/>
      <c r="AY182" s="8"/>
      <c r="AZ182" s="7"/>
      <c r="BA182" s="7"/>
      <c r="BB182" s="7">
        <v>1</v>
      </c>
      <c r="BC182" s="4">
        <v>4</v>
      </c>
      <c r="BD182" s="8">
        <v>233.3</v>
      </c>
      <c r="BE182" s="4"/>
      <c r="BF182" s="8"/>
      <c r="BG182" s="7"/>
      <c r="BH182" s="7"/>
      <c r="BI182" s="7">
        <v>1</v>
      </c>
      <c r="BJ182" s="4">
        <v>4</v>
      </c>
      <c r="BK182" s="8">
        <v>233.3</v>
      </c>
      <c r="BL182" s="2" t="s">
        <v>515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138</v>
      </c>
      <c r="BV182" s="2" t="s">
        <v>150</v>
      </c>
      <c r="BW182" s="2" t="s">
        <v>611</v>
      </c>
      <c r="BX182" s="2" t="s">
        <v>1916</v>
      </c>
      <c r="BY182" s="2" t="s">
        <v>146</v>
      </c>
      <c r="BZ182" s="2" t="s">
        <v>132</v>
      </c>
      <c r="CA182" s="4">
        <v>3</v>
      </c>
      <c r="CB182" s="8">
        <v>210.18</v>
      </c>
      <c r="CC182" s="4"/>
      <c r="CD182" s="8"/>
      <c r="CE182" s="7"/>
      <c r="CF182" s="7"/>
      <c r="CG182" s="2" t="s">
        <v>138</v>
      </c>
      <c r="CH182" s="2" t="s">
        <v>150</v>
      </c>
      <c r="CI182" s="2" t="s">
        <v>795</v>
      </c>
      <c r="CJ182" s="2" t="s">
        <v>624</v>
      </c>
      <c r="CK182" s="2" t="s">
        <v>141</v>
      </c>
      <c r="CL182" s="2" t="s">
        <v>132</v>
      </c>
      <c r="CM182" s="4"/>
      <c r="CN182" s="8"/>
      <c r="CO182" s="4"/>
      <c r="CP182" s="8"/>
      <c r="CQ182" s="7"/>
      <c r="CR182" s="7"/>
      <c r="CS182" s="2" t="s">
        <v>138</v>
      </c>
      <c r="CT182" s="2" t="s">
        <v>150</v>
      </c>
      <c r="CU182" s="2" t="s">
        <v>132</v>
      </c>
      <c r="CV182" s="2" t="s">
        <v>132</v>
      </c>
      <c r="CW182" s="2" t="s">
        <v>141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138</v>
      </c>
      <c r="DF182" s="2" t="s">
        <v>150</v>
      </c>
      <c r="DG182" s="2" t="s">
        <v>401</v>
      </c>
      <c r="DH182" s="2" t="s">
        <v>132</v>
      </c>
      <c r="DI182" s="2" t="s">
        <v>141</v>
      </c>
      <c r="DJ182" s="2" t="s">
        <v>132</v>
      </c>
      <c r="DK182" s="4">
        <v>1</v>
      </c>
      <c r="DL182" s="8">
        <v>23.12</v>
      </c>
      <c r="DM182" s="4"/>
      <c r="DN182" s="8"/>
      <c r="DO182" s="7"/>
      <c r="DP182" s="7"/>
      <c r="DQ182" s="2" t="s">
        <v>138</v>
      </c>
      <c r="DR182" s="2" t="s">
        <v>150</v>
      </c>
      <c r="DS182" s="2" t="s">
        <v>2007</v>
      </c>
      <c r="DT182" s="2" t="s">
        <v>1942</v>
      </c>
      <c r="DU182" s="2" t="s">
        <v>141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138</v>
      </c>
      <c r="ED182" s="2" t="s">
        <v>150</v>
      </c>
      <c r="EE182" s="2" t="s">
        <v>604</v>
      </c>
      <c r="EF182" s="2" t="s">
        <v>2068</v>
      </c>
      <c r="EG182" s="2" t="s">
        <v>141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168</v>
      </c>
      <c r="EP182" s="2" t="s">
        <v>150</v>
      </c>
      <c r="EQ182" s="2" t="s">
        <v>132</v>
      </c>
      <c r="ER182" s="2" t="s">
        <v>132</v>
      </c>
      <c r="ES182" s="2" t="s">
        <v>141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168</v>
      </c>
      <c r="FB182" s="2" t="s">
        <v>150</v>
      </c>
      <c r="FC182" s="2" t="s">
        <v>132</v>
      </c>
      <c r="FD182" s="2" t="s">
        <v>132</v>
      </c>
      <c r="FE182" s="2" t="s">
        <v>141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176</v>
      </c>
      <c r="FN182" s="2" t="s">
        <v>150</v>
      </c>
      <c r="FO182" s="2" t="s">
        <v>132</v>
      </c>
      <c r="FP182" s="2" t="s">
        <v>132</v>
      </c>
      <c r="FQ182" s="2" t="s">
        <v>141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241</v>
      </c>
      <c r="FZ182" s="2" t="s">
        <v>150</v>
      </c>
      <c r="GA182" s="2" t="s">
        <v>132</v>
      </c>
      <c r="GB182" s="2" t="s">
        <v>132</v>
      </c>
      <c r="GC182" s="2" t="s">
        <v>141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138</v>
      </c>
      <c r="GL182" s="2" t="s">
        <v>150</v>
      </c>
      <c r="GM182" s="2" t="s">
        <v>1945</v>
      </c>
      <c r="GN182" s="2" t="s">
        <v>132</v>
      </c>
      <c r="GO182" s="2" t="s">
        <v>141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168</v>
      </c>
      <c r="GX182" s="2" t="s">
        <v>150</v>
      </c>
      <c r="GY182" s="2" t="s">
        <v>132</v>
      </c>
      <c r="GZ182" s="2" t="s">
        <v>132</v>
      </c>
      <c r="HA182" s="2" t="s">
        <v>141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138</v>
      </c>
      <c r="HJ182" s="2" t="s">
        <v>150</v>
      </c>
      <c r="HK182" s="2" t="s">
        <v>1477</v>
      </c>
      <c r="HL182" s="2" t="s">
        <v>132</v>
      </c>
      <c r="HM182" s="2" t="s">
        <v>141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138</v>
      </c>
      <c r="HV182" s="2" t="s">
        <v>150</v>
      </c>
      <c r="HW182" s="2" t="s">
        <v>172</v>
      </c>
      <c r="HX182" s="2" t="s">
        <v>132</v>
      </c>
      <c r="HY182" s="2" t="s">
        <v>141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132</v>
      </c>
      <c r="IH182" s="2" t="s">
        <v>132</v>
      </c>
      <c r="II182" s="2" t="s">
        <v>132</v>
      </c>
      <c r="IJ182" s="2" t="s">
        <v>132</v>
      </c>
      <c r="IK182" s="2" t="s">
        <v>132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176</v>
      </c>
      <c r="IT182" s="2" t="s">
        <v>150</v>
      </c>
      <c r="IU182" s="2" t="s">
        <v>132</v>
      </c>
      <c r="IV182" s="2" t="s">
        <v>132</v>
      </c>
      <c r="IW182" s="2" t="s">
        <v>141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138</v>
      </c>
      <c r="JF182" s="2" t="s">
        <v>150</v>
      </c>
      <c r="JG182" s="2" t="s">
        <v>167</v>
      </c>
      <c r="JH182" s="2" t="s">
        <v>132</v>
      </c>
      <c r="JI182" s="2" t="s">
        <v>141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138</v>
      </c>
      <c r="JR182" s="2" t="s">
        <v>150</v>
      </c>
      <c r="JS182" s="2" t="s">
        <v>1948</v>
      </c>
      <c r="JT182" s="2" t="s">
        <v>2069</v>
      </c>
      <c r="JU182" s="2" t="s">
        <v>141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132</v>
      </c>
      <c r="KD182" s="2" t="s">
        <v>132</v>
      </c>
      <c r="KE182" s="2" t="s">
        <v>132</v>
      </c>
      <c r="KF182" s="2" t="s">
        <v>132</v>
      </c>
      <c r="KG182" s="2" t="s">
        <v>132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138</v>
      </c>
      <c r="KP182" s="2" t="s">
        <v>150</v>
      </c>
      <c r="KQ182" s="2" t="s">
        <v>1477</v>
      </c>
      <c r="KR182" s="2" t="s">
        <v>2070</v>
      </c>
      <c r="KS182" s="2" t="s">
        <v>146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176</v>
      </c>
      <c r="LB182" s="2" t="s">
        <v>150</v>
      </c>
      <c r="LC182" s="2" t="s">
        <v>132</v>
      </c>
      <c r="LD182" s="2" t="s">
        <v>132</v>
      </c>
      <c r="LE182" s="2" t="s">
        <v>141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150</v>
      </c>
      <c r="MA182" s="2" t="s">
        <v>132</v>
      </c>
      <c r="MB182" s="2" t="s">
        <v>132</v>
      </c>
      <c r="MC182" s="2" t="s">
        <v>141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176</v>
      </c>
      <c r="ML182" s="2" t="s">
        <v>150</v>
      </c>
      <c r="MM182" s="2" t="s">
        <v>132</v>
      </c>
      <c r="MN182" s="2" t="s">
        <v>132</v>
      </c>
      <c r="MO182" s="2" t="s">
        <v>141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176</v>
      </c>
      <c r="NJ182" s="2" t="s">
        <v>150</v>
      </c>
      <c r="NK182" s="2" t="s">
        <v>132</v>
      </c>
      <c r="NL182" s="2" t="s">
        <v>132</v>
      </c>
      <c r="NM182" s="2" t="s">
        <v>141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176</v>
      </c>
      <c r="NV182" s="2" t="s">
        <v>150</v>
      </c>
      <c r="NW182" s="2" t="s">
        <v>132</v>
      </c>
      <c r="NX182" s="2" t="s">
        <v>132</v>
      </c>
      <c r="NY182" s="2" t="s">
        <v>141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176</v>
      </c>
      <c r="OH182" s="2" t="s">
        <v>150</v>
      </c>
      <c r="OI182" s="2" t="s">
        <v>132</v>
      </c>
      <c r="OJ182" s="2" t="s">
        <v>132</v>
      </c>
      <c r="OK182" s="2" t="s">
        <v>141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176</v>
      </c>
      <c r="OT182" s="2" t="s">
        <v>150</v>
      </c>
      <c r="OU182" s="2" t="s">
        <v>132</v>
      </c>
      <c r="OV182" s="2" t="s">
        <v>132</v>
      </c>
      <c r="OW182" s="2" t="s">
        <v>141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176</v>
      </c>
      <c r="PF182" s="2" t="s">
        <v>150</v>
      </c>
      <c r="PG182" s="2" t="s">
        <v>132</v>
      </c>
      <c r="PH182" s="2" t="s">
        <v>132</v>
      </c>
      <c r="PI182" s="2" t="s">
        <v>141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132</v>
      </c>
      <c r="PR182" s="2" t="s">
        <v>132</v>
      </c>
      <c r="PS182" s="2" t="s">
        <v>132</v>
      </c>
      <c r="PT182" s="2" t="s">
        <v>132</v>
      </c>
      <c r="PU182" s="2" t="s">
        <v>132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132</v>
      </c>
      <c r="QP182" s="2" t="s">
        <v>132</v>
      </c>
      <c r="QQ182" s="2" t="s">
        <v>132</v>
      </c>
      <c r="QR182" s="2" t="s">
        <v>132</v>
      </c>
      <c r="QS182" s="2" t="s">
        <v>132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138</v>
      </c>
      <c r="RB182" s="2" t="s">
        <v>150</v>
      </c>
      <c r="RC182" s="2" t="s">
        <v>2012</v>
      </c>
      <c r="RD182" s="2" t="s">
        <v>132</v>
      </c>
      <c r="RE182" s="2" t="s">
        <v>141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176</v>
      </c>
      <c r="RN182" s="2" t="s">
        <v>150</v>
      </c>
      <c r="RO182" s="2" t="s">
        <v>132</v>
      </c>
      <c r="RP182" s="2" t="s">
        <v>132</v>
      </c>
      <c r="RQ182" s="2" t="s">
        <v>141</v>
      </c>
      <c r="RR182" s="2" t="s">
        <v>132</v>
      </c>
    </row>
    <row r="183">
      <c r="A183" s="2" t="s">
        <v>2071</v>
      </c>
      <c r="B183" s="2" t="s">
        <v>121</v>
      </c>
      <c r="C183" s="2" t="s">
        <v>2072</v>
      </c>
      <c r="D183" s="2" t="s">
        <v>560</v>
      </c>
      <c r="E183" s="2" t="s">
        <v>1026</v>
      </c>
      <c r="F183" s="2" t="s">
        <v>2073</v>
      </c>
      <c r="G183" s="2" t="s">
        <v>132</v>
      </c>
      <c r="H183" s="2" t="s">
        <v>132</v>
      </c>
      <c r="I183" s="2" t="s">
        <v>132</v>
      </c>
      <c r="J183" s="2" t="s">
        <v>2074</v>
      </c>
      <c r="K183" s="2" t="s">
        <v>647</v>
      </c>
      <c r="L183" s="3">
        <v>13.3</v>
      </c>
      <c r="M183" s="3"/>
      <c r="N183" s="3"/>
      <c r="O183" s="2" t="s">
        <v>915</v>
      </c>
      <c r="P183" s="2" t="s">
        <v>132</v>
      </c>
      <c r="Q183" s="2" t="s">
        <v>132</v>
      </c>
      <c r="R183" s="2" t="s">
        <v>132</v>
      </c>
      <c r="S183" s="2" t="s">
        <v>2075</v>
      </c>
      <c r="T183" s="2" t="s">
        <v>132</v>
      </c>
      <c r="U183" s="2" t="s">
        <v>132</v>
      </c>
      <c r="V183" s="2" t="s">
        <v>132</v>
      </c>
      <c r="W183" s="2" t="s">
        <v>132</v>
      </c>
      <c r="X183" s="2" t="s">
        <v>132</v>
      </c>
      <c r="Y183" s="2" t="s">
        <v>132</v>
      </c>
      <c r="Z183" s="4"/>
      <c r="AA183" s="4">
        <f>=ROUNDDOWN({0},0)</f>
      </c>
      <c r="AB183" s="5">
        <v>0.2</v>
      </c>
      <c r="AC183" s="2" t="s">
        <v>132</v>
      </c>
      <c r="AD183" s="4"/>
      <c r="AE183" s="4"/>
      <c r="AF183" s="6"/>
      <c r="AG183" s="6"/>
      <c r="AH183" s="7"/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/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/>
      <c r="BJ183" s="4"/>
      <c r="BK183" s="8"/>
      <c r="BL183" s="2" t="s">
        <v>132</v>
      </c>
      <c r="BM183" s="7"/>
      <c r="BN183" s="7"/>
      <c r="BO183" s="4"/>
      <c r="BP183" s="8"/>
      <c r="BQ183" s="4"/>
      <c r="BR183" s="8"/>
      <c r="BS183" s="7"/>
      <c r="BT183" s="7"/>
      <c r="BU183" s="2" t="s">
        <v>132</v>
      </c>
      <c r="BV183" s="2" t="s">
        <v>132</v>
      </c>
      <c r="BW183" s="2" t="s">
        <v>132</v>
      </c>
      <c r="BX183" s="2" t="s">
        <v>132</v>
      </c>
      <c r="BY183" s="2" t="s">
        <v>132</v>
      </c>
      <c r="BZ183" s="2" t="s">
        <v>132</v>
      </c>
      <c r="CA183" s="4"/>
      <c r="CB183" s="8"/>
      <c r="CC183" s="4"/>
      <c r="CD183" s="8"/>
      <c r="CE183" s="7"/>
      <c r="CF183" s="7"/>
      <c r="CG183" s="2" t="s">
        <v>132</v>
      </c>
      <c r="CH183" s="2" t="s">
        <v>132</v>
      </c>
      <c r="CI183" s="2" t="s">
        <v>132</v>
      </c>
      <c r="CJ183" s="2" t="s">
        <v>132</v>
      </c>
      <c r="CK183" s="2" t="s">
        <v>132</v>
      </c>
      <c r="CL183" s="2" t="s">
        <v>132</v>
      </c>
      <c r="CM183" s="4"/>
      <c r="CN183" s="8"/>
      <c r="CO183" s="4"/>
      <c r="CP183" s="8"/>
      <c r="CQ183" s="7"/>
      <c r="CR183" s="7"/>
      <c r="CS183" s="2" t="s">
        <v>132</v>
      </c>
      <c r="CT183" s="2" t="s">
        <v>132</v>
      </c>
      <c r="CU183" s="2" t="s">
        <v>132</v>
      </c>
      <c r="CV183" s="2" t="s">
        <v>132</v>
      </c>
      <c r="CW183" s="2" t="s">
        <v>132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132</v>
      </c>
      <c r="DF183" s="2" t="s">
        <v>132</v>
      </c>
      <c r="DG183" s="2" t="s">
        <v>132</v>
      </c>
      <c r="DH183" s="2" t="s">
        <v>132</v>
      </c>
      <c r="DI183" s="2" t="s">
        <v>132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132</v>
      </c>
      <c r="DR183" s="2" t="s">
        <v>132</v>
      </c>
      <c r="DS183" s="2" t="s">
        <v>132</v>
      </c>
      <c r="DT183" s="2" t="s">
        <v>132</v>
      </c>
      <c r="DU183" s="2" t="s">
        <v>132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132</v>
      </c>
      <c r="ED183" s="2" t="s">
        <v>132</v>
      </c>
      <c r="EE183" s="2" t="s">
        <v>132</v>
      </c>
      <c r="EF183" s="2" t="s">
        <v>132</v>
      </c>
      <c r="EG183" s="2" t="s">
        <v>132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132</v>
      </c>
      <c r="EP183" s="2" t="s">
        <v>132</v>
      </c>
      <c r="EQ183" s="2" t="s">
        <v>132</v>
      </c>
      <c r="ER183" s="2" t="s">
        <v>132</v>
      </c>
      <c r="ES183" s="2" t="s">
        <v>132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132</v>
      </c>
      <c r="FB183" s="2" t="s">
        <v>132</v>
      </c>
      <c r="FC183" s="2" t="s">
        <v>132</v>
      </c>
      <c r="FD183" s="2" t="s">
        <v>132</v>
      </c>
      <c r="FE183" s="2" t="s">
        <v>132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132</v>
      </c>
      <c r="FN183" s="2" t="s">
        <v>132</v>
      </c>
      <c r="FO183" s="2" t="s">
        <v>132</v>
      </c>
      <c r="FP183" s="2" t="s">
        <v>132</v>
      </c>
      <c r="FQ183" s="2" t="s">
        <v>132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132</v>
      </c>
      <c r="FZ183" s="2" t="s">
        <v>132</v>
      </c>
      <c r="GA183" s="2" t="s">
        <v>132</v>
      </c>
      <c r="GB183" s="2" t="s">
        <v>132</v>
      </c>
      <c r="GC183" s="2" t="s">
        <v>132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132</v>
      </c>
      <c r="GL183" s="2" t="s">
        <v>132</v>
      </c>
      <c r="GM183" s="2" t="s">
        <v>132</v>
      </c>
      <c r="GN183" s="2" t="s">
        <v>132</v>
      </c>
      <c r="GO183" s="2" t="s">
        <v>132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132</v>
      </c>
      <c r="GX183" s="2" t="s">
        <v>132</v>
      </c>
      <c r="GY183" s="2" t="s">
        <v>132</v>
      </c>
      <c r="GZ183" s="2" t="s">
        <v>132</v>
      </c>
      <c r="HA183" s="2" t="s">
        <v>132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132</v>
      </c>
      <c r="HV183" s="2" t="s">
        <v>132</v>
      </c>
      <c r="HW183" s="2" t="s">
        <v>132</v>
      </c>
      <c r="HX183" s="2" t="s">
        <v>132</v>
      </c>
      <c r="HY183" s="2" t="s">
        <v>132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132</v>
      </c>
      <c r="IH183" s="2" t="s">
        <v>132</v>
      </c>
      <c r="II183" s="2" t="s">
        <v>132</v>
      </c>
      <c r="IJ183" s="2" t="s">
        <v>132</v>
      </c>
      <c r="IK183" s="2" t="s">
        <v>132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132</v>
      </c>
      <c r="IT183" s="2" t="s">
        <v>132</v>
      </c>
      <c r="IU183" s="2" t="s">
        <v>132</v>
      </c>
      <c r="IV183" s="2" t="s">
        <v>132</v>
      </c>
      <c r="IW183" s="2" t="s">
        <v>132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132</v>
      </c>
      <c r="JF183" s="2" t="s">
        <v>132</v>
      </c>
      <c r="JG183" s="2" t="s">
        <v>132</v>
      </c>
      <c r="JH183" s="2" t="s">
        <v>132</v>
      </c>
      <c r="JI183" s="2" t="s">
        <v>132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132</v>
      </c>
      <c r="JR183" s="2" t="s">
        <v>132</v>
      </c>
      <c r="JS183" s="2" t="s">
        <v>132</v>
      </c>
      <c r="JT183" s="2" t="s">
        <v>132</v>
      </c>
      <c r="JU183" s="2" t="s">
        <v>132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132</v>
      </c>
      <c r="KD183" s="2" t="s">
        <v>132</v>
      </c>
      <c r="KE183" s="2" t="s">
        <v>132</v>
      </c>
      <c r="KF183" s="2" t="s">
        <v>132</v>
      </c>
      <c r="KG183" s="2" t="s">
        <v>132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132</v>
      </c>
      <c r="LN183" s="2" t="s">
        <v>132</v>
      </c>
      <c r="LO183" s="2" t="s">
        <v>132</v>
      </c>
      <c r="LP183" s="2" t="s">
        <v>132</v>
      </c>
      <c r="LQ183" s="2" t="s">
        <v>132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132</v>
      </c>
      <c r="ML183" s="2" t="s">
        <v>132</v>
      </c>
      <c r="MM183" s="2" t="s">
        <v>132</v>
      </c>
      <c r="MN183" s="2" t="s">
        <v>132</v>
      </c>
      <c r="MO183" s="2" t="s">
        <v>132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132</v>
      </c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132</v>
      </c>
      <c r="OT183" s="2" t="s">
        <v>132</v>
      </c>
      <c r="OU183" s="2" t="s">
        <v>132</v>
      </c>
      <c r="OV183" s="2" t="s">
        <v>132</v>
      </c>
      <c r="OW183" s="2" t="s">
        <v>132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132</v>
      </c>
      <c r="PR183" s="2" t="s">
        <v>132</v>
      </c>
      <c r="PS183" s="2" t="s">
        <v>132</v>
      </c>
      <c r="PT183" s="2" t="s">
        <v>132</v>
      </c>
      <c r="PU183" s="2" t="s">
        <v>132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132</v>
      </c>
      <c r="QP183" s="2" t="s">
        <v>132</v>
      </c>
      <c r="QQ183" s="2" t="s">
        <v>132</v>
      </c>
      <c r="QR183" s="2" t="s">
        <v>132</v>
      </c>
      <c r="QS183" s="2" t="s">
        <v>132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132</v>
      </c>
      <c r="RB183" s="2" t="s">
        <v>132</v>
      </c>
      <c r="RC183" s="2" t="s">
        <v>132</v>
      </c>
      <c r="RD183" s="2" t="s">
        <v>132</v>
      </c>
      <c r="RE183" s="2" t="s">
        <v>132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132</v>
      </c>
      <c r="RN183" s="2" t="s">
        <v>132</v>
      </c>
      <c r="RO183" s="2" t="s">
        <v>132</v>
      </c>
      <c r="RP183" s="2" t="s">
        <v>132</v>
      </c>
      <c r="RQ183" s="2" t="s">
        <v>132</v>
      </c>
      <c r="RR183" s="2" t="s">
        <v>132</v>
      </c>
    </row>
    <row r="184">
      <c r="A184" s="2" t="s">
        <v>2076</v>
      </c>
      <c r="B184" s="2" t="s">
        <v>121</v>
      </c>
      <c r="C184" s="2" t="s">
        <v>2072</v>
      </c>
      <c r="D184" s="2" t="s">
        <v>560</v>
      </c>
      <c r="E184" s="2" t="s">
        <v>1026</v>
      </c>
      <c r="F184" s="2" t="s">
        <v>2073</v>
      </c>
      <c r="G184" s="2" t="s">
        <v>132</v>
      </c>
      <c r="H184" s="2" t="s">
        <v>132</v>
      </c>
      <c r="I184" s="2" t="s">
        <v>132</v>
      </c>
      <c r="J184" s="2" t="s">
        <v>2077</v>
      </c>
      <c r="K184" s="2" t="s">
        <v>647</v>
      </c>
      <c r="L184" s="3">
        <v>53.2</v>
      </c>
      <c r="M184" s="3"/>
      <c r="N184" s="3"/>
      <c r="O184" s="2" t="s">
        <v>915</v>
      </c>
      <c r="P184" s="2" t="s">
        <v>132</v>
      </c>
      <c r="Q184" s="2" t="s">
        <v>132</v>
      </c>
      <c r="R184" s="2" t="s">
        <v>132</v>
      </c>
      <c r="S184" s="2" t="s">
        <v>2078</v>
      </c>
      <c r="T184" s="2" t="s">
        <v>132</v>
      </c>
      <c r="U184" s="2" t="s">
        <v>132</v>
      </c>
      <c r="V184" s="2" t="s">
        <v>132</v>
      </c>
      <c r="W184" s="2" t="s">
        <v>132</v>
      </c>
      <c r="X184" s="2" t="s">
        <v>132</v>
      </c>
      <c r="Y184" s="2" t="s">
        <v>132</v>
      </c>
      <c r="Z184" s="4"/>
      <c r="AA184" s="4">
        <f>=ROUNDDOWN({0},0)</f>
      </c>
      <c r="AB184" s="5">
        <v>0.4</v>
      </c>
      <c r="AC184" s="2" t="s">
        <v>132</v>
      </c>
      <c r="AD184" s="4"/>
      <c r="AE184" s="4"/>
      <c r="AF184" s="6"/>
      <c r="AG184" s="6"/>
      <c r="AH184" s="7"/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132</v>
      </c>
      <c r="AW184" s="8" t="s">
        <v>132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/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/>
      <c r="BJ184" s="4"/>
      <c r="BK184" s="8"/>
      <c r="BL184" s="2" t="s">
        <v>132</v>
      </c>
      <c r="BM184" s="7"/>
      <c r="BN184" s="7"/>
      <c r="BO184" s="4"/>
      <c r="BP184" s="8"/>
      <c r="BQ184" s="4"/>
      <c r="BR184" s="8"/>
      <c r="BS184" s="7"/>
      <c r="BT184" s="7"/>
      <c r="BU184" s="2" t="s">
        <v>132</v>
      </c>
      <c r="BV184" s="2" t="s">
        <v>132</v>
      </c>
      <c r="BW184" s="2" t="s">
        <v>132</v>
      </c>
      <c r="BX184" s="2" t="s">
        <v>132</v>
      </c>
      <c r="BY184" s="2" t="s">
        <v>132</v>
      </c>
      <c r="BZ184" s="2" t="s">
        <v>132</v>
      </c>
      <c r="CA184" s="4"/>
      <c r="CB184" s="8"/>
      <c r="CC184" s="4"/>
      <c r="CD184" s="8"/>
      <c r="CE184" s="7"/>
      <c r="CF184" s="7"/>
      <c r="CG184" s="2" t="s">
        <v>132</v>
      </c>
      <c r="CH184" s="2" t="s">
        <v>132</v>
      </c>
      <c r="CI184" s="2" t="s">
        <v>132</v>
      </c>
      <c r="CJ184" s="2" t="s">
        <v>132</v>
      </c>
      <c r="CK184" s="2" t="s">
        <v>132</v>
      </c>
      <c r="CL184" s="2" t="s">
        <v>132</v>
      </c>
      <c r="CM184" s="4"/>
      <c r="CN184" s="8"/>
      <c r="CO184" s="4"/>
      <c r="CP184" s="8"/>
      <c r="CQ184" s="7"/>
      <c r="CR184" s="7"/>
      <c r="CS184" s="2" t="s">
        <v>132</v>
      </c>
      <c r="CT184" s="2" t="s">
        <v>132</v>
      </c>
      <c r="CU184" s="2" t="s">
        <v>132</v>
      </c>
      <c r="CV184" s="2" t="s">
        <v>132</v>
      </c>
      <c r="CW184" s="2" t="s">
        <v>132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132</v>
      </c>
      <c r="DF184" s="2" t="s">
        <v>132</v>
      </c>
      <c r="DG184" s="2" t="s">
        <v>132</v>
      </c>
      <c r="DH184" s="2" t="s">
        <v>132</v>
      </c>
      <c r="DI184" s="2" t="s">
        <v>132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132</v>
      </c>
      <c r="DR184" s="2" t="s">
        <v>132</v>
      </c>
      <c r="DS184" s="2" t="s">
        <v>132</v>
      </c>
      <c r="DT184" s="2" t="s">
        <v>132</v>
      </c>
      <c r="DU184" s="2" t="s">
        <v>132</v>
      </c>
      <c r="DV184" s="2" t="s">
        <v>132</v>
      </c>
      <c r="DW184" s="4"/>
      <c r="DX184" s="8"/>
      <c r="DY184" s="4"/>
      <c r="DZ184" s="8"/>
      <c r="EA184" s="7"/>
      <c r="EB184" s="7"/>
      <c r="EC184" s="2" t="s">
        <v>132</v>
      </c>
      <c r="ED184" s="2" t="s">
        <v>132</v>
      </c>
      <c r="EE184" s="2" t="s">
        <v>132</v>
      </c>
      <c r="EF184" s="2" t="s">
        <v>132</v>
      </c>
      <c r="EG184" s="2" t="s">
        <v>132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132</v>
      </c>
      <c r="EP184" s="2" t="s">
        <v>132</v>
      </c>
      <c r="EQ184" s="2" t="s">
        <v>132</v>
      </c>
      <c r="ER184" s="2" t="s">
        <v>132</v>
      </c>
      <c r="ES184" s="2" t="s">
        <v>132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132</v>
      </c>
      <c r="FB184" s="2" t="s">
        <v>132</v>
      </c>
      <c r="FC184" s="2" t="s">
        <v>132</v>
      </c>
      <c r="FD184" s="2" t="s">
        <v>132</v>
      </c>
      <c r="FE184" s="2" t="s">
        <v>132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132</v>
      </c>
      <c r="FN184" s="2" t="s">
        <v>132</v>
      </c>
      <c r="FO184" s="2" t="s">
        <v>132</v>
      </c>
      <c r="FP184" s="2" t="s">
        <v>132</v>
      </c>
      <c r="FQ184" s="2" t="s">
        <v>132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132</v>
      </c>
      <c r="FZ184" s="2" t="s">
        <v>132</v>
      </c>
      <c r="GA184" s="2" t="s">
        <v>132</v>
      </c>
      <c r="GB184" s="2" t="s">
        <v>132</v>
      </c>
      <c r="GC184" s="2" t="s">
        <v>132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132</v>
      </c>
      <c r="GL184" s="2" t="s">
        <v>132</v>
      </c>
      <c r="GM184" s="2" t="s">
        <v>132</v>
      </c>
      <c r="GN184" s="2" t="s">
        <v>132</v>
      </c>
      <c r="GO184" s="2" t="s">
        <v>132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132</v>
      </c>
      <c r="HV184" s="2" t="s">
        <v>132</v>
      </c>
      <c r="HW184" s="2" t="s">
        <v>132</v>
      </c>
      <c r="HX184" s="2" t="s">
        <v>132</v>
      </c>
      <c r="HY184" s="2" t="s">
        <v>132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132</v>
      </c>
      <c r="IH184" s="2" t="s">
        <v>132</v>
      </c>
      <c r="II184" s="2" t="s">
        <v>132</v>
      </c>
      <c r="IJ184" s="2" t="s">
        <v>132</v>
      </c>
      <c r="IK184" s="2" t="s">
        <v>132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132</v>
      </c>
      <c r="IT184" s="2" t="s">
        <v>132</v>
      </c>
      <c r="IU184" s="2" t="s">
        <v>132</v>
      </c>
      <c r="IV184" s="2" t="s">
        <v>132</v>
      </c>
      <c r="IW184" s="2" t="s">
        <v>132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132</v>
      </c>
      <c r="JF184" s="2" t="s">
        <v>132</v>
      </c>
      <c r="JG184" s="2" t="s">
        <v>132</v>
      </c>
      <c r="JH184" s="2" t="s">
        <v>132</v>
      </c>
      <c r="JI184" s="2" t="s">
        <v>132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132</v>
      </c>
      <c r="JR184" s="2" t="s">
        <v>132</v>
      </c>
      <c r="JS184" s="2" t="s">
        <v>132</v>
      </c>
      <c r="JT184" s="2" t="s">
        <v>132</v>
      </c>
      <c r="JU184" s="2" t="s">
        <v>132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132</v>
      </c>
      <c r="KD184" s="2" t="s">
        <v>132</v>
      </c>
      <c r="KE184" s="2" t="s">
        <v>132</v>
      </c>
      <c r="KF184" s="2" t="s">
        <v>132</v>
      </c>
      <c r="KG184" s="2" t="s">
        <v>132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132</v>
      </c>
      <c r="ML184" s="2" t="s">
        <v>132</v>
      </c>
      <c r="MM184" s="2" t="s">
        <v>132</v>
      </c>
      <c r="MN184" s="2" t="s">
        <v>132</v>
      </c>
      <c r="MO184" s="2" t="s">
        <v>132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132</v>
      </c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132</v>
      </c>
      <c r="PR184" s="2" t="s">
        <v>132</v>
      </c>
      <c r="PS184" s="2" t="s">
        <v>132</v>
      </c>
      <c r="PT184" s="2" t="s">
        <v>132</v>
      </c>
      <c r="PU184" s="2" t="s">
        <v>132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132</v>
      </c>
      <c r="RB184" s="2" t="s">
        <v>132</v>
      </c>
      <c r="RC184" s="2" t="s">
        <v>132</v>
      </c>
      <c r="RD184" s="2" t="s">
        <v>132</v>
      </c>
      <c r="RE184" s="2" t="s">
        <v>132</v>
      </c>
      <c r="RF184" s="2" t="s">
        <v>132</v>
      </c>
      <c r="RG184" s="4"/>
      <c r="RH184" s="8"/>
      <c r="RI184" s="4"/>
      <c r="RJ184" s="8"/>
      <c r="RK184" s="7"/>
      <c r="RL184" s="7"/>
      <c r="RM184" s="2" t="s">
        <v>132</v>
      </c>
      <c r="RN184" s="2" t="s">
        <v>132</v>
      </c>
      <c r="RO184" s="2" t="s">
        <v>132</v>
      </c>
      <c r="RP184" s="2" t="s">
        <v>132</v>
      </c>
      <c r="RQ184" s="2" t="s">
        <v>132</v>
      </c>
      <c r="RR184" s="2" t="s">
        <v>132</v>
      </c>
    </row>
    <row r="185">
      <c r="A185" s="16" t="s">
        <v>2079</v>
      </c>
      <c r="B185" s="9" t="s">
        <v>132</v>
      </c>
      <c r="C185" s="9" t="s">
        <v>132</v>
      </c>
      <c r="D185" s="9" t="s">
        <v>132</v>
      </c>
      <c r="E185" s="9" t="s">
        <v>132</v>
      </c>
      <c r="F185" s="9" t="s">
        <v>132</v>
      </c>
      <c r="G185" s="9" t="s">
        <v>132</v>
      </c>
      <c r="H185" s="9" t="s">
        <v>132</v>
      </c>
      <c r="I185" s="9" t="s">
        <v>132</v>
      </c>
      <c r="J185" s="9" t="s">
        <v>132</v>
      </c>
      <c r="K185" s="9" t="s">
        <v>132</v>
      </c>
      <c r="L185" s="10"/>
      <c r="M185" s="10"/>
      <c r="N185" s="10"/>
      <c r="O185" s="9" t="s">
        <v>132</v>
      </c>
      <c r="P185" s="9" t="s">
        <v>132</v>
      </c>
      <c r="Q185" s="9" t="s">
        <v>132</v>
      </c>
      <c r="R185" s="9" t="s">
        <v>132</v>
      </c>
      <c r="S185" s="9" t="s">
        <v>132</v>
      </c>
      <c r="T185" s="9" t="s">
        <v>132</v>
      </c>
      <c r="U185" s="9" t="s">
        <v>132</v>
      </c>
      <c r="V185" s="9" t="s">
        <v>132</v>
      </c>
      <c r="W185" s="9" t="s">
        <v>132</v>
      </c>
      <c r="X185" s="9" t="s">
        <v>132</v>
      </c>
      <c r="Y185" s="9" t="s">
        <v>132</v>
      </c>
      <c r="Z185" s="11">
        <v>19639</v>
      </c>
      <c r="AA185" s="11">
        <f>=ROUNDDOWN({0},0)</f>
      </c>
      <c r="AB185" s="12">
        <v>607.9</v>
      </c>
      <c r="AC185" s="9" t="s">
        <v>132</v>
      </c>
      <c r="AD185" s="11"/>
      <c r="AE185" s="11">
        <v>5201</v>
      </c>
      <c r="AF185" s="13"/>
      <c r="AG185" s="13"/>
      <c r="AH185" s="14"/>
      <c r="AI185" s="11"/>
      <c r="AJ185" s="11">
        <f>=ROUNDDOWN({0},0)</f>
      </c>
      <c r="AK185" s="12"/>
      <c r="AL185" s="9" t="s">
        <v>132</v>
      </c>
      <c r="AM185" s="11"/>
      <c r="AN185" s="11"/>
      <c r="AO185" s="14"/>
      <c r="AP185" s="11">
        <v>8004</v>
      </c>
      <c r="AQ185" s="15">
        <v>573310.1</v>
      </c>
      <c r="AR185" s="11"/>
      <c r="AS185" s="15"/>
      <c r="AT185" s="14"/>
      <c r="AU185" s="14"/>
      <c r="AV185" s="11">
        <v>8004</v>
      </c>
      <c r="AW185" s="15">
        <v>573310.1</v>
      </c>
      <c r="AX185" s="11"/>
      <c r="AY185" s="15"/>
      <c r="AZ185" s="14"/>
      <c r="BA185" s="14"/>
      <c r="BB185" s="14"/>
      <c r="BC185" s="11">
        <v>8004</v>
      </c>
      <c r="BD185" s="15">
        <v>573310.1</v>
      </c>
      <c r="BE185" s="11"/>
      <c r="BF185" s="15"/>
      <c r="BG185" s="14"/>
      <c r="BH185" s="14"/>
      <c r="BI185" s="14"/>
      <c r="BJ185" s="11"/>
      <c r="BK185" s="15"/>
      <c r="BL185" s="9" t="s">
        <v>132</v>
      </c>
      <c r="BM185" s="14"/>
      <c r="BN185" s="14"/>
      <c r="BO185" s="11">
        <v>1922</v>
      </c>
      <c r="BP185" s="15">
        <v>132118.06</v>
      </c>
      <c r="BQ185" s="11"/>
      <c r="BR185" s="15"/>
      <c r="BS185" s="14"/>
      <c r="BT185" s="14"/>
      <c r="BU185" s="9" t="s">
        <v>132</v>
      </c>
      <c r="BV185" s="9" t="s">
        <v>132</v>
      </c>
      <c r="BW185" s="9" t="s">
        <v>132</v>
      </c>
      <c r="BX185" s="9" t="s">
        <v>132</v>
      </c>
      <c r="BY185" s="9" t="s">
        <v>132</v>
      </c>
      <c r="BZ185" s="9" t="s">
        <v>132</v>
      </c>
      <c r="CA185" s="11">
        <v>1224</v>
      </c>
      <c r="CB185" s="15">
        <v>88148.35</v>
      </c>
      <c r="CC185" s="11"/>
      <c r="CD185" s="15"/>
      <c r="CE185" s="14"/>
      <c r="CF185" s="14"/>
      <c r="CG185" s="9" t="s">
        <v>132</v>
      </c>
      <c r="CH185" s="9" t="s">
        <v>132</v>
      </c>
      <c r="CI185" s="9" t="s">
        <v>132</v>
      </c>
      <c r="CJ185" s="9" t="s">
        <v>132</v>
      </c>
      <c r="CK185" s="9" t="s">
        <v>132</v>
      </c>
      <c r="CL185" s="9" t="s">
        <v>132</v>
      </c>
      <c r="CM185" s="11">
        <v>1138</v>
      </c>
      <c r="CN185" s="15">
        <v>84322.68</v>
      </c>
      <c r="CO185" s="11"/>
      <c r="CP185" s="15"/>
      <c r="CQ185" s="14"/>
      <c r="CR185" s="14"/>
      <c r="CS185" s="9" t="s">
        <v>132</v>
      </c>
      <c r="CT185" s="9" t="s">
        <v>132</v>
      </c>
      <c r="CU185" s="9" t="s">
        <v>132</v>
      </c>
      <c r="CV185" s="9" t="s">
        <v>132</v>
      </c>
      <c r="CW185" s="9" t="s">
        <v>132</v>
      </c>
      <c r="CX185" s="9" t="s">
        <v>132</v>
      </c>
      <c r="CY185" s="11">
        <v>1315</v>
      </c>
      <c r="CZ185" s="15">
        <v>71479.27</v>
      </c>
      <c r="DA185" s="11"/>
      <c r="DB185" s="15"/>
      <c r="DC185" s="14"/>
      <c r="DD185" s="14"/>
      <c r="DE185" s="9" t="s">
        <v>132</v>
      </c>
      <c r="DF185" s="9" t="s">
        <v>132</v>
      </c>
      <c r="DG185" s="9" t="s">
        <v>132</v>
      </c>
      <c r="DH185" s="9" t="s">
        <v>132</v>
      </c>
      <c r="DI185" s="9" t="s">
        <v>132</v>
      </c>
      <c r="DJ185" s="9" t="s">
        <v>132</v>
      </c>
      <c r="DK185" s="11">
        <v>734</v>
      </c>
      <c r="DL185" s="15">
        <v>68783.56</v>
      </c>
      <c r="DM185" s="11"/>
      <c r="DN185" s="15"/>
      <c r="DO185" s="14"/>
      <c r="DP185" s="14"/>
      <c r="DQ185" s="9" t="s">
        <v>132</v>
      </c>
      <c r="DR185" s="9" t="s">
        <v>132</v>
      </c>
      <c r="DS185" s="9" t="s">
        <v>132</v>
      </c>
      <c r="DT185" s="9" t="s">
        <v>132</v>
      </c>
      <c r="DU185" s="9" t="s">
        <v>132</v>
      </c>
      <c r="DV185" s="9" t="s">
        <v>132</v>
      </c>
      <c r="DW185" s="11">
        <v>414</v>
      </c>
      <c r="DX185" s="15">
        <v>30257.42</v>
      </c>
      <c r="DY185" s="11"/>
      <c r="DZ185" s="15"/>
      <c r="EA185" s="14"/>
      <c r="EB185" s="14"/>
      <c r="EC185" s="9" t="s">
        <v>132</v>
      </c>
      <c r="ED185" s="9" t="s">
        <v>132</v>
      </c>
      <c r="EE185" s="9" t="s">
        <v>132</v>
      </c>
      <c r="EF185" s="9" t="s">
        <v>132</v>
      </c>
      <c r="EG185" s="9" t="s">
        <v>132</v>
      </c>
      <c r="EH185" s="9" t="s">
        <v>132</v>
      </c>
      <c r="EI185" s="11">
        <v>354</v>
      </c>
      <c r="EJ185" s="15">
        <v>28544.52</v>
      </c>
      <c r="EK185" s="11"/>
      <c r="EL185" s="15"/>
      <c r="EM185" s="14"/>
      <c r="EN185" s="14"/>
      <c r="EO185" s="9" t="s">
        <v>132</v>
      </c>
      <c r="EP185" s="9" t="s">
        <v>132</v>
      </c>
      <c r="EQ185" s="9" t="s">
        <v>132</v>
      </c>
      <c r="ER185" s="9" t="s">
        <v>132</v>
      </c>
      <c r="ES185" s="9" t="s">
        <v>132</v>
      </c>
      <c r="ET185" s="9" t="s">
        <v>132</v>
      </c>
      <c r="EU185" s="11">
        <v>138</v>
      </c>
      <c r="EV185" s="15">
        <v>13882.87</v>
      </c>
      <c r="EW185" s="11"/>
      <c r="EX185" s="15"/>
      <c r="EY185" s="14"/>
      <c r="EZ185" s="14"/>
      <c r="FA185" s="9" t="s">
        <v>132</v>
      </c>
      <c r="FB185" s="9" t="s">
        <v>132</v>
      </c>
      <c r="FC185" s="9" t="s">
        <v>132</v>
      </c>
      <c r="FD185" s="9" t="s">
        <v>132</v>
      </c>
      <c r="FE185" s="9" t="s">
        <v>132</v>
      </c>
      <c r="FF185" s="9" t="s">
        <v>132</v>
      </c>
      <c r="FG185" s="11">
        <v>170</v>
      </c>
      <c r="FH185" s="15">
        <v>11840.99</v>
      </c>
      <c r="FI185" s="11"/>
      <c r="FJ185" s="15"/>
      <c r="FK185" s="14"/>
      <c r="FL185" s="14"/>
      <c r="FM185" s="9" t="s">
        <v>132</v>
      </c>
      <c r="FN185" s="9" t="s">
        <v>132</v>
      </c>
      <c r="FO185" s="9" t="s">
        <v>132</v>
      </c>
      <c r="FP185" s="9" t="s">
        <v>132</v>
      </c>
      <c r="FQ185" s="9" t="s">
        <v>132</v>
      </c>
      <c r="FR185" s="9" t="s">
        <v>132</v>
      </c>
      <c r="FS185" s="11">
        <v>163</v>
      </c>
      <c r="FT185" s="15">
        <v>11763.46</v>
      </c>
      <c r="FU185" s="11"/>
      <c r="FV185" s="15"/>
      <c r="FW185" s="14"/>
      <c r="FX185" s="14"/>
      <c r="FY185" s="9" t="s">
        <v>132</v>
      </c>
      <c r="FZ185" s="9" t="s">
        <v>132</v>
      </c>
      <c r="GA185" s="9" t="s">
        <v>132</v>
      </c>
      <c r="GB185" s="9" t="s">
        <v>132</v>
      </c>
      <c r="GC185" s="9" t="s">
        <v>132</v>
      </c>
      <c r="GD185" s="9" t="s">
        <v>132</v>
      </c>
      <c r="GE185" s="11">
        <v>134</v>
      </c>
      <c r="GF185" s="15">
        <v>10220.91</v>
      </c>
      <c r="GG185" s="11"/>
      <c r="GH185" s="15"/>
      <c r="GI185" s="14"/>
      <c r="GJ185" s="14"/>
      <c r="GK185" s="9" t="s">
        <v>132</v>
      </c>
      <c r="GL185" s="9" t="s">
        <v>132</v>
      </c>
      <c r="GM185" s="9" t="s">
        <v>132</v>
      </c>
      <c r="GN185" s="9" t="s">
        <v>132</v>
      </c>
      <c r="GO185" s="9" t="s">
        <v>132</v>
      </c>
      <c r="GP185" s="9" t="s">
        <v>132</v>
      </c>
      <c r="GQ185" s="11">
        <v>94</v>
      </c>
      <c r="GR185" s="15">
        <v>7102.08</v>
      </c>
      <c r="GS185" s="11"/>
      <c r="GT185" s="15"/>
      <c r="GU185" s="14"/>
      <c r="GV185" s="14"/>
      <c r="GW185" s="9" t="s">
        <v>132</v>
      </c>
      <c r="GX185" s="9" t="s">
        <v>132</v>
      </c>
      <c r="GY185" s="9" t="s">
        <v>132</v>
      </c>
      <c r="GZ185" s="9" t="s">
        <v>132</v>
      </c>
      <c r="HA185" s="9" t="s">
        <v>132</v>
      </c>
      <c r="HB185" s="9" t="s">
        <v>132</v>
      </c>
      <c r="HC185" s="11">
        <v>80</v>
      </c>
      <c r="HD185" s="15">
        <v>5310.68</v>
      </c>
      <c r="HE185" s="11"/>
      <c r="HF185" s="15"/>
      <c r="HG185" s="14"/>
      <c r="HH185" s="14"/>
      <c r="HI185" s="9" t="s">
        <v>132</v>
      </c>
      <c r="HJ185" s="9" t="s">
        <v>132</v>
      </c>
      <c r="HK185" s="9" t="s">
        <v>132</v>
      </c>
      <c r="HL185" s="9" t="s">
        <v>132</v>
      </c>
      <c r="HM185" s="9" t="s">
        <v>132</v>
      </c>
      <c r="HN185" s="9" t="s">
        <v>132</v>
      </c>
      <c r="HO185" s="11">
        <v>63</v>
      </c>
      <c r="HP185" s="15">
        <v>4741.4</v>
      </c>
      <c r="HQ185" s="11"/>
      <c r="HR185" s="15"/>
      <c r="HS185" s="14"/>
      <c r="HT185" s="14"/>
      <c r="HU185" s="9" t="s">
        <v>132</v>
      </c>
      <c r="HV185" s="9" t="s">
        <v>132</v>
      </c>
      <c r="HW185" s="9" t="s">
        <v>132</v>
      </c>
      <c r="HX185" s="9" t="s">
        <v>132</v>
      </c>
      <c r="HY185" s="9" t="s">
        <v>132</v>
      </c>
      <c r="HZ185" s="9" t="s">
        <v>132</v>
      </c>
      <c r="IA185" s="11">
        <v>17</v>
      </c>
      <c r="IB185" s="15">
        <v>1603.17</v>
      </c>
      <c r="IC185" s="11"/>
      <c r="ID185" s="15"/>
      <c r="IE185" s="14"/>
      <c r="IF185" s="14"/>
      <c r="IG185" s="9" t="s">
        <v>132</v>
      </c>
      <c r="IH185" s="9" t="s">
        <v>132</v>
      </c>
      <c r="II185" s="9" t="s">
        <v>132</v>
      </c>
      <c r="IJ185" s="9" t="s">
        <v>132</v>
      </c>
      <c r="IK185" s="9" t="s">
        <v>132</v>
      </c>
      <c r="IL185" s="9" t="s">
        <v>132</v>
      </c>
      <c r="IM185" s="11">
        <v>16</v>
      </c>
      <c r="IN185" s="15">
        <v>1493.39</v>
      </c>
      <c r="IO185" s="11"/>
      <c r="IP185" s="15"/>
      <c r="IQ185" s="14"/>
      <c r="IR185" s="14"/>
      <c r="IS185" s="9" t="s">
        <v>132</v>
      </c>
      <c r="IT185" s="9" t="s">
        <v>132</v>
      </c>
      <c r="IU185" s="9" t="s">
        <v>132</v>
      </c>
      <c r="IV185" s="9" t="s">
        <v>132</v>
      </c>
      <c r="IW185" s="9" t="s">
        <v>132</v>
      </c>
      <c r="IX185" s="9" t="s">
        <v>132</v>
      </c>
      <c r="IY185" s="11">
        <v>12</v>
      </c>
      <c r="IZ185" s="15">
        <v>1011.13</v>
      </c>
      <c r="JA185" s="11"/>
      <c r="JB185" s="15"/>
      <c r="JC185" s="14"/>
      <c r="JD185" s="14"/>
      <c r="JE185" s="9" t="s">
        <v>132</v>
      </c>
      <c r="JF185" s="9" t="s">
        <v>132</v>
      </c>
      <c r="JG185" s="9" t="s">
        <v>132</v>
      </c>
      <c r="JH185" s="9" t="s">
        <v>132</v>
      </c>
      <c r="JI185" s="9" t="s">
        <v>132</v>
      </c>
      <c r="JJ185" s="9" t="s">
        <v>132</v>
      </c>
      <c r="JK185" s="11">
        <v>16</v>
      </c>
      <c r="JL185" s="15">
        <v>686.16</v>
      </c>
      <c r="JM185" s="11"/>
      <c r="JN185" s="15"/>
      <c r="JO185" s="14"/>
      <c r="JP185" s="14"/>
      <c r="JQ185" s="9" t="s">
        <v>132</v>
      </c>
      <c r="JR185" s="9" t="s">
        <v>132</v>
      </c>
      <c r="JS185" s="9" t="s">
        <v>132</v>
      </c>
      <c r="JT185" s="9" t="s">
        <v>132</v>
      </c>
      <c r="JU185" s="9" t="s">
        <v>132</v>
      </c>
      <c r="JV185" s="9" t="s">
        <v>132</v>
      </c>
      <c r="JW185" s="11"/>
      <c r="JX185" s="15"/>
      <c r="JY185" s="11"/>
      <c r="JZ185" s="15"/>
      <c r="KA185" s="14"/>
      <c r="KB185" s="14"/>
      <c r="KC185" s="9" t="s">
        <v>132</v>
      </c>
      <c r="KD185" s="9" t="s">
        <v>132</v>
      </c>
      <c r="KE185" s="9" t="s">
        <v>132</v>
      </c>
      <c r="KF185" s="9" t="s">
        <v>132</v>
      </c>
      <c r="KG185" s="9" t="s">
        <v>132</v>
      </c>
      <c r="KH185" s="9" t="s">
        <v>132</v>
      </c>
      <c r="KI185" s="11"/>
      <c r="KJ185" s="15"/>
      <c r="KK185" s="11"/>
      <c r="KL185" s="15"/>
      <c r="KM185" s="14"/>
      <c r="KN185" s="14"/>
      <c r="KO185" s="9" t="s">
        <v>132</v>
      </c>
      <c r="KP185" s="9" t="s">
        <v>132</v>
      </c>
      <c r="KQ185" s="9" t="s">
        <v>132</v>
      </c>
      <c r="KR185" s="9" t="s">
        <v>132</v>
      </c>
      <c r="KS185" s="9" t="s">
        <v>132</v>
      </c>
      <c r="KT185" s="9" t="s">
        <v>132</v>
      </c>
      <c r="KU185" s="11"/>
      <c r="KV185" s="15"/>
      <c r="KW185" s="11"/>
      <c r="KX185" s="15"/>
      <c r="KY185" s="14"/>
      <c r="KZ185" s="14"/>
      <c r="LA185" s="9" t="s">
        <v>132</v>
      </c>
      <c r="LB185" s="9" t="s">
        <v>132</v>
      </c>
      <c r="LC185" s="9" t="s">
        <v>132</v>
      </c>
      <c r="LD185" s="9" t="s">
        <v>132</v>
      </c>
      <c r="LE185" s="9" t="s">
        <v>132</v>
      </c>
      <c r="LF185" s="9" t="s">
        <v>132</v>
      </c>
      <c r="LG185" s="11"/>
      <c r="LH185" s="15"/>
      <c r="LI185" s="11"/>
      <c r="LJ185" s="15"/>
      <c r="LK185" s="14"/>
      <c r="LL185" s="14"/>
      <c r="LM185" s="9" t="s">
        <v>132</v>
      </c>
      <c r="LN185" s="9" t="s">
        <v>132</v>
      </c>
      <c r="LO185" s="9" t="s">
        <v>132</v>
      </c>
      <c r="LP185" s="9" t="s">
        <v>132</v>
      </c>
      <c r="LQ185" s="9" t="s">
        <v>132</v>
      </c>
      <c r="LR185" s="9" t="s">
        <v>132</v>
      </c>
      <c r="LS185" s="11"/>
      <c r="LT185" s="15"/>
      <c r="LU185" s="11"/>
      <c r="LV185" s="15"/>
      <c r="LW185" s="14"/>
      <c r="LX185" s="14"/>
      <c r="LY185" s="9" t="s">
        <v>132</v>
      </c>
      <c r="LZ185" s="9" t="s">
        <v>132</v>
      </c>
      <c r="MA185" s="9" t="s">
        <v>132</v>
      </c>
      <c r="MB185" s="9" t="s">
        <v>132</v>
      </c>
      <c r="MC185" s="9" t="s">
        <v>132</v>
      </c>
      <c r="MD185" s="9" t="s">
        <v>132</v>
      </c>
      <c r="ME185" s="11"/>
      <c r="MF185" s="15"/>
      <c r="MG185" s="11"/>
      <c r="MH185" s="15"/>
      <c r="MI185" s="14"/>
      <c r="MJ185" s="14"/>
      <c r="MK185" s="9" t="s">
        <v>132</v>
      </c>
      <c r="ML185" s="9" t="s">
        <v>132</v>
      </c>
      <c r="MM185" s="9" t="s">
        <v>132</v>
      </c>
      <c r="MN185" s="9" t="s">
        <v>132</v>
      </c>
      <c r="MO185" s="9" t="s">
        <v>132</v>
      </c>
      <c r="MP185" s="9" t="s">
        <v>132</v>
      </c>
      <c r="MQ185" s="11"/>
      <c r="MR185" s="15"/>
      <c r="MS185" s="11"/>
      <c r="MT185" s="15"/>
      <c r="MU185" s="14"/>
      <c r="MV185" s="14"/>
      <c r="MW185" s="9" t="s">
        <v>132</v>
      </c>
      <c r="MX185" s="9" t="s">
        <v>132</v>
      </c>
      <c r="MY185" s="9" t="s">
        <v>132</v>
      </c>
      <c r="MZ185" s="9" t="s">
        <v>132</v>
      </c>
      <c r="NA185" s="9" t="s">
        <v>132</v>
      </c>
      <c r="NB185" s="9" t="s">
        <v>132</v>
      </c>
      <c r="NC185" s="11"/>
      <c r="ND185" s="15"/>
      <c r="NE185" s="11"/>
      <c r="NF185" s="15"/>
      <c r="NG185" s="14"/>
      <c r="NH185" s="14"/>
      <c r="NI185" s="9" t="s">
        <v>132</v>
      </c>
      <c r="NJ185" s="9" t="s">
        <v>132</v>
      </c>
      <c r="NK185" s="9" t="s">
        <v>132</v>
      </c>
      <c r="NL185" s="9" t="s">
        <v>132</v>
      </c>
      <c r="NM185" s="9" t="s">
        <v>132</v>
      </c>
      <c r="NN185" s="9" t="s">
        <v>132</v>
      </c>
      <c r="NO185" s="11"/>
      <c r="NP185" s="15"/>
      <c r="NQ185" s="11"/>
      <c r="NR185" s="15"/>
      <c r="NS185" s="14"/>
      <c r="NT185" s="14"/>
      <c r="NU185" s="9" t="s">
        <v>132</v>
      </c>
      <c r="NV185" s="9" t="s">
        <v>132</v>
      </c>
      <c r="NW185" s="9" t="s">
        <v>132</v>
      </c>
      <c r="NX185" s="9" t="s">
        <v>132</v>
      </c>
      <c r="NY185" s="9" t="s">
        <v>132</v>
      </c>
      <c r="NZ185" s="9" t="s">
        <v>132</v>
      </c>
      <c r="OA185" s="11"/>
      <c r="OB185" s="15"/>
      <c r="OC185" s="11"/>
      <c r="OD185" s="15"/>
      <c r="OE185" s="14"/>
      <c r="OF185" s="14"/>
      <c r="OG185" s="9" t="s">
        <v>132</v>
      </c>
      <c r="OH185" s="9" t="s">
        <v>132</v>
      </c>
      <c r="OI185" s="9" t="s">
        <v>132</v>
      </c>
      <c r="OJ185" s="9" t="s">
        <v>132</v>
      </c>
      <c r="OK185" s="9" t="s">
        <v>132</v>
      </c>
      <c r="OL185" s="9" t="s">
        <v>132</v>
      </c>
      <c r="OM185" s="11"/>
      <c r="ON185" s="15"/>
      <c r="OO185" s="11"/>
      <c r="OP185" s="15"/>
      <c r="OQ185" s="14"/>
      <c r="OR185" s="14"/>
      <c r="OS185" s="9" t="s">
        <v>132</v>
      </c>
      <c r="OT185" s="9" t="s">
        <v>132</v>
      </c>
      <c r="OU185" s="9" t="s">
        <v>132</v>
      </c>
      <c r="OV185" s="9" t="s">
        <v>132</v>
      </c>
      <c r="OW185" s="9" t="s">
        <v>132</v>
      </c>
      <c r="OX185" s="9" t="s">
        <v>132</v>
      </c>
      <c r="OY185" s="11"/>
      <c r="OZ185" s="15"/>
      <c r="PA185" s="11"/>
      <c r="PB185" s="15"/>
      <c r="PC185" s="14"/>
      <c r="PD185" s="14"/>
      <c r="PE185" s="9" t="s">
        <v>132</v>
      </c>
      <c r="PF185" s="9" t="s">
        <v>132</v>
      </c>
      <c r="PG185" s="9" t="s">
        <v>132</v>
      </c>
      <c r="PH185" s="9" t="s">
        <v>132</v>
      </c>
      <c r="PI185" s="9" t="s">
        <v>132</v>
      </c>
      <c r="PJ185" s="9" t="s">
        <v>132</v>
      </c>
      <c r="PK185" s="11"/>
      <c r="PL185" s="15"/>
      <c r="PM185" s="11"/>
      <c r="PN185" s="15"/>
      <c r="PO185" s="14"/>
      <c r="PP185" s="14"/>
      <c r="PQ185" s="9" t="s">
        <v>132</v>
      </c>
      <c r="PR185" s="9" t="s">
        <v>132</v>
      </c>
      <c r="PS185" s="9" t="s">
        <v>132</v>
      </c>
      <c r="PT185" s="9" t="s">
        <v>132</v>
      </c>
      <c r="PU185" s="9" t="s">
        <v>132</v>
      </c>
      <c r="PV185" s="9" t="s">
        <v>132</v>
      </c>
      <c r="PW185" s="11"/>
      <c r="PX185" s="15"/>
      <c r="PY185" s="11"/>
      <c r="PZ185" s="15"/>
      <c r="QA185" s="14"/>
      <c r="QB185" s="14"/>
      <c r="QC185" s="9" t="s">
        <v>132</v>
      </c>
      <c r="QD185" s="9" t="s">
        <v>132</v>
      </c>
      <c r="QE185" s="9" t="s">
        <v>132</v>
      </c>
      <c r="QF185" s="9" t="s">
        <v>132</v>
      </c>
      <c r="QG185" s="9" t="s">
        <v>132</v>
      </c>
      <c r="QH185" s="9" t="s">
        <v>132</v>
      </c>
      <c r="QI185" s="11"/>
      <c r="QJ185" s="15"/>
      <c r="QK185" s="11"/>
      <c r="QL185" s="15"/>
      <c r="QM185" s="14"/>
      <c r="QN185" s="14"/>
      <c r="QO185" s="9" t="s">
        <v>132</v>
      </c>
      <c r="QP185" s="9" t="s">
        <v>132</v>
      </c>
      <c r="QQ185" s="9" t="s">
        <v>132</v>
      </c>
      <c r="QR185" s="9" t="s">
        <v>132</v>
      </c>
      <c r="QS185" s="9" t="s">
        <v>132</v>
      </c>
      <c r="QT185" s="9" t="s">
        <v>132</v>
      </c>
      <c r="QU185" s="11"/>
      <c r="QV185" s="15"/>
      <c r="QW185" s="11"/>
      <c r="QX185" s="15"/>
      <c r="QY185" s="14"/>
      <c r="QZ185" s="14"/>
      <c r="RA185" s="9" t="s">
        <v>132</v>
      </c>
      <c r="RB185" s="9" t="s">
        <v>132</v>
      </c>
      <c r="RC185" s="9" t="s">
        <v>132</v>
      </c>
      <c r="RD185" s="9" t="s">
        <v>132</v>
      </c>
      <c r="RE185" s="9" t="s">
        <v>132</v>
      </c>
      <c r="RF185" s="9" t="s">
        <v>132</v>
      </c>
      <c r="RG185" s="11"/>
      <c r="RH185" s="15"/>
      <c r="RI185" s="11"/>
      <c r="RJ185" s="15"/>
      <c r="RK185" s="14"/>
      <c r="RL185" s="14"/>
      <c r="RM185" s="9" t="s">
        <v>132</v>
      </c>
      <c r="RN185" s="9" t="s">
        <v>132</v>
      </c>
      <c r="RO185" s="9" t="s">
        <v>132</v>
      </c>
      <c r="RP185" s="9" t="s">
        <v>132</v>
      </c>
      <c r="RQ185" s="9" t="s">
        <v>132</v>
      </c>
      <c r="RR185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28:BC29"/>
    <mergeCell ref="BD28:BD29"/>
    <mergeCell ref="BE28:BE29"/>
    <mergeCell ref="BF28:BF29"/>
    <mergeCell ref="BG28:BG29"/>
    <mergeCell ref="BH28:BH29"/>
    <mergeCell ref="BC46:BC47"/>
    <mergeCell ref="BD46:BD47"/>
    <mergeCell ref="BE46:BE47"/>
    <mergeCell ref="BF46:BF47"/>
    <mergeCell ref="BG46:BG47"/>
    <mergeCell ref="BH46:BH47"/>
    <mergeCell ref="BC61:BC62"/>
    <mergeCell ref="BD61:BD62"/>
    <mergeCell ref="BE61:BE62"/>
    <mergeCell ref="BF61:BF62"/>
    <mergeCell ref="BG61:BG62"/>
    <mergeCell ref="BH61:BH62"/>
    <mergeCell ref="BC63:BC68"/>
    <mergeCell ref="BD63:BD68"/>
    <mergeCell ref="BE63:BE68"/>
    <mergeCell ref="BF63:BF68"/>
    <mergeCell ref="BG63:BG68"/>
    <mergeCell ref="BH63:BH68"/>
    <mergeCell ref="BC81:BC82"/>
    <mergeCell ref="BD81:BD82"/>
    <mergeCell ref="BE81:BE82"/>
    <mergeCell ref="BF81:BF82"/>
    <mergeCell ref="BG81:BG82"/>
    <mergeCell ref="BH81:BH82"/>
    <mergeCell ref="BC92:BC93"/>
    <mergeCell ref="BD92:BD93"/>
    <mergeCell ref="BE92:BE93"/>
    <mergeCell ref="BF92:BF93"/>
    <mergeCell ref="BG92:BG93"/>
    <mergeCell ref="BH92:BH93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2"/>
    <mergeCell ref="BD111:BD112"/>
    <mergeCell ref="BE111:BE112"/>
    <mergeCell ref="BF111:BF112"/>
    <mergeCell ref="BG111:BG112"/>
    <mergeCell ref="BH111:BH112"/>
    <mergeCell ref="BC123:BC125"/>
    <mergeCell ref="BD123:BD125"/>
    <mergeCell ref="BE123:BE125"/>
    <mergeCell ref="BF123:BF125"/>
    <mergeCell ref="BG123:BG125"/>
    <mergeCell ref="BH123:BH125"/>
    <mergeCell ref="BC126:BC127"/>
    <mergeCell ref="BD126:BD127"/>
    <mergeCell ref="BE126:BE127"/>
    <mergeCell ref="BF126:BF127"/>
    <mergeCell ref="BG126:BG127"/>
    <mergeCell ref="BH126:BH127"/>
    <mergeCell ref="BC130:BC131"/>
    <mergeCell ref="BD130:BD131"/>
    <mergeCell ref="BE130:BE131"/>
    <mergeCell ref="BF130:BF131"/>
    <mergeCell ref="BG130:BG131"/>
    <mergeCell ref="BH130:BH131"/>
    <mergeCell ref="BC132:BC134"/>
    <mergeCell ref="BD132:BD134"/>
    <mergeCell ref="BE132:BE134"/>
    <mergeCell ref="BF132:BF134"/>
    <mergeCell ref="BG132:BG134"/>
    <mergeCell ref="BH132:BH134"/>
    <mergeCell ref="BC135:BC137"/>
    <mergeCell ref="BD135:BD137"/>
    <mergeCell ref="BE135:BE137"/>
    <mergeCell ref="BF135:BF137"/>
    <mergeCell ref="BG135:BG137"/>
    <mergeCell ref="BH135:BH137"/>
    <mergeCell ref="BC138:BC139"/>
    <mergeCell ref="BD138:BD139"/>
    <mergeCell ref="BE138:BE139"/>
    <mergeCell ref="BF138:BF139"/>
    <mergeCell ref="BG138:BG139"/>
    <mergeCell ref="BH138:BH139"/>
    <mergeCell ref="BC144:BC146"/>
    <mergeCell ref="BD144:BD146"/>
    <mergeCell ref="BE144:BE146"/>
    <mergeCell ref="BF144:BF146"/>
    <mergeCell ref="BG144:BG146"/>
    <mergeCell ref="BH144:BH146"/>
    <mergeCell ref="BC180:BC181"/>
    <mergeCell ref="BD180:BD181"/>
    <mergeCell ref="BE180:BE181"/>
    <mergeCell ref="BF180:BF181"/>
    <mergeCell ref="BG180:BG181"/>
    <mergeCell ref="BH180:BH181"/>
    <mergeCell ref="BC183:BC184"/>
    <mergeCell ref="BD183:BD184"/>
    <mergeCell ref="BE183:BE184"/>
    <mergeCell ref="BF183:BF184"/>
    <mergeCell ref="BG183:BG184"/>
    <mergeCell ref="BH183:BH184"/>
    <mergeCell ref="AV15:AV16"/>
    <mergeCell ref="AW15:AW16"/>
    <mergeCell ref="AX15:AX16"/>
    <mergeCell ref="AY15:AY16"/>
    <mergeCell ref="AZ15:AZ16"/>
    <mergeCell ref="BA15:BA16"/>
    <mergeCell ref="BI15:BI16"/>
    <mergeCell ref="AV63:AV64"/>
    <mergeCell ref="AW63:AW64"/>
    <mergeCell ref="AX63:AX64"/>
    <mergeCell ref="AY63:AY64"/>
    <mergeCell ref="AZ63:AZ64"/>
    <mergeCell ref="BA63:BA64"/>
    <mergeCell ref="BI63:BI64"/>
    <mergeCell ref="AV183:AV184"/>
    <mergeCell ref="AW183:AW184"/>
    <mergeCell ref="AX183:AX184"/>
    <mergeCell ref="AY183:AY184"/>
    <mergeCell ref="AZ183:AZ184"/>
    <mergeCell ref="BA183:BA18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2080</v>
      </c>
      <c r="D2" s="0" t="s">
        <v>2081</v>
      </c>
      <c r="E2" s="0" t="s">
        <v>2082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2083</v>
      </c>
      <c r="J4" s="1" t="s">
        <v>2084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2085</v>
      </c>
      <c r="P4" s="1" t="s">
        <v>2086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2087</v>
      </c>
      <c r="F5" s="1" t="s">
        <v>2088</v>
      </c>
      <c r="G5" s="1" t="s">
        <v>2087</v>
      </c>
      <c r="H5" s="1" t="s">
        <v>2088</v>
      </c>
      <c r="I5" s="1" t="s">
        <v>2083</v>
      </c>
      <c r="J5" s="1" t="s">
        <v>2084</v>
      </c>
      <c r="K5" s="1" t="s">
        <v>2089</v>
      </c>
      <c r="L5" s="1" t="s">
        <v>2090</v>
      </c>
      <c r="M5" s="1" t="s">
        <v>2089</v>
      </c>
      <c r="N5" s="1" t="s">
        <v>2090</v>
      </c>
      <c r="O5" s="1" t="s">
        <v>2085</v>
      </c>
      <c r="P5" s="1" t="s">
        <v>2086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775</v>
      </c>
      <c r="F6" s="8">
        <v>104636.98</v>
      </c>
      <c r="G6" s="4"/>
      <c r="H6" s="8"/>
      <c r="I6" s="7"/>
      <c r="J6" s="7"/>
      <c r="K6" s="4">
        <v>775</v>
      </c>
      <c r="L6" s="8">
        <v>104636.98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560</v>
      </c>
      <c r="D7" s="2" t="s">
        <v>561</v>
      </c>
      <c r="E7" s="4">
        <v>1350</v>
      </c>
      <c r="F7" s="8">
        <v>94041.37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1350</v>
      </c>
      <c r="L7" s="8">
        <v>94041.37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560</v>
      </c>
      <c r="D8" s="2" t="s">
        <v>1026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/>
      <c r="L8" s="8"/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1033</v>
      </c>
      <c r="D9" s="2" t="s">
        <v>1034</v>
      </c>
      <c r="E9" s="4">
        <v>1691</v>
      </c>
      <c r="F9" s="8">
        <v>87885.33</v>
      </c>
      <c r="G9" s="4"/>
      <c r="H9" s="8"/>
      <c r="I9" s="7"/>
      <c r="J9" s="7"/>
      <c r="K9" s="4">
        <v>1691</v>
      </c>
      <c r="L9" s="8">
        <v>87885.33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1227</v>
      </c>
      <c r="D10" s="2" t="s">
        <v>1228</v>
      </c>
      <c r="E10" s="4">
        <v>423</v>
      </c>
      <c r="F10" s="8">
        <v>39064.76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423</v>
      </c>
      <c r="L10" s="8">
        <v>39064.76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1227</v>
      </c>
      <c r="D11" s="2" t="s">
        <v>1026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1360</v>
      </c>
      <c r="D12" s="2" t="s">
        <v>1361</v>
      </c>
      <c r="E12" s="4">
        <v>85</v>
      </c>
      <c r="F12" s="8">
        <v>4398.96</v>
      </c>
      <c r="G12" s="4"/>
      <c r="H12" s="8"/>
      <c r="I12" s="7"/>
      <c r="J12" s="7"/>
      <c r="K12" s="4">
        <v>85</v>
      </c>
      <c r="L12" s="8">
        <v>4398.96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1386</v>
      </c>
      <c r="D13" s="2" t="s">
        <v>1387</v>
      </c>
      <c r="E13" s="4">
        <v>19</v>
      </c>
      <c r="F13" s="8">
        <v>1306.69</v>
      </c>
      <c r="G13" s="4"/>
      <c r="H13" s="8"/>
      <c r="I13" s="7"/>
      <c r="J13" s="7"/>
      <c r="K13" s="4">
        <v>19</v>
      </c>
      <c r="L13" s="8">
        <v>1306.69</v>
      </c>
      <c r="M13" s="4"/>
      <c r="N13" s="8"/>
      <c r="O13" s="7"/>
      <c r="P13" s="7"/>
    </row>
    <row r="14">
      <c r="A14" s="2" t="s">
        <v>121</v>
      </c>
      <c r="B14" s="2" t="s">
        <v>1396</v>
      </c>
      <c r="C14" s="2" t="s">
        <v>560</v>
      </c>
      <c r="D14" s="2" t="s">
        <v>561</v>
      </c>
      <c r="E14" s="4">
        <v>2470</v>
      </c>
      <c r="F14" s="8">
        <v>133841.88</v>
      </c>
      <c r="G14" s="4"/>
      <c r="H14" s="8"/>
      <c r="I14" s="7"/>
      <c r="J14" s="7"/>
      <c r="K14" s="4">
        <v>2470</v>
      </c>
      <c r="L14" s="8">
        <v>133841.88</v>
      </c>
      <c r="M14" s="4"/>
      <c r="N14" s="8"/>
      <c r="O14" s="7"/>
      <c r="P14" s="7"/>
    </row>
    <row r="15">
      <c r="A15" s="2" t="s">
        <v>121</v>
      </c>
      <c r="B15" s="2" t="s">
        <v>1396</v>
      </c>
      <c r="C15" s="2" t="s">
        <v>1227</v>
      </c>
      <c r="D15" s="2" t="s">
        <v>1228</v>
      </c>
      <c r="E15" s="4">
        <v>157</v>
      </c>
      <c r="F15" s="8">
        <v>11792.07</v>
      </c>
      <c r="G15" s="4"/>
      <c r="H15" s="8"/>
      <c r="I15" s="7"/>
      <c r="J15" s="7"/>
      <c r="K15" s="4">
        <v>157</v>
      </c>
      <c r="L15" s="8">
        <v>11792.07</v>
      </c>
      <c r="M15" s="4"/>
      <c r="N15" s="8"/>
      <c r="O15" s="7"/>
      <c r="P15" s="7"/>
    </row>
    <row r="16">
      <c r="A16" s="2" t="s">
        <v>121</v>
      </c>
      <c r="B16" s="2" t="s">
        <v>1396</v>
      </c>
      <c r="C16" s="2" t="s">
        <v>1360</v>
      </c>
      <c r="D16" s="2" t="s">
        <v>1361</v>
      </c>
      <c r="E16" s="4">
        <v>27</v>
      </c>
      <c r="F16" s="8">
        <v>2063.07</v>
      </c>
      <c r="G16" s="4"/>
      <c r="H16" s="8"/>
      <c r="I16" s="7"/>
      <c r="J16" s="7"/>
      <c r="K16" s="4">
        <v>27</v>
      </c>
      <c r="L16" s="8">
        <v>2063.07</v>
      </c>
      <c r="M16" s="4"/>
      <c r="N16" s="8"/>
      <c r="O16" s="7"/>
      <c r="P16" s="7"/>
    </row>
    <row r="17">
      <c r="A17" s="2" t="s">
        <v>121</v>
      </c>
      <c r="B17" s="2" t="s">
        <v>1396</v>
      </c>
      <c r="C17" s="2" t="s">
        <v>123</v>
      </c>
      <c r="D17" s="2" t="s">
        <v>124</v>
      </c>
      <c r="E17" s="4">
        <v>13</v>
      </c>
      <c r="F17" s="8">
        <v>1505.82</v>
      </c>
      <c r="G17" s="4"/>
      <c r="H17" s="8"/>
      <c r="I17" s="7"/>
      <c r="J17" s="7"/>
      <c r="K17" s="4">
        <v>13</v>
      </c>
      <c r="L17" s="8">
        <v>1505.82</v>
      </c>
      <c r="M17" s="4"/>
      <c r="N17" s="8"/>
      <c r="O17" s="7"/>
      <c r="P17" s="7"/>
    </row>
    <row r="18">
      <c r="A18" s="2" t="s">
        <v>121</v>
      </c>
      <c r="B18" s="2" t="s">
        <v>1797</v>
      </c>
      <c r="C18" s="2" t="s">
        <v>123</v>
      </c>
      <c r="D18" s="2" t="s">
        <v>124</v>
      </c>
      <c r="E18" s="4">
        <v>378</v>
      </c>
      <c r="F18" s="8">
        <v>50148.15</v>
      </c>
      <c r="G18" s="4"/>
      <c r="H18" s="8"/>
      <c r="I18" s="7"/>
      <c r="J18" s="7"/>
      <c r="K18" s="4">
        <v>378</v>
      </c>
      <c r="L18" s="8">
        <v>50148.15</v>
      </c>
      <c r="M18" s="4"/>
      <c r="N18" s="8"/>
      <c r="O18" s="7"/>
      <c r="P18" s="7"/>
    </row>
    <row r="19">
      <c r="A19" s="2" t="s">
        <v>121</v>
      </c>
      <c r="B19" s="2" t="s">
        <v>1797</v>
      </c>
      <c r="C19" s="2" t="s">
        <v>1227</v>
      </c>
      <c r="D19" s="2" t="s">
        <v>1228</v>
      </c>
      <c r="E19" s="4">
        <v>62</v>
      </c>
      <c r="F19" s="8">
        <v>5876.44</v>
      </c>
      <c r="G19" s="4"/>
      <c r="H19" s="8"/>
      <c r="I19" s="7"/>
      <c r="J19" s="7"/>
      <c r="K19" s="4">
        <v>62</v>
      </c>
      <c r="L19" s="8">
        <v>5876.44</v>
      </c>
      <c r="M19" s="4"/>
      <c r="N19" s="8"/>
      <c r="O19" s="7"/>
      <c r="P19" s="7"/>
    </row>
    <row r="20">
      <c r="A20" s="2" t="s">
        <v>121</v>
      </c>
      <c r="B20" s="2" t="s">
        <v>1797</v>
      </c>
      <c r="C20" s="2" t="s">
        <v>560</v>
      </c>
      <c r="D20" s="2" t="s">
        <v>561</v>
      </c>
      <c r="E20" s="4">
        <v>84</v>
      </c>
      <c r="F20" s="8">
        <v>5081.59</v>
      </c>
      <c r="G20" s="4"/>
      <c r="H20" s="8"/>
      <c r="I20" s="7"/>
      <c r="J20" s="7"/>
      <c r="K20" s="4">
        <v>84</v>
      </c>
      <c r="L20" s="8">
        <v>5081.59</v>
      </c>
      <c r="M20" s="4"/>
      <c r="N20" s="8"/>
      <c r="O20" s="7"/>
      <c r="P20" s="7"/>
    </row>
    <row r="21">
      <c r="A21" s="2" t="s">
        <v>121</v>
      </c>
      <c r="B21" s="2" t="s">
        <v>1797</v>
      </c>
      <c r="C21" s="2" t="s">
        <v>1033</v>
      </c>
      <c r="D21" s="2" t="s">
        <v>1034</v>
      </c>
      <c r="E21" s="4">
        <v>2</v>
      </c>
      <c r="F21" s="8">
        <v>93.62</v>
      </c>
      <c r="G21" s="4"/>
      <c r="H21" s="8"/>
      <c r="I21" s="7"/>
      <c r="J21" s="7"/>
      <c r="K21" s="4">
        <v>2</v>
      </c>
      <c r="L21" s="8">
        <v>93.62</v>
      </c>
      <c r="M21" s="4"/>
      <c r="N21" s="8"/>
      <c r="O21" s="7"/>
      <c r="P21" s="7"/>
    </row>
    <row r="22">
      <c r="A22" s="2" t="s">
        <v>121</v>
      </c>
      <c r="B22" s="2" t="s">
        <v>1936</v>
      </c>
      <c r="C22" s="2" t="s">
        <v>1227</v>
      </c>
      <c r="D22" s="2" t="s">
        <v>1228</v>
      </c>
      <c r="E22" s="4">
        <v>189</v>
      </c>
      <c r="F22" s="8">
        <v>15913.93</v>
      </c>
      <c r="G22" s="4"/>
      <c r="H22" s="8"/>
      <c r="I22" s="7"/>
      <c r="J22" s="7"/>
      <c r="K22" s="4">
        <v>189</v>
      </c>
      <c r="L22" s="8">
        <v>15913.93</v>
      </c>
      <c r="M22" s="4"/>
      <c r="N22" s="8"/>
      <c r="O22" s="7"/>
      <c r="P22" s="7"/>
    </row>
    <row r="23">
      <c r="A23" s="2" t="s">
        <v>121</v>
      </c>
      <c r="B23" s="2" t="s">
        <v>1936</v>
      </c>
      <c r="C23" s="2" t="s">
        <v>560</v>
      </c>
      <c r="D23" s="2" t="s">
        <v>561</v>
      </c>
      <c r="E23" s="4">
        <v>268</v>
      </c>
      <c r="F23" s="8">
        <v>14695.84</v>
      </c>
      <c r="G23" s="4"/>
      <c r="H23" s="8"/>
      <c r="I23" s="7"/>
      <c r="J23" s="7"/>
      <c r="K23" s="4">
        <v>268</v>
      </c>
      <c r="L23" s="8">
        <v>14695.84</v>
      </c>
      <c r="M23" s="4"/>
      <c r="N23" s="8"/>
      <c r="O23" s="7"/>
      <c r="P23" s="7"/>
    </row>
    <row r="24">
      <c r="A24" s="2" t="s">
        <v>121</v>
      </c>
      <c r="B24" s="2" t="s">
        <v>1936</v>
      </c>
      <c r="C24" s="2" t="s">
        <v>123</v>
      </c>
      <c r="D24" s="2" t="s">
        <v>124</v>
      </c>
      <c r="E24" s="4">
        <v>7</v>
      </c>
      <c r="F24" s="8">
        <v>730.3</v>
      </c>
      <c r="G24" s="4"/>
      <c r="H24" s="8"/>
      <c r="I24" s="7"/>
      <c r="J24" s="7"/>
      <c r="K24" s="4">
        <v>7</v>
      </c>
      <c r="L24" s="8">
        <v>730.3</v>
      </c>
      <c r="M24" s="4"/>
      <c r="N24" s="8"/>
      <c r="O24" s="7"/>
      <c r="P24" s="7"/>
    </row>
    <row r="25">
      <c r="A25" s="2" t="s">
        <v>121</v>
      </c>
      <c r="B25" s="2" t="s">
        <v>1936</v>
      </c>
      <c r="C25" s="2" t="s">
        <v>1033</v>
      </c>
      <c r="D25" s="2" t="s">
        <v>1034</v>
      </c>
      <c r="E25" s="4">
        <v>4</v>
      </c>
      <c r="F25" s="8">
        <v>233.3</v>
      </c>
      <c r="G25" s="4"/>
      <c r="H25" s="8"/>
      <c r="I25" s="7"/>
      <c r="J25" s="7"/>
      <c r="K25" s="4">
        <v>4</v>
      </c>
      <c r="L25" s="8">
        <v>233.3</v>
      </c>
      <c r="M25" s="4"/>
      <c r="N25" s="8"/>
      <c r="O25" s="7"/>
      <c r="P25" s="7"/>
    </row>
    <row r="26">
      <c r="A26" s="2" t="s">
        <v>121</v>
      </c>
      <c r="B26" s="2" t="s">
        <v>2072</v>
      </c>
      <c r="C26" s="2" t="s">
        <v>560</v>
      </c>
      <c r="D26" s="2" t="s">
        <v>1026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2080</v>
      </c>
      <c r="D2" s="0" t="s">
        <v>2081</v>
      </c>
      <c r="E2" s="0" t="s">
        <v>2082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2083</v>
      </c>
      <c r="I4" s="1" t="s">
        <v>2084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2085</v>
      </c>
      <c r="O4" s="1" t="s">
        <v>2086</v>
      </c>
    </row>
    <row r="5">
      <c r="A5" s="1" t="s">
        <v>86</v>
      </c>
      <c r="B5" s="1" t="s">
        <v>88</v>
      </c>
      <c r="C5" s="1" t="s">
        <v>89</v>
      </c>
      <c r="D5" s="1" t="s">
        <v>2087</v>
      </c>
      <c r="E5" s="1" t="s">
        <v>2088</v>
      </c>
      <c r="F5" s="1" t="s">
        <v>2087</v>
      </c>
      <c r="G5" s="1" t="s">
        <v>2088</v>
      </c>
      <c r="H5" s="1" t="s">
        <v>2083</v>
      </c>
      <c r="I5" s="1" t="s">
        <v>2084</v>
      </c>
      <c r="J5" s="1" t="s">
        <v>2089</v>
      </c>
      <c r="K5" s="1" t="s">
        <v>2090</v>
      </c>
      <c r="L5" s="1" t="s">
        <v>2089</v>
      </c>
      <c r="M5" s="1" t="s">
        <v>2090</v>
      </c>
      <c r="N5" s="1" t="s">
        <v>2085</v>
      </c>
      <c r="O5" s="1" t="s">
        <v>2086</v>
      </c>
    </row>
    <row r="6">
      <c r="A6" s="2" t="s">
        <v>121</v>
      </c>
      <c r="B6" s="2" t="s">
        <v>560</v>
      </c>
      <c r="C6" s="2" t="s">
        <v>561</v>
      </c>
      <c r="D6" s="4">
        <v>4172</v>
      </c>
      <c r="E6" s="8">
        <v>247660.68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4172</v>
      </c>
      <c r="K6" s="8">
        <v>247660.68</v>
      </c>
      <c r="L6" s="4"/>
      <c r="M6" s="8"/>
      <c r="N6" s="7"/>
      <c r="O6" s="7"/>
    </row>
    <row r="7">
      <c r="A7" s="2" t="s">
        <v>121</v>
      </c>
      <c r="B7" s="2" t="s">
        <v>560</v>
      </c>
      <c r="C7" s="2" t="s">
        <v>1026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1173</v>
      </c>
      <c r="E8" s="8">
        <v>157021.25</v>
      </c>
      <c r="F8" s="4"/>
      <c r="G8" s="8"/>
      <c r="H8" s="7"/>
      <c r="I8" s="7"/>
      <c r="J8" s="4">
        <v>1173</v>
      </c>
      <c r="K8" s="8">
        <v>157021.25</v>
      </c>
      <c r="L8" s="4"/>
      <c r="M8" s="8"/>
      <c r="N8" s="7"/>
      <c r="O8" s="7"/>
    </row>
    <row r="9">
      <c r="A9" s="2" t="s">
        <v>121</v>
      </c>
      <c r="B9" s="2" t="s">
        <v>1033</v>
      </c>
      <c r="C9" s="2" t="s">
        <v>1034</v>
      </c>
      <c r="D9" s="4">
        <v>1697</v>
      </c>
      <c r="E9" s="8">
        <v>88212.25</v>
      </c>
      <c r="F9" s="4"/>
      <c r="G9" s="8"/>
      <c r="H9" s="7"/>
      <c r="I9" s="7"/>
      <c r="J9" s="4">
        <v>1697</v>
      </c>
      <c r="K9" s="8">
        <v>88212.25</v>
      </c>
      <c r="L9" s="4"/>
      <c r="M9" s="8"/>
      <c r="N9" s="7"/>
      <c r="O9" s="7"/>
    </row>
    <row r="10">
      <c r="A10" s="2" t="s">
        <v>121</v>
      </c>
      <c r="B10" s="2" t="s">
        <v>1227</v>
      </c>
      <c r="C10" s="2" t="s">
        <v>1228</v>
      </c>
      <c r="D10" s="4">
        <v>831</v>
      </c>
      <c r="E10" s="8">
        <v>72647.2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831</v>
      </c>
      <c r="K10" s="8">
        <v>72647.2</v>
      </c>
      <c r="L10" s="4"/>
      <c r="M10" s="8"/>
      <c r="N10" s="7"/>
      <c r="O10" s="7"/>
    </row>
    <row r="11">
      <c r="A11" s="2" t="s">
        <v>121</v>
      </c>
      <c r="B11" s="2" t="s">
        <v>1227</v>
      </c>
      <c r="C11" s="2" t="s">
        <v>1026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1360</v>
      </c>
      <c r="C12" s="2" t="s">
        <v>1361</v>
      </c>
      <c r="D12" s="4">
        <v>112</v>
      </c>
      <c r="E12" s="8">
        <v>6462.03</v>
      </c>
      <c r="F12" s="4"/>
      <c r="G12" s="8"/>
      <c r="H12" s="7"/>
      <c r="I12" s="7"/>
      <c r="J12" s="4">
        <v>112</v>
      </c>
      <c r="K12" s="8">
        <v>6462.03</v>
      </c>
      <c r="L12" s="4"/>
      <c r="M12" s="8"/>
      <c r="N12" s="7"/>
      <c r="O12" s="7"/>
    </row>
    <row r="13">
      <c r="A13" s="2" t="s">
        <v>121</v>
      </c>
      <c r="B13" s="2" t="s">
        <v>1386</v>
      </c>
      <c r="C13" s="2" t="s">
        <v>1387</v>
      </c>
      <c r="D13" s="4">
        <v>19</v>
      </c>
      <c r="E13" s="8">
        <v>1306.69</v>
      </c>
      <c r="F13" s="4"/>
      <c r="G13" s="8"/>
      <c r="H13" s="7"/>
      <c r="I13" s="7"/>
      <c r="J13" s="4">
        <v>19</v>
      </c>
      <c r="K13" s="8">
        <v>1306.69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